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plusData\Export\"/>
    </mc:Choice>
  </mc:AlternateContent>
  <bookViews>
    <workbookView xWindow="0" yWindow="0" windowWidth="0" windowHeight="0"/>
  </bookViews>
  <sheets>
    <sheet name="Rekapitulace zakázky" sheetId="1" r:id="rId1"/>
    <sheet name="1. - Kiosek stáčení LTO +..." sheetId="2" r:id="rId2"/>
    <sheet name="2. - Stání nadzemních nádrží" sheetId="3" r:id="rId3"/>
    <sheet name="3. - Trativod + veřejné o..." sheetId="4" r:id="rId4"/>
    <sheet name="4. - Kanalizace + lapol" sheetId="5" r:id="rId5"/>
    <sheet name="5. - Sanační práce " sheetId="6" r:id="rId6"/>
    <sheet name="VRN - Vedlejší a ostatní ..." sheetId="7" r:id="rId7"/>
    <sheet name="Pokyny pro vyplnění" sheetId="8" r:id="rId8"/>
  </sheets>
  <definedNames>
    <definedName name="_xlnm.Print_Area" localSheetId="0">'Rekapitulace zakázky'!$D$4:$AO$36,'Rekapitulace zakázky'!$C$42:$AQ$61</definedName>
    <definedName name="_xlnm.Print_Titles" localSheetId="0">'Rekapitulace zakázky'!$52:$52</definedName>
    <definedName name="_xlnm._FilterDatabase" localSheetId="1" hidden="1">'1. - Kiosek stáčení LTO +...'!$C$91:$K$414</definedName>
    <definedName name="_xlnm.Print_Area" localSheetId="1">'1. - Kiosek stáčení LTO +...'!$C$4:$J$39,'1. - Kiosek stáčení LTO +...'!$C$45:$J$73,'1. - Kiosek stáčení LTO +...'!$C$79:$T$414</definedName>
    <definedName name="_xlnm.Print_Titles" localSheetId="1">'1. - Kiosek stáčení LTO +...'!$91:$91</definedName>
    <definedName name="_xlnm._FilterDatabase" localSheetId="2" hidden="1">'2. - Stání nadzemních nádrží'!$C$85:$K$223</definedName>
    <definedName name="_xlnm.Print_Area" localSheetId="2">'2. - Stání nadzemních nádrží'!$C$4:$J$39,'2. - Stání nadzemních nádrží'!$C$45:$J$67,'2. - Stání nadzemních nádrží'!$C$73:$T$223</definedName>
    <definedName name="_xlnm.Print_Titles" localSheetId="2">'2. - Stání nadzemních nádrží'!$85:$85</definedName>
    <definedName name="_xlnm._FilterDatabase" localSheetId="3" hidden="1">'3. - Trativod + veřejné o...'!$C$86:$K$198</definedName>
    <definedName name="_xlnm.Print_Area" localSheetId="3">'3. - Trativod + veřejné o...'!$C$4:$J$39,'3. - Trativod + veřejné o...'!$C$45:$J$68,'3. - Trativod + veřejné o...'!$C$74:$T$198</definedName>
    <definedName name="_xlnm.Print_Titles" localSheetId="3">'3. - Trativod + veřejné o...'!$86:$86</definedName>
    <definedName name="_xlnm._FilterDatabase" localSheetId="4" hidden="1">'4. - Kanalizace + lapol'!$C$82:$K$137</definedName>
    <definedName name="_xlnm.Print_Area" localSheetId="4">'4. - Kanalizace + lapol'!$C$4:$J$39,'4. - Kanalizace + lapol'!$C$45:$J$64,'4. - Kanalizace + lapol'!$C$70:$T$137</definedName>
    <definedName name="_xlnm.Print_Titles" localSheetId="4">'4. - Kanalizace + lapol'!$82:$82</definedName>
    <definedName name="_xlnm._FilterDatabase" localSheetId="5" hidden="1">'5. - Sanační práce '!$C$84:$K$116</definedName>
    <definedName name="_xlnm.Print_Area" localSheetId="5">'5. - Sanační práce '!$C$4:$J$39,'5. - Sanační práce '!$C$45:$J$66,'5. - Sanační práce '!$C$72:$T$116</definedName>
    <definedName name="_xlnm.Print_Titles" localSheetId="5">'5. - Sanační práce '!$84:$84</definedName>
    <definedName name="_xlnm._FilterDatabase" localSheetId="6" hidden="1">'VRN - Vedlejší a ostatní ...'!$C$82:$K$94</definedName>
    <definedName name="_xlnm.Print_Area" localSheetId="6">'VRN - Vedlejší a ostatní ...'!$C$4:$J$39,'VRN - Vedlejší a ostatní ...'!$C$45:$J$64,'VRN - Vedlejší a ostatní ...'!$C$70:$T$94</definedName>
    <definedName name="_xlnm.Print_Titles" localSheetId="6">'VRN - Vedlejší a ostatní ...'!$82:$82</definedName>
  </definedNames>
  <calcPr/>
</workbook>
</file>

<file path=xl/calcChain.xml><?xml version="1.0" encoding="utf-8"?>
<calcChain xmlns="http://schemas.openxmlformats.org/spreadsheetml/2006/main">
  <c i="7" l="1" r="J37"/>
  <c r="J36"/>
  <c i="1" r="AY60"/>
  <c i="7" r="J35"/>
  <c i="1" r="AX60"/>
  <c i="7" r="BI94"/>
  <c r="BH94"/>
  <c r="BG94"/>
  <c r="BF94"/>
  <c r="T94"/>
  <c r="T93"/>
  <c r="R94"/>
  <c r="R93"/>
  <c r="P94"/>
  <c r="P93"/>
  <c r="BI92"/>
  <c r="BH92"/>
  <c r="BG92"/>
  <c r="BF92"/>
  <c r="T92"/>
  <c r="R92"/>
  <c r="P92"/>
  <c r="BI91"/>
  <c r="BH91"/>
  <c r="BG91"/>
  <c r="BF91"/>
  <c r="T91"/>
  <c r="R91"/>
  <c r="P91"/>
  <c r="BI89"/>
  <c r="BH89"/>
  <c r="BG89"/>
  <c r="BF89"/>
  <c r="T89"/>
  <c r="R89"/>
  <c r="P89"/>
  <c r="BI88"/>
  <c r="BH88"/>
  <c r="BG88"/>
  <c r="BF88"/>
  <c r="T88"/>
  <c r="R88"/>
  <c r="P88"/>
  <c r="BI87"/>
  <c r="BH87"/>
  <c r="BG87"/>
  <c r="BF87"/>
  <c r="T87"/>
  <c r="R87"/>
  <c r="P87"/>
  <c r="BI86"/>
  <c r="BH86"/>
  <c r="BG86"/>
  <c r="BF86"/>
  <c r="T86"/>
  <c r="R86"/>
  <c r="P86"/>
  <c r="J80"/>
  <c r="J79"/>
  <c r="F79"/>
  <c r="F77"/>
  <c r="E75"/>
  <c r="J55"/>
  <c r="J54"/>
  <c r="F54"/>
  <c r="F52"/>
  <c r="E50"/>
  <c r="J18"/>
  <c r="E18"/>
  <c r="F80"/>
  <c r="J17"/>
  <c r="J12"/>
  <c r="J52"/>
  <c r="E7"/>
  <c r="E73"/>
  <c i="6" r="J37"/>
  <c r="J36"/>
  <c i="1" r="AY59"/>
  <c i="6" r="J35"/>
  <c i="1" r="AX59"/>
  <c i="6" r="BI116"/>
  <c r="BH116"/>
  <c r="BG116"/>
  <c r="BF116"/>
  <c r="T116"/>
  <c r="R116"/>
  <c r="P116"/>
  <c r="BI115"/>
  <c r="BH115"/>
  <c r="BG115"/>
  <c r="BF115"/>
  <c r="T115"/>
  <c r="R115"/>
  <c r="P115"/>
  <c r="BI114"/>
  <c r="BH114"/>
  <c r="BG114"/>
  <c r="BF114"/>
  <c r="T114"/>
  <c r="R114"/>
  <c r="P114"/>
  <c r="BI113"/>
  <c r="BH113"/>
  <c r="BG113"/>
  <c r="BF113"/>
  <c r="T113"/>
  <c r="R113"/>
  <c r="P113"/>
  <c r="BI111"/>
  <c r="BH111"/>
  <c r="BG111"/>
  <c r="BF111"/>
  <c r="T111"/>
  <c r="R111"/>
  <c r="P111"/>
  <c r="BI110"/>
  <c r="BH110"/>
  <c r="BG110"/>
  <c r="BF110"/>
  <c r="T110"/>
  <c r="R110"/>
  <c r="P110"/>
  <c r="BI108"/>
  <c r="BH108"/>
  <c r="BG108"/>
  <c r="BF108"/>
  <c r="T108"/>
  <c r="R108"/>
  <c r="P108"/>
  <c r="BI107"/>
  <c r="BH107"/>
  <c r="BG107"/>
  <c r="BF107"/>
  <c r="T107"/>
  <c r="R107"/>
  <c r="P107"/>
  <c r="BI106"/>
  <c r="BH106"/>
  <c r="BG106"/>
  <c r="BF106"/>
  <c r="T106"/>
  <c r="R106"/>
  <c r="P106"/>
  <c r="BI105"/>
  <c r="BH105"/>
  <c r="BG105"/>
  <c r="BF105"/>
  <c r="T105"/>
  <c r="R105"/>
  <c r="P105"/>
  <c r="BI103"/>
  <c r="BH103"/>
  <c r="BG103"/>
  <c r="BF103"/>
  <c r="T103"/>
  <c r="R103"/>
  <c r="P103"/>
  <c r="BI102"/>
  <c r="BH102"/>
  <c r="BG102"/>
  <c r="BF102"/>
  <c r="T102"/>
  <c r="R102"/>
  <c r="P102"/>
  <c r="BI101"/>
  <c r="BH101"/>
  <c r="BG101"/>
  <c r="BF101"/>
  <c r="T101"/>
  <c r="R101"/>
  <c r="P101"/>
  <c r="BI100"/>
  <c r="BH100"/>
  <c r="BG100"/>
  <c r="BF100"/>
  <c r="T100"/>
  <c r="R100"/>
  <c r="P100"/>
  <c r="BI99"/>
  <c r="BH99"/>
  <c r="BG99"/>
  <c r="BF99"/>
  <c r="T99"/>
  <c r="R99"/>
  <c r="P99"/>
  <c r="BI98"/>
  <c r="BH98"/>
  <c r="BG98"/>
  <c r="BF98"/>
  <c r="T98"/>
  <c r="R98"/>
  <c r="P98"/>
  <c r="BI97"/>
  <c r="BH97"/>
  <c r="BG97"/>
  <c r="BF97"/>
  <c r="T97"/>
  <c r="R97"/>
  <c r="P97"/>
  <c r="BI95"/>
  <c r="BH95"/>
  <c r="BG95"/>
  <c r="BF95"/>
  <c r="T95"/>
  <c r="R95"/>
  <c r="P95"/>
  <c r="BI94"/>
  <c r="BH94"/>
  <c r="BG94"/>
  <c r="BF94"/>
  <c r="T94"/>
  <c r="R94"/>
  <c r="P94"/>
  <c r="BI93"/>
  <c r="BH93"/>
  <c r="BG93"/>
  <c r="BF93"/>
  <c r="T93"/>
  <c r="R93"/>
  <c r="P93"/>
  <c r="BI92"/>
  <c r="BH92"/>
  <c r="BG92"/>
  <c r="BF92"/>
  <c r="T92"/>
  <c r="R92"/>
  <c r="P92"/>
  <c r="BI91"/>
  <c r="BH91"/>
  <c r="BG91"/>
  <c r="BF91"/>
  <c r="T91"/>
  <c r="R91"/>
  <c r="P91"/>
  <c r="BI90"/>
  <c r="BH90"/>
  <c r="BG90"/>
  <c r="BF90"/>
  <c r="T90"/>
  <c r="R90"/>
  <c r="P90"/>
  <c r="BI89"/>
  <c r="BH89"/>
  <c r="BG89"/>
  <c r="BF89"/>
  <c r="T89"/>
  <c r="R89"/>
  <c r="P89"/>
  <c r="BI88"/>
  <c r="BH88"/>
  <c r="BG88"/>
  <c r="BF88"/>
  <c r="T88"/>
  <c r="R88"/>
  <c r="P88"/>
  <c r="J82"/>
  <c r="J81"/>
  <c r="F81"/>
  <c r="F79"/>
  <c r="E77"/>
  <c r="J55"/>
  <c r="J54"/>
  <c r="F54"/>
  <c r="F52"/>
  <c r="E50"/>
  <c r="J18"/>
  <c r="E18"/>
  <c r="F82"/>
  <c r="J17"/>
  <c r="J12"/>
  <c r="J79"/>
  <c r="E7"/>
  <c r="E75"/>
  <c i="5" r="J37"/>
  <c r="J36"/>
  <c i="1" r="AY58"/>
  <c i="5" r="J35"/>
  <c i="1" r="AX58"/>
  <c i="5" r="BI137"/>
  <c r="BH137"/>
  <c r="BG137"/>
  <c r="BF137"/>
  <c r="T137"/>
  <c r="R137"/>
  <c r="P137"/>
  <c r="BI135"/>
  <c r="BH135"/>
  <c r="BG135"/>
  <c r="BF135"/>
  <c r="T135"/>
  <c r="R135"/>
  <c r="P135"/>
  <c r="BI132"/>
  <c r="BH132"/>
  <c r="BG132"/>
  <c r="BF132"/>
  <c r="T132"/>
  <c r="R132"/>
  <c r="P132"/>
  <c r="BI129"/>
  <c r="BH129"/>
  <c r="BG129"/>
  <c r="BF129"/>
  <c r="T129"/>
  <c r="R129"/>
  <c r="P129"/>
  <c r="BI126"/>
  <c r="BH126"/>
  <c r="BG126"/>
  <c r="BF126"/>
  <c r="T126"/>
  <c r="R126"/>
  <c r="P126"/>
  <c r="BI121"/>
  <c r="BH121"/>
  <c r="BG121"/>
  <c r="BF121"/>
  <c r="T121"/>
  <c r="R121"/>
  <c r="P121"/>
  <c r="BI116"/>
  <c r="BH116"/>
  <c r="BG116"/>
  <c r="BF116"/>
  <c r="T116"/>
  <c r="R116"/>
  <c r="P116"/>
  <c r="BI113"/>
  <c r="BH113"/>
  <c r="BG113"/>
  <c r="BF113"/>
  <c r="T113"/>
  <c r="R113"/>
  <c r="P113"/>
  <c r="BI110"/>
  <c r="BH110"/>
  <c r="BG110"/>
  <c r="BF110"/>
  <c r="T110"/>
  <c r="R110"/>
  <c r="P110"/>
  <c r="BI108"/>
  <c r="BH108"/>
  <c r="BG108"/>
  <c r="BF108"/>
  <c r="T108"/>
  <c r="T107"/>
  <c r="R108"/>
  <c r="R107"/>
  <c r="P108"/>
  <c r="P107"/>
  <c r="BI102"/>
  <c r="BH102"/>
  <c r="BG102"/>
  <c r="BF102"/>
  <c r="T102"/>
  <c r="R102"/>
  <c r="P102"/>
  <c r="BI96"/>
  <c r="BH96"/>
  <c r="BG96"/>
  <c r="BF96"/>
  <c r="T96"/>
  <c r="R96"/>
  <c r="P96"/>
  <c r="BI92"/>
  <c r="BH92"/>
  <c r="BG92"/>
  <c r="BF92"/>
  <c r="T92"/>
  <c r="R92"/>
  <c r="P92"/>
  <c r="BI86"/>
  <c r="BH86"/>
  <c r="BG86"/>
  <c r="BF86"/>
  <c r="T86"/>
  <c r="R86"/>
  <c r="P86"/>
  <c r="J80"/>
  <c r="J79"/>
  <c r="F79"/>
  <c r="F77"/>
  <c r="E75"/>
  <c r="J55"/>
  <c r="J54"/>
  <c r="F54"/>
  <c r="F52"/>
  <c r="E50"/>
  <c r="J18"/>
  <c r="E18"/>
  <c r="F80"/>
  <c r="J17"/>
  <c r="J12"/>
  <c r="J77"/>
  <c r="E7"/>
  <c r="E73"/>
  <c i="4" r="J37"/>
  <c r="J36"/>
  <c i="1" r="AY57"/>
  <c i="4" r="J35"/>
  <c i="1" r="AX57"/>
  <c i="4" r="BI197"/>
  <c r="BH197"/>
  <c r="BG197"/>
  <c r="BF197"/>
  <c r="T197"/>
  <c r="T196"/>
  <c r="R197"/>
  <c r="R196"/>
  <c r="P197"/>
  <c r="P196"/>
  <c r="BI194"/>
  <c r="BH194"/>
  <c r="BG194"/>
  <c r="BF194"/>
  <c r="T194"/>
  <c r="R194"/>
  <c r="P194"/>
  <c r="BI191"/>
  <c r="BH191"/>
  <c r="BG191"/>
  <c r="BF191"/>
  <c r="T191"/>
  <c r="R191"/>
  <c r="P191"/>
  <c r="BI188"/>
  <c r="BH188"/>
  <c r="BG188"/>
  <c r="BF188"/>
  <c r="T188"/>
  <c r="R188"/>
  <c r="P188"/>
  <c r="BI185"/>
  <c r="BH185"/>
  <c r="BG185"/>
  <c r="BF185"/>
  <c r="T185"/>
  <c r="R185"/>
  <c r="P185"/>
  <c r="BI180"/>
  <c r="BH180"/>
  <c r="BG180"/>
  <c r="BF180"/>
  <c r="T180"/>
  <c r="R180"/>
  <c r="P180"/>
  <c r="BI178"/>
  <c r="BH178"/>
  <c r="BG178"/>
  <c r="BF178"/>
  <c r="T178"/>
  <c r="R178"/>
  <c r="P178"/>
  <c r="BI167"/>
  <c r="BH167"/>
  <c r="BG167"/>
  <c r="BF167"/>
  <c r="T167"/>
  <c r="R167"/>
  <c r="P167"/>
  <c r="BI163"/>
  <c r="BH163"/>
  <c r="BG163"/>
  <c r="BF163"/>
  <c r="T163"/>
  <c r="R163"/>
  <c r="P163"/>
  <c r="BI160"/>
  <c r="BH160"/>
  <c r="BG160"/>
  <c r="BF160"/>
  <c r="T160"/>
  <c r="R160"/>
  <c r="P160"/>
  <c r="BI158"/>
  <c r="BH158"/>
  <c r="BG158"/>
  <c r="BF158"/>
  <c r="T158"/>
  <c r="R158"/>
  <c r="P158"/>
  <c r="BI156"/>
  <c r="BH156"/>
  <c r="BG156"/>
  <c r="BF156"/>
  <c r="T156"/>
  <c r="R156"/>
  <c r="P156"/>
  <c r="BI154"/>
  <c r="BH154"/>
  <c r="BG154"/>
  <c r="BF154"/>
  <c r="T154"/>
  <c r="R154"/>
  <c r="P154"/>
  <c r="BI152"/>
  <c r="BH152"/>
  <c r="BG152"/>
  <c r="BF152"/>
  <c r="T152"/>
  <c r="R152"/>
  <c r="P152"/>
  <c r="BI150"/>
  <c r="BH150"/>
  <c r="BG150"/>
  <c r="BF150"/>
  <c r="T150"/>
  <c r="R150"/>
  <c r="P150"/>
  <c r="BI147"/>
  <c r="BH147"/>
  <c r="BG147"/>
  <c r="BF147"/>
  <c r="T147"/>
  <c r="R147"/>
  <c r="P147"/>
  <c r="BI145"/>
  <c r="BH145"/>
  <c r="BG145"/>
  <c r="BF145"/>
  <c r="T145"/>
  <c r="T144"/>
  <c r="R145"/>
  <c r="R144"/>
  <c r="P145"/>
  <c r="P144"/>
  <c r="BI142"/>
  <c r="BH142"/>
  <c r="BG142"/>
  <c r="BF142"/>
  <c r="T142"/>
  <c r="R142"/>
  <c r="P142"/>
  <c r="BI138"/>
  <c r="BH138"/>
  <c r="BG138"/>
  <c r="BF138"/>
  <c r="T138"/>
  <c r="R138"/>
  <c r="P138"/>
  <c r="BI136"/>
  <c r="BH136"/>
  <c r="BG136"/>
  <c r="BF136"/>
  <c r="T136"/>
  <c r="R136"/>
  <c r="P136"/>
  <c r="BI132"/>
  <c r="BH132"/>
  <c r="BG132"/>
  <c r="BF132"/>
  <c r="T132"/>
  <c r="R132"/>
  <c r="P132"/>
  <c r="BI128"/>
  <c r="BH128"/>
  <c r="BG128"/>
  <c r="BF128"/>
  <c r="T128"/>
  <c r="R128"/>
  <c r="P128"/>
  <c r="BI120"/>
  <c r="BH120"/>
  <c r="BG120"/>
  <c r="BF120"/>
  <c r="T120"/>
  <c r="R120"/>
  <c r="P120"/>
  <c r="BI115"/>
  <c r="BH115"/>
  <c r="BG115"/>
  <c r="BF115"/>
  <c r="T115"/>
  <c r="R115"/>
  <c r="P115"/>
  <c r="BI112"/>
  <c r="BH112"/>
  <c r="BG112"/>
  <c r="BF112"/>
  <c r="T112"/>
  <c r="R112"/>
  <c r="P112"/>
  <c r="BI107"/>
  <c r="BH107"/>
  <c r="BG107"/>
  <c r="BF107"/>
  <c r="T107"/>
  <c r="R107"/>
  <c r="P107"/>
  <c r="BI104"/>
  <c r="BH104"/>
  <c r="BG104"/>
  <c r="BF104"/>
  <c r="T104"/>
  <c r="R104"/>
  <c r="P104"/>
  <c r="BI101"/>
  <c r="BH101"/>
  <c r="BG101"/>
  <c r="BF101"/>
  <c r="T101"/>
  <c r="R101"/>
  <c r="P101"/>
  <c r="BI97"/>
  <c r="BH97"/>
  <c r="BG97"/>
  <c r="BF97"/>
  <c r="T97"/>
  <c r="R97"/>
  <c r="P97"/>
  <c r="BI90"/>
  <c r="BH90"/>
  <c r="BG90"/>
  <c r="BF90"/>
  <c r="T90"/>
  <c r="R90"/>
  <c r="P90"/>
  <c r="J84"/>
  <c r="J83"/>
  <c r="F83"/>
  <c r="F81"/>
  <c r="E79"/>
  <c r="J55"/>
  <c r="J54"/>
  <c r="F54"/>
  <c r="F52"/>
  <c r="E50"/>
  <c r="J18"/>
  <c r="E18"/>
  <c r="F55"/>
  <c r="J17"/>
  <c r="J12"/>
  <c r="J81"/>
  <c r="E7"/>
  <c r="E77"/>
  <c i="3" r="J37"/>
  <c r="J36"/>
  <c i="1" r="AY56"/>
  <c i="3" r="J35"/>
  <c i="1" r="AX56"/>
  <c i="3" r="BI222"/>
  <c r="BH222"/>
  <c r="BG222"/>
  <c r="BF222"/>
  <c r="T222"/>
  <c r="T221"/>
  <c r="R222"/>
  <c r="R221"/>
  <c r="P222"/>
  <c r="P221"/>
  <c r="BI219"/>
  <c r="BH219"/>
  <c r="BG219"/>
  <c r="BF219"/>
  <c r="T219"/>
  <c r="R219"/>
  <c r="P219"/>
  <c r="BI216"/>
  <c r="BH216"/>
  <c r="BG216"/>
  <c r="BF216"/>
  <c r="T216"/>
  <c r="R216"/>
  <c r="P216"/>
  <c r="BI213"/>
  <c r="BH213"/>
  <c r="BG213"/>
  <c r="BF213"/>
  <c r="T213"/>
  <c r="R213"/>
  <c r="P213"/>
  <c r="BI210"/>
  <c r="BH210"/>
  <c r="BG210"/>
  <c r="BF210"/>
  <c r="T210"/>
  <c r="R210"/>
  <c r="P210"/>
  <c r="BI205"/>
  <c r="BH205"/>
  <c r="BG205"/>
  <c r="BF205"/>
  <c r="T205"/>
  <c r="R205"/>
  <c r="P205"/>
  <c r="BI191"/>
  <c r="BH191"/>
  <c r="BG191"/>
  <c r="BF191"/>
  <c r="T191"/>
  <c r="R191"/>
  <c r="P191"/>
  <c r="BI187"/>
  <c r="BH187"/>
  <c r="BG187"/>
  <c r="BF187"/>
  <c r="T187"/>
  <c r="R187"/>
  <c r="P187"/>
  <c r="BI184"/>
  <c r="BH184"/>
  <c r="BG184"/>
  <c r="BF184"/>
  <c r="T184"/>
  <c r="R184"/>
  <c r="P184"/>
  <c r="BI182"/>
  <c r="BH182"/>
  <c r="BG182"/>
  <c r="BF182"/>
  <c r="T182"/>
  <c r="R182"/>
  <c r="P182"/>
  <c r="BI179"/>
  <c r="BH179"/>
  <c r="BG179"/>
  <c r="BF179"/>
  <c r="T179"/>
  <c r="R179"/>
  <c r="P179"/>
  <c r="BI176"/>
  <c r="BH176"/>
  <c r="BG176"/>
  <c r="BF176"/>
  <c r="T176"/>
  <c r="R176"/>
  <c r="P176"/>
  <c r="BI173"/>
  <c r="BH173"/>
  <c r="BG173"/>
  <c r="BF173"/>
  <c r="T173"/>
  <c r="R173"/>
  <c r="P173"/>
  <c r="BI169"/>
  <c r="BH169"/>
  <c r="BG169"/>
  <c r="BF169"/>
  <c r="T169"/>
  <c r="R169"/>
  <c r="P169"/>
  <c r="BI167"/>
  <c r="BH167"/>
  <c r="BG167"/>
  <c r="BF167"/>
  <c r="T167"/>
  <c r="R167"/>
  <c r="P167"/>
  <c r="BI165"/>
  <c r="BH165"/>
  <c r="BG165"/>
  <c r="BF165"/>
  <c r="T165"/>
  <c r="R165"/>
  <c r="P165"/>
  <c r="BI163"/>
  <c r="BH163"/>
  <c r="BG163"/>
  <c r="BF163"/>
  <c r="T163"/>
  <c r="R163"/>
  <c r="P163"/>
  <c r="BI161"/>
  <c r="BH161"/>
  <c r="BG161"/>
  <c r="BF161"/>
  <c r="T161"/>
  <c r="R161"/>
  <c r="P161"/>
  <c r="BI159"/>
  <c r="BH159"/>
  <c r="BG159"/>
  <c r="BF159"/>
  <c r="T159"/>
  <c r="R159"/>
  <c r="P159"/>
  <c r="BI157"/>
  <c r="BH157"/>
  <c r="BG157"/>
  <c r="BF157"/>
  <c r="T157"/>
  <c r="R157"/>
  <c r="P157"/>
  <c r="BI154"/>
  <c r="BH154"/>
  <c r="BG154"/>
  <c r="BF154"/>
  <c r="T154"/>
  <c r="R154"/>
  <c r="P154"/>
  <c r="BI151"/>
  <c r="BH151"/>
  <c r="BG151"/>
  <c r="BF151"/>
  <c r="T151"/>
  <c r="R151"/>
  <c r="P151"/>
  <c r="BI147"/>
  <c r="BH147"/>
  <c r="BG147"/>
  <c r="BF147"/>
  <c r="T147"/>
  <c r="R147"/>
  <c r="P147"/>
  <c r="BI145"/>
  <c r="BH145"/>
  <c r="BG145"/>
  <c r="BF145"/>
  <c r="T145"/>
  <c r="R145"/>
  <c r="P145"/>
  <c r="BI142"/>
  <c r="BH142"/>
  <c r="BG142"/>
  <c r="BF142"/>
  <c r="T142"/>
  <c r="R142"/>
  <c r="P142"/>
  <c r="BI140"/>
  <c r="BH140"/>
  <c r="BG140"/>
  <c r="BF140"/>
  <c r="T140"/>
  <c r="R140"/>
  <c r="P140"/>
  <c r="BI132"/>
  <c r="BH132"/>
  <c r="BG132"/>
  <c r="BF132"/>
  <c r="T132"/>
  <c r="R132"/>
  <c r="P132"/>
  <c r="BI129"/>
  <c r="BH129"/>
  <c r="BG129"/>
  <c r="BF129"/>
  <c r="T129"/>
  <c r="R129"/>
  <c r="P129"/>
  <c r="BI126"/>
  <c r="BH126"/>
  <c r="BG126"/>
  <c r="BF126"/>
  <c r="T126"/>
  <c r="R126"/>
  <c r="P126"/>
  <c r="BI122"/>
  <c r="BH122"/>
  <c r="BG122"/>
  <c r="BF122"/>
  <c r="T122"/>
  <c r="R122"/>
  <c r="P122"/>
  <c r="BI115"/>
  <c r="BH115"/>
  <c r="BG115"/>
  <c r="BF115"/>
  <c r="T115"/>
  <c r="R115"/>
  <c r="P115"/>
  <c r="BI112"/>
  <c r="BH112"/>
  <c r="BG112"/>
  <c r="BF112"/>
  <c r="T112"/>
  <c r="R112"/>
  <c r="P112"/>
  <c r="BI109"/>
  <c r="BH109"/>
  <c r="BG109"/>
  <c r="BF109"/>
  <c r="T109"/>
  <c r="R109"/>
  <c r="P109"/>
  <c r="BI106"/>
  <c r="BH106"/>
  <c r="BG106"/>
  <c r="BF106"/>
  <c r="T106"/>
  <c r="R106"/>
  <c r="P106"/>
  <c r="BI98"/>
  <c r="BH98"/>
  <c r="BG98"/>
  <c r="BF98"/>
  <c r="T98"/>
  <c r="R98"/>
  <c r="P98"/>
  <c r="BI95"/>
  <c r="BH95"/>
  <c r="BG95"/>
  <c r="BF95"/>
  <c r="T95"/>
  <c r="R95"/>
  <c r="P95"/>
  <c r="BI92"/>
  <c r="BH92"/>
  <c r="BG92"/>
  <c r="BF92"/>
  <c r="T92"/>
  <c r="R92"/>
  <c r="P92"/>
  <c r="BI89"/>
  <c r="BH89"/>
  <c r="BG89"/>
  <c r="BF89"/>
  <c r="T89"/>
  <c r="R89"/>
  <c r="P89"/>
  <c r="J83"/>
  <c r="J82"/>
  <c r="F82"/>
  <c r="F80"/>
  <c r="E78"/>
  <c r="J55"/>
  <c r="J54"/>
  <c r="F54"/>
  <c r="F52"/>
  <c r="E50"/>
  <c r="J18"/>
  <c r="E18"/>
  <c r="F83"/>
  <c r="J17"/>
  <c r="J12"/>
  <c r="J52"/>
  <c r="E7"/>
  <c r="E48"/>
  <c i="2" r="J37"/>
  <c r="J36"/>
  <c i="1" r="AY55"/>
  <c i="2" r="J35"/>
  <c i="1" r="AX55"/>
  <c i="2" r="BI412"/>
  <c r="BH412"/>
  <c r="BG412"/>
  <c r="BF412"/>
  <c r="T412"/>
  <c r="R412"/>
  <c r="P412"/>
  <c r="BI409"/>
  <c r="BH409"/>
  <c r="BG409"/>
  <c r="BF409"/>
  <c r="T409"/>
  <c r="R409"/>
  <c r="P409"/>
  <c r="BI406"/>
  <c r="BH406"/>
  <c r="BG406"/>
  <c r="BF406"/>
  <c r="T406"/>
  <c r="R406"/>
  <c r="P406"/>
  <c r="BI403"/>
  <c r="BH403"/>
  <c r="BG403"/>
  <c r="BF403"/>
  <c r="T403"/>
  <c r="R403"/>
  <c r="P403"/>
  <c r="BI400"/>
  <c r="BH400"/>
  <c r="BG400"/>
  <c r="BF400"/>
  <c r="T400"/>
  <c r="R400"/>
  <c r="P400"/>
  <c r="BI397"/>
  <c r="BH397"/>
  <c r="BG397"/>
  <c r="BF397"/>
  <c r="T397"/>
  <c r="R397"/>
  <c r="P397"/>
  <c r="BI395"/>
  <c r="BH395"/>
  <c r="BG395"/>
  <c r="BF395"/>
  <c r="T395"/>
  <c r="R395"/>
  <c r="P395"/>
  <c r="BI392"/>
  <c r="BH392"/>
  <c r="BG392"/>
  <c r="BF392"/>
  <c r="T392"/>
  <c r="R392"/>
  <c r="P392"/>
  <c r="BI389"/>
  <c r="BH389"/>
  <c r="BG389"/>
  <c r="BF389"/>
  <c r="T389"/>
  <c r="R389"/>
  <c r="P389"/>
  <c r="BI386"/>
  <c r="BH386"/>
  <c r="BG386"/>
  <c r="BF386"/>
  <c r="T386"/>
  <c r="R386"/>
  <c r="P386"/>
  <c r="BI383"/>
  <c r="BH383"/>
  <c r="BG383"/>
  <c r="BF383"/>
  <c r="T383"/>
  <c r="R383"/>
  <c r="P383"/>
  <c r="BI379"/>
  <c r="BH379"/>
  <c r="BG379"/>
  <c r="BF379"/>
  <c r="T379"/>
  <c r="T378"/>
  <c r="R379"/>
  <c r="R378"/>
  <c r="P379"/>
  <c r="P378"/>
  <c r="BI375"/>
  <c r="BH375"/>
  <c r="BG375"/>
  <c r="BF375"/>
  <c r="T375"/>
  <c r="T374"/>
  <c r="R375"/>
  <c r="R374"/>
  <c r="P375"/>
  <c r="P374"/>
  <c r="BI372"/>
  <c r="BH372"/>
  <c r="BG372"/>
  <c r="BF372"/>
  <c r="T372"/>
  <c r="R372"/>
  <c r="P372"/>
  <c r="BI369"/>
  <c r="BH369"/>
  <c r="BG369"/>
  <c r="BF369"/>
  <c r="T369"/>
  <c r="R369"/>
  <c r="P369"/>
  <c r="BI366"/>
  <c r="BH366"/>
  <c r="BG366"/>
  <c r="BF366"/>
  <c r="T366"/>
  <c r="R366"/>
  <c r="P366"/>
  <c r="BI360"/>
  <c r="BH360"/>
  <c r="BG360"/>
  <c r="BF360"/>
  <c r="T360"/>
  <c r="R360"/>
  <c r="P360"/>
  <c r="BI355"/>
  <c r="BH355"/>
  <c r="BG355"/>
  <c r="BF355"/>
  <c r="T355"/>
  <c r="R355"/>
  <c r="P355"/>
  <c r="BI352"/>
  <c r="BH352"/>
  <c r="BG352"/>
  <c r="BF352"/>
  <c r="T352"/>
  <c r="R352"/>
  <c r="P352"/>
  <c r="BI346"/>
  <c r="BH346"/>
  <c r="BG346"/>
  <c r="BF346"/>
  <c r="T346"/>
  <c r="R346"/>
  <c r="P346"/>
  <c r="BI342"/>
  <c r="BH342"/>
  <c r="BG342"/>
  <c r="BF342"/>
  <c r="T342"/>
  <c r="R342"/>
  <c r="P342"/>
  <c r="BI324"/>
  <c r="BH324"/>
  <c r="BG324"/>
  <c r="BF324"/>
  <c r="T324"/>
  <c r="R324"/>
  <c r="P324"/>
  <c r="BI316"/>
  <c r="BH316"/>
  <c r="BG316"/>
  <c r="BF316"/>
  <c r="T316"/>
  <c r="R316"/>
  <c r="P316"/>
  <c r="BI302"/>
  <c r="BH302"/>
  <c r="BG302"/>
  <c r="BF302"/>
  <c r="T302"/>
  <c r="R302"/>
  <c r="P302"/>
  <c r="BI299"/>
  <c r="BH299"/>
  <c r="BG299"/>
  <c r="BF299"/>
  <c r="T299"/>
  <c r="R299"/>
  <c r="P299"/>
  <c r="BI295"/>
  <c r="BH295"/>
  <c r="BG295"/>
  <c r="BF295"/>
  <c r="T295"/>
  <c r="R295"/>
  <c r="P295"/>
  <c r="BI290"/>
  <c r="BH290"/>
  <c r="BG290"/>
  <c r="BF290"/>
  <c r="T290"/>
  <c r="R290"/>
  <c r="P290"/>
  <c r="BI288"/>
  <c r="BH288"/>
  <c r="BG288"/>
  <c r="BF288"/>
  <c r="T288"/>
  <c r="R288"/>
  <c r="P288"/>
  <c r="BI285"/>
  <c r="BH285"/>
  <c r="BG285"/>
  <c r="BF285"/>
  <c r="T285"/>
  <c r="R285"/>
  <c r="P285"/>
  <c r="BI282"/>
  <c r="BH282"/>
  <c r="BG282"/>
  <c r="BF282"/>
  <c r="T282"/>
  <c r="R282"/>
  <c r="P282"/>
  <c r="BI277"/>
  <c r="BH277"/>
  <c r="BG277"/>
  <c r="BF277"/>
  <c r="T277"/>
  <c r="R277"/>
  <c r="P277"/>
  <c r="BI274"/>
  <c r="BH274"/>
  <c r="BG274"/>
  <c r="BF274"/>
  <c r="T274"/>
  <c r="R274"/>
  <c r="P274"/>
  <c r="BI271"/>
  <c r="BH271"/>
  <c r="BG271"/>
  <c r="BF271"/>
  <c r="T271"/>
  <c r="R271"/>
  <c r="P271"/>
  <c r="BI268"/>
  <c r="BH268"/>
  <c r="BG268"/>
  <c r="BF268"/>
  <c r="T268"/>
  <c r="R268"/>
  <c r="P268"/>
  <c r="BI265"/>
  <c r="BH265"/>
  <c r="BG265"/>
  <c r="BF265"/>
  <c r="T265"/>
  <c r="R265"/>
  <c r="P265"/>
  <c r="BI262"/>
  <c r="BH262"/>
  <c r="BG262"/>
  <c r="BF262"/>
  <c r="T262"/>
  <c r="R262"/>
  <c r="P262"/>
  <c r="BI258"/>
  <c r="BH258"/>
  <c r="BG258"/>
  <c r="BF258"/>
  <c r="T258"/>
  <c r="T257"/>
  <c r="R258"/>
  <c r="R257"/>
  <c r="P258"/>
  <c r="P257"/>
  <c r="BI256"/>
  <c r="BH256"/>
  <c r="BG256"/>
  <c r="BF256"/>
  <c r="T256"/>
  <c r="R256"/>
  <c r="P256"/>
  <c r="BI253"/>
  <c r="BH253"/>
  <c r="BG253"/>
  <c r="BF253"/>
  <c r="T253"/>
  <c r="R253"/>
  <c r="P253"/>
  <c r="BI250"/>
  <c r="BH250"/>
  <c r="BG250"/>
  <c r="BF250"/>
  <c r="T250"/>
  <c r="R250"/>
  <c r="P250"/>
  <c r="BI247"/>
  <c r="BH247"/>
  <c r="BG247"/>
  <c r="BF247"/>
  <c r="T247"/>
  <c r="R247"/>
  <c r="P247"/>
  <c r="BI244"/>
  <c r="BH244"/>
  <c r="BG244"/>
  <c r="BF244"/>
  <c r="T244"/>
  <c r="R244"/>
  <c r="P244"/>
  <c r="BI242"/>
  <c r="BH242"/>
  <c r="BG242"/>
  <c r="BF242"/>
  <c r="T242"/>
  <c r="R242"/>
  <c r="P242"/>
  <c r="BI240"/>
  <c r="BH240"/>
  <c r="BG240"/>
  <c r="BF240"/>
  <c r="T240"/>
  <c r="R240"/>
  <c r="P240"/>
  <c r="BI237"/>
  <c r="BH237"/>
  <c r="BG237"/>
  <c r="BF237"/>
  <c r="T237"/>
  <c r="R237"/>
  <c r="P237"/>
  <c r="BI235"/>
  <c r="BH235"/>
  <c r="BG235"/>
  <c r="BF235"/>
  <c r="T235"/>
  <c r="R235"/>
  <c r="P235"/>
  <c r="BI232"/>
  <c r="BH232"/>
  <c r="BG232"/>
  <c r="BF232"/>
  <c r="T232"/>
  <c r="R232"/>
  <c r="P232"/>
  <c r="BI230"/>
  <c r="BH230"/>
  <c r="BG230"/>
  <c r="BF230"/>
  <c r="T230"/>
  <c r="R230"/>
  <c r="P230"/>
  <c r="BI228"/>
  <c r="BH228"/>
  <c r="BG228"/>
  <c r="BF228"/>
  <c r="T228"/>
  <c r="R228"/>
  <c r="P228"/>
  <c r="BI226"/>
  <c r="BH226"/>
  <c r="BG226"/>
  <c r="BF226"/>
  <c r="T226"/>
  <c r="R226"/>
  <c r="P226"/>
  <c r="BI223"/>
  <c r="BH223"/>
  <c r="BG223"/>
  <c r="BF223"/>
  <c r="T223"/>
  <c r="R223"/>
  <c r="P223"/>
  <c r="BI221"/>
  <c r="BH221"/>
  <c r="BG221"/>
  <c r="BF221"/>
  <c r="T221"/>
  <c r="R221"/>
  <c r="P221"/>
  <c r="BI218"/>
  <c r="BH218"/>
  <c r="BG218"/>
  <c r="BF218"/>
  <c r="T218"/>
  <c r="R218"/>
  <c r="P218"/>
  <c r="BI214"/>
  <c r="BH214"/>
  <c r="BG214"/>
  <c r="BF214"/>
  <c r="T214"/>
  <c r="R214"/>
  <c r="P214"/>
  <c r="BI211"/>
  <c r="BH211"/>
  <c r="BG211"/>
  <c r="BF211"/>
  <c r="T211"/>
  <c r="R211"/>
  <c r="P211"/>
  <c r="BI209"/>
  <c r="BH209"/>
  <c r="BG209"/>
  <c r="BF209"/>
  <c r="T209"/>
  <c r="R209"/>
  <c r="P209"/>
  <c r="BI207"/>
  <c r="BH207"/>
  <c r="BG207"/>
  <c r="BF207"/>
  <c r="T207"/>
  <c r="R207"/>
  <c r="P207"/>
  <c r="BI205"/>
  <c r="BH205"/>
  <c r="BG205"/>
  <c r="BF205"/>
  <c r="T205"/>
  <c r="R205"/>
  <c r="P205"/>
  <c r="BI201"/>
  <c r="BH201"/>
  <c r="BG201"/>
  <c r="BF201"/>
  <c r="T201"/>
  <c r="R201"/>
  <c r="P201"/>
  <c r="BI199"/>
  <c r="BH199"/>
  <c r="BG199"/>
  <c r="BF199"/>
  <c r="T199"/>
  <c r="R199"/>
  <c r="P199"/>
  <c r="BI195"/>
  <c r="BH195"/>
  <c r="BG195"/>
  <c r="BF195"/>
  <c r="T195"/>
  <c r="R195"/>
  <c r="P195"/>
  <c r="BI191"/>
  <c r="BH191"/>
  <c r="BG191"/>
  <c r="BF191"/>
  <c r="T191"/>
  <c r="R191"/>
  <c r="P191"/>
  <c r="BI184"/>
  <c r="BH184"/>
  <c r="BG184"/>
  <c r="BF184"/>
  <c r="T184"/>
  <c r="R184"/>
  <c r="P184"/>
  <c r="BI177"/>
  <c r="BH177"/>
  <c r="BG177"/>
  <c r="BF177"/>
  <c r="T177"/>
  <c r="R177"/>
  <c r="P177"/>
  <c r="BI174"/>
  <c r="BH174"/>
  <c r="BG174"/>
  <c r="BF174"/>
  <c r="T174"/>
  <c r="R174"/>
  <c r="P174"/>
  <c r="BI170"/>
  <c r="BH170"/>
  <c r="BG170"/>
  <c r="BF170"/>
  <c r="T170"/>
  <c r="R170"/>
  <c r="P170"/>
  <c r="BI163"/>
  <c r="BH163"/>
  <c r="BG163"/>
  <c r="BF163"/>
  <c r="T163"/>
  <c r="R163"/>
  <c r="P163"/>
  <c r="BI160"/>
  <c r="BH160"/>
  <c r="BG160"/>
  <c r="BF160"/>
  <c r="T160"/>
  <c r="R160"/>
  <c r="P160"/>
  <c r="BI157"/>
  <c r="BH157"/>
  <c r="BG157"/>
  <c r="BF157"/>
  <c r="T157"/>
  <c r="R157"/>
  <c r="P157"/>
  <c r="BI149"/>
  <c r="BH149"/>
  <c r="BG149"/>
  <c r="BF149"/>
  <c r="T149"/>
  <c r="R149"/>
  <c r="P149"/>
  <c r="BI147"/>
  <c r="BH147"/>
  <c r="BG147"/>
  <c r="BF147"/>
  <c r="T147"/>
  <c r="R147"/>
  <c r="P147"/>
  <c r="BI145"/>
  <c r="BH145"/>
  <c r="BG145"/>
  <c r="BF145"/>
  <c r="T145"/>
  <c r="R145"/>
  <c r="P145"/>
  <c r="BI143"/>
  <c r="BH143"/>
  <c r="BG143"/>
  <c r="BF143"/>
  <c r="T143"/>
  <c r="R143"/>
  <c r="P143"/>
  <c r="BI141"/>
  <c r="BH141"/>
  <c r="BG141"/>
  <c r="BF141"/>
  <c r="T141"/>
  <c r="R141"/>
  <c r="P141"/>
  <c r="BI139"/>
  <c r="BH139"/>
  <c r="BG139"/>
  <c r="BF139"/>
  <c r="T139"/>
  <c r="R139"/>
  <c r="P139"/>
  <c r="BI137"/>
  <c r="BH137"/>
  <c r="BG137"/>
  <c r="BF137"/>
  <c r="T137"/>
  <c r="R137"/>
  <c r="P137"/>
  <c r="BI135"/>
  <c r="BH135"/>
  <c r="BG135"/>
  <c r="BF135"/>
  <c r="T135"/>
  <c r="R135"/>
  <c r="P135"/>
  <c r="BI134"/>
  <c r="BH134"/>
  <c r="BG134"/>
  <c r="BF134"/>
  <c r="T134"/>
  <c r="R134"/>
  <c r="P134"/>
  <c r="BI132"/>
  <c r="BH132"/>
  <c r="BG132"/>
  <c r="BF132"/>
  <c r="T132"/>
  <c r="R132"/>
  <c r="P132"/>
  <c r="BI130"/>
  <c r="BH130"/>
  <c r="BG130"/>
  <c r="BF130"/>
  <c r="T130"/>
  <c r="R130"/>
  <c r="P130"/>
  <c r="BI127"/>
  <c r="BH127"/>
  <c r="BG127"/>
  <c r="BF127"/>
  <c r="T127"/>
  <c r="R127"/>
  <c r="P127"/>
  <c r="BI125"/>
  <c r="BH125"/>
  <c r="BG125"/>
  <c r="BF125"/>
  <c r="T125"/>
  <c r="R125"/>
  <c r="P125"/>
  <c r="BI123"/>
  <c r="BH123"/>
  <c r="BG123"/>
  <c r="BF123"/>
  <c r="T123"/>
  <c r="R123"/>
  <c r="P123"/>
  <c r="BI121"/>
  <c r="BH121"/>
  <c r="BG121"/>
  <c r="BF121"/>
  <c r="T121"/>
  <c r="R121"/>
  <c r="P121"/>
  <c r="BI119"/>
  <c r="BH119"/>
  <c r="BG119"/>
  <c r="BF119"/>
  <c r="T119"/>
  <c r="R119"/>
  <c r="P119"/>
  <c r="BI116"/>
  <c r="BH116"/>
  <c r="BG116"/>
  <c r="BF116"/>
  <c r="T116"/>
  <c r="R116"/>
  <c r="P116"/>
  <c r="BI113"/>
  <c r="BH113"/>
  <c r="BG113"/>
  <c r="BF113"/>
  <c r="T113"/>
  <c r="R113"/>
  <c r="P113"/>
  <c r="BI110"/>
  <c r="BH110"/>
  <c r="BG110"/>
  <c r="BF110"/>
  <c r="T110"/>
  <c r="R110"/>
  <c r="P110"/>
  <c r="BI106"/>
  <c r="BH106"/>
  <c r="BG106"/>
  <c r="BF106"/>
  <c r="T106"/>
  <c r="R106"/>
  <c r="P106"/>
  <c r="BI103"/>
  <c r="BH103"/>
  <c r="BG103"/>
  <c r="BF103"/>
  <c r="T103"/>
  <c r="R103"/>
  <c r="P103"/>
  <c r="BI101"/>
  <c r="BH101"/>
  <c r="BG101"/>
  <c r="BF101"/>
  <c r="T101"/>
  <c r="R101"/>
  <c r="P101"/>
  <c r="BI98"/>
  <c r="BH98"/>
  <c r="BG98"/>
  <c r="BF98"/>
  <c r="T98"/>
  <c r="R98"/>
  <c r="P98"/>
  <c r="BI95"/>
  <c r="BH95"/>
  <c r="BG95"/>
  <c r="BF95"/>
  <c r="T95"/>
  <c r="R95"/>
  <c r="P95"/>
  <c r="J89"/>
  <c r="J88"/>
  <c r="F88"/>
  <c r="F86"/>
  <c r="E84"/>
  <c r="J55"/>
  <c r="J54"/>
  <c r="F54"/>
  <c r="F52"/>
  <c r="E50"/>
  <c r="J18"/>
  <c r="E18"/>
  <c r="F89"/>
  <c r="J17"/>
  <c r="J12"/>
  <c r="J86"/>
  <c r="E7"/>
  <c r="E82"/>
  <c i="1" r="L50"/>
  <c r="AM50"/>
  <c r="AM49"/>
  <c r="L49"/>
  <c r="AM47"/>
  <c r="L47"/>
  <c r="L45"/>
  <c r="L44"/>
  <c i="2" r="BK409"/>
  <c r="BK406"/>
  <c r="J406"/>
  <c r="BK403"/>
  <c r="J403"/>
  <c r="BK400"/>
  <c r="J400"/>
  <c r="BK397"/>
  <c r="J397"/>
  <c r="BK395"/>
  <c r="J395"/>
  <c r="BK392"/>
  <c r="J392"/>
  <c r="BK389"/>
  <c r="BK386"/>
  <c r="J386"/>
  <c r="J383"/>
  <c r="BK375"/>
  <c r="BK372"/>
  <c r="BK369"/>
  <c r="BK366"/>
  <c r="BK360"/>
  <c r="J360"/>
  <c r="BK352"/>
  <c r="BK346"/>
  <c r="J342"/>
  <c r="J324"/>
  <c r="BK316"/>
  <c r="BK302"/>
  <c r="BK299"/>
  <c r="J295"/>
  <c r="BK288"/>
  <c r="J285"/>
  <c r="J277"/>
  <c r="BK265"/>
  <c r="J226"/>
  <c r="J389"/>
  <c r="BK383"/>
  <c r="BK379"/>
  <c r="J379"/>
  <c r="J375"/>
  <c r="J372"/>
  <c r="J369"/>
  <c r="J366"/>
  <c r="BK355"/>
  <c r="J355"/>
  <c r="J352"/>
  <c r="J346"/>
  <c r="BK342"/>
  <c r="BK324"/>
  <c r="J316"/>
  <c r="J302"/>
  <c r="J299"/>
  <c r="BK295"/>
  <c r="BK290"/>
  <c r="J290"/>
  <c r="J282"/>
  <c r="BK274"/>
  <c r="BK230"/>
  <c r="BK209"/>
  <c r="BK207"/>
  <c r="J205"/>
  <c r="BK199"/>
  <c r="BK191"/>
  <c r="BK177"/>
  <c r="J174"/>
  <c r="J170"/>
  <c r="BK163"/>
  <c r="J160"/>
  <c r="BK157"/>
  <c r="BK149"/>
  <c r="BK143"/>
  <c r="J141"/>
  <c r="J139"/>
  <c r="J135"/>
  <c r="BK130"/>
  <c r="BK121"/>
  <c r="BK116"/>
  <c r="J95"/>
  <c r="J288"/>
  <c r="BK285"/>
  <c r="BK282"/>
  <c r="BK277"/>
  <c r="J274"/>
  <c r="BK262"/>
  <c r="J256"/>
  <c r="BK253"/>
  <c r="J223"/>
  <c r="BK214"/>
  <c r="J191"/>
  <c r="J149"/>
  <c r="BK147"/>
  <c r="J143"/>
  <c r="BK132"/>
  <c r="BK127"/>
  <c r="J119"/>
  <c r="BK98"/>
  <c r="BK256"/>
  <c r="J253"/>
  <c r="J244"/>
  <c r="BK228"/>
  <c r="BK218"/>
  <c r="J209"/>
  <c r="J199"/>
  <c r="J218"/>
  <c r="BK211"/>
  <c r="BK205"/>
  <c r="J195"/>
  <c r="BK170"/>
  <c r="BK137"/>
  <c r="J125"/>
  <c r="BK123"/>
  <c r="J113"/>
  <c r="BK103"/>
  <c i="3" r="BK219"/>
  <c r="J205"/>
  <c r="BK187"/>
  <c r="BK182"/>
  <c r="BK176"/>
  <c r="J169"/>
  <c r="J165"/>
  <c r="BK161"/>
  <c r="BK157"/>
  <c r="BK151"/>
  <c r="J145"/>
  <c r="BK129"/>
  <c r="J122"/>
  <c r="BK222"/>
  <c r="BK210"/>
  <c r="J182"/>
  <c r="J176"/>
  <c r="BK173"/>
  <c r="J154"/>
  <c r="BK147"/>
  <c r="BK140"/>
  <c r="BK122"/>
  <c r="BK109"/>
  <c r="BK98"/>
  <c r="BK92"/>
  <c r="J89"/>
  <c r="J219"/>
  <c r="BK213"/>
  <c r="BK205"/>
  <c r="BK184"/>
  <c r="BK165"/>
  <c r="BK159"/>
  <c r="J157"/>
  <c r="J142"/>
  <c r="J129"/>
  <c r="J109"/>
  <c r="J98"/>
  <c r="BK89"/>
  <c i="4" r="BK194"/>
  <c r="J191"/>
  <c r="BK180"/>
  <c r="J167"/>
  <c r="BK160"/>
  <c r="BK156"/>
  <c r="J152"/>
  <c r="BK147"/>
  <c r="BK142"/>
  <c r="BK136"/>
  <c r="BK128"/>
  <c r="BK115"/>
  <c r="J107"/>
  <c r="BK101"/>
  <c r="J90"/>
  <c r="J194"/>
  <c r="BK191"/>
  <c r="BK178"/>
  <c r="J163"/>
  <c r="BK158"/>
  <c r="J154"/>
  <c r="BK152"/>
  <c r="J147"/>
  <c r="J138"/>
  <c r="BK132"/>
  <c r="J120"/>
  <c r="J112"/>
  <c r="BK104"/>
  <c r="J97"/>
  <c i="5" r="BK137"/>
  <c r="J116"/>
  <c r="J110"/>
  <c r="BK92"/>
  <c r="J135"/>
  <c r="J129"/>
  <c r="BK116"/>
  <c r="J108"/>
  <c r="BK86"/>
  <c r="J121"/>
  <c r="BK108"/>
  <c r="J86"/>
  <c r="BK129"/>
  <c r="BK121"/>
  <c i="6" r="J116"/>
  <c r="J113"/>
  <c r="BK106"/>
  <c r="BK103"/>
  <c r="BK99"/>
  <c r="J95"/>
  <c r="J92"/>
  <c r="BK115"/>
  <c r="J111"/>
  <c r="J102"/>
  <c r="J99"/>
  <c r="J94"/>
  <c r="J90"/>
  <c r="J114"/>
  <c r="BK107"/>
  <c r="J105"/>
  <c r="J100"/>
  <c r="BK97"/>
  <c r="BK89"/>
  <c r="BK113"/>
  <c r="BK110"/>
  <c r="J103"/>
  <c r="J93"/>
  <c r="BK90"/>
  <c i="7" r="J91"/>
  <c r="BK87"/>
  <c r="BK89"/>
  <c r="J86"/>
  <c r="BK92"/>
  <c r="J89"/>
  <c r="J87"/>
  <c r="J92"/>
  <c r="BK86"/>
  <c i="2" r="J123"/>
  <c r="BK119"/>
  <c r="J106"/>
  <c i="1" r="AS54"/>
  <c i="2" r="BK268"/>
  <c r="BK258"/>
  <c r="J228"/>
  <c r="BK226"/>
  <c r="J221"/>
  <c r="J211"/>
  <c r="BK174"/>
  <c r="BK145"/>
  <c r="BK141"/>
  <c r="J130"/>
  <c r="BK125"/>
  <c r="J110"/>
  <c r="J412"/>
  <c r="J271"/>
  <c r="J250"/>
  <c r="BK247"/>
  <c r="J242"/>
  <c r="BK221"/>
  <c r="J214"/>
  <c r="BK201"/>
  <c r="BK195"/>
  <c r="BK184"/>
  <c r="J177"/>
  <c r="BK160"/>
  <c r="J157"/>
  <c r="J147"/>
  <c r="J145"/>
  <c r="BK139"/>
  <c r="J137"/>
  <c r="J134"/>
  <c r="J132"/>
  <c r="J127"/>
  <c r="J116"/>
  <c r="BK113"/>
  <c r="BK106"/>
  <c r="J103"/>
  <c r="J101"/>
  <c r="BK95"/>
  <c r="BK412"/>
  <c r="J409"/>
  <c r="BK271"/>
  <c r="J268"/>
  <c r="J265"/>
  <c r="J262"/>
  <c r="J258"/>
  <c r="BK250"/>
  <c r="J247"/>
  <c r="BK244"/>
  <c r="BK242"/>
  <c r="BK240"/>
  <c r="J240"/>
  <c r="BK237"/>
  <c r="J237"/>
  <c r="BK235"/>
  <c r="J235"/>
  <c r="BK232"/>
  <c r="J232"/>
  <c r="J230"/>
  <c r="BK223"/>
  <c r="J207"/>
  <c r="J201"/>
  <c r="J184"/>
  <c r="J163"/>
  <c r="BK135"/>
  <c r="BK134"/>
  <c r="J121"/>
  <c r="BK110"/>
  <c r="BK101"/>
  <c r="J98"/>
  <c i="3" r="BK216"/>
  <c r="J184"/>
  <c r="J179"/>
  <c r="J173"/>
  <c r="J167"/>
  <c r="J163"/>
  <c r="J159"/>
  <c r="BK154"/>
  <c r="J147"/>
  <c r="J140"/>
  <c r="J132"/>
  <c r="BK126"/>
  <c r="BK115"/>
  <c r="J216"/>
  <c r="J213"/>
  <c r="J191"/>
  <c r="BK179"/>
  <c r="BK169"/>
  <c r="BK163"/>
  <c r="BK145"/>
  <c r="BK142"/>
  <c r="J126"/>
  <c r="BK112"/>
  <c r="BK106"/>
  <c r="J95"/>
  <c r="BK95"/>
  <c r="J222"/>
  <c r="J210"/>
  <c r="BK191"/>
  <c r="J187"/>
  <c r="BK167"/>
  <c r="J161"/>
  <c r="J151"/>
  <c r="BK132"/>
  <c r="J115"/>
  <c r="J112"/>
  <c r="J106"/>
  <c r="J92"/>
  <c i="4" r="BK197"/>
  <c r="BK188"/>
  <c r="J185"/>
  <c r="J178"/>
  <c r="BK163"/>
  <c r="J158"/>
  <c r="BK154"/>
  <c r="BK150"/>
  <c r="BK145"/>
  <c r="BK138"/>
  <c r="J132"/>
  <c r="BK120"/>
  <c r="BK112"/>
  <c r="J104"/>
  <c r="BK97"/>
  <c r="J197"/>
  <c r="J188"/>
  <c r="BK185"/>
  <c r="J180"/>
  <c r="BK167"/>
  <c r="J160"/>
  <c r="J156"/>
  <c r="J150"/>
  <c r="J145"/>
  <c r="J142"/>
  <c r="J136"/>
  <c r="J128"/>
  <c r="J115"/>
  <c r="BK107"/>
  <c r="J101"/>
  <c r="BK90"/>
  <c i="5" r="BK126"/>
  <c r="J113"/>
  <c r="BK96"/>
  <c r="J137"/>
  <c r="BK132"/>
  <c r="BK110"/>
  <c r="J102"/>
  <c r="J132"/>
  <c r="BK113"/>
  <c r="BK102"/>
  <c r="J96"/>
  <c r="BK135"/>
  <c r="J126"/>
  <c r="J92"/>
  <c i="6" r="J115"/>
  <c r="J107"/>
  <c r="BK105"/>
  <c r="BK101"/>
  <c r="BK100"/>
  <c r="J98"/>
  <c r="BK94"/>
  <c r="J91"/>
  <c r="BK114"/>
  <c r="J108"/>
  <c r="J101"/>
  <c r="BK95"/>
  <c r="BK93"/>
  <c r="J89"/>
  <c r="BK116"/>
  <c r="J110"/>
  <c r="J106"/>
  <c r="BK102"/>
  <c r="BK98"/>
  <c r="BK92"/>
  <c r="J88"/>
  <c r="BK111"/>
  <c r="BK108"/>
  <c r="J97"/>
  <c r="BK91"/>
  <c r="BK88"/>
  <c i="7" r="J88"/>
  <c r="J94"/>
  <c r="BK88"/>
  <c r="BK94"/>
  <c r="BK91"/>
  <c i="2" l="1" r="P94"/>
  <c r="R94"/>
  <c r="P217"/>
  <c r="T217"/>
  <c r="P222"/>
  <c r="R222"/>
  <c r="P249"/>
  <c r="T249"/>
  <c r="BK261"/>
  <c r="J261"/>
  <c r="J66"/>
  <c r="R261"/>
  <c r="T261"/>
  <c r="P298"/>
  <c r="R298"/>
  <c r="T298"/>
  <c r="BK382"/>
  <c r="J382"/>
  <c r="J71"/>
  <c r="T382"/>
  <c r="P396"/>
  <c r="R396"/>
  <c i="3" r="BK88"/>
  <c r="J88"/>
  <c r="J61"/>
  <c r="T88"/>
  <c r="P139"/>
  <c r="T139"/>
  <c r="BK150"/>
  <c r="J150"/>
  <c r="J63"/>
  <c r="T150"/>
  <c r="P172"/>
  <c r="R172"/>
  <c r="P190"/>
  <c r="R190"/>
  <c i="4" r="BK89"/>
  <c r="J89"/>
  <c r="J61"/>
  <c r="T89"/>
  <c r="BK127"/>
  <c r="J127"/>
  <c r="J62"/>
  <c r="R127"/>
  <c r="P137"/>
  <c r="T137"/>
  <c r="P146"/>
  <c r="T146"/>
  <c r="BK166"/>
  <c r="J166"/>
  <c r="J66"/>
  <c r="T166"/>
  <c i="5" r="BK85"/>
  <c r="J85"/>
  <c r="J61"/>
  <c r="R85"/>
  <c r="P109"/>
  <c r="T109"/>
  <c i="6" r="BK87"/>
  <c r="J87"/>
  <c r="J61"/>
  <c r="R87"/>
  <c r="P96"/>
  <c r="R96"/>
  <c r="BK104"/>
  <c r="J104"/>
  <c r="J63"/>
  <c r="R104"/>
  <c r="BK109"/>
  <c r="J109"/>
  <c r="J64"/>
  <c r="R109"/>
  <c r="BK112"/>
  <c r="J112"/>
  <c r="J65"/>
  <c r="T112"/>
  <c i="7" r="R85"/>
  <c r="BK90"/>
  <c r="J90"/>
  <c r="J62"/>
  <c i="2" r="BK94"/>
  <c r="J94"/>
  <c r="J61"/>
  <c r="T94"/>
  <c r="BK217"/>
  <c r="J217"/>
  <c r="J62"/>
  <c r="R217"/>
  <c r="BK222"/>
  <c r="J222"/>
  <c r="J63"/>
  <c r="T222"/>
  <c r="BK249"/>
  <c r="J249"/>
  <c r="J64"/>
  <c r="R249"/>
  <c r="P261"/>
  <c r="BK298"/>
  <c r="J298"/>
  <c r="J67"/>
  <c r="P382"/>
  <c r="P377"/>
  <c r="R382"/>
  <c r="R377"/>
  <c r="BK396"/>
  <c r="J396"/>
  <c r="J72"/>
  <c r="T396"/>
  <c i="3" r="P88"/>
  <c r="R88"/>
  <c r="BK139"/>
  <c r="J139"/>
  <c r="J62"/>
  <c r="R139"/>
  <c r="P150"/>
  <c r="R150"/>
  <c r="BK172"/>
  <c r="J172"/>
  <c r="J64"/>
  <c r="T172"/>
  <c r="BK190"/>
  <c r="J190"/>
  <c r="J65"/>
  <c r="T190"/>
  <c i="4" r="P89"/>
  <c r="R89"/>
  <c r="P127"/>
  <c r="T127"/>
  <c r="BK137"/>
  <c r="J137"/>
  <c r="J63"/>
  <c r="R137"/>
  <c r="BK146"/>
  <c r="J146"/>
  <c r="J65"/>
  <c r="R146"/>
  <c r="P166"/>
  <c r="R166"/>
  <c i="5" r="P85"/>
  <c r="P84"/>
  <c r="P83"/>
  <c i="1" r="AU58"/>
  <c i="5" r="T85"/>
  <c r="T84"/>
  <c r="T83"/>
  <c r="BK109"/>
  <c r="J109"/>
  <c r="J63"/>
  <c r="R109"/>
  <c i="6" r="P87"/>
  <c r="T87"/>
  <c r="BK96"/>
  <c r="J96"/>
  <c r="J62"/>
  <c r="T96"/>
  <c r="P104"/>
  <c r="T104"/>
  <c r="P109"/>
  <c r="T109"/>
  <c r="P112"/>
  <c r="R112"/>
  <c i="7" r="BK85"/>
  <c r="J85"/>
  <c r="J61"/>
  <c r="P85"/>
  <c r="T85"/>
  <c r="P90"/>
  <c r="R90"/>
  <c r="T90"/>
  <c i="2" r="BK374"/>
  <c r="J374"/>
  <c r="J68"/>
  <c r="BK378"/>
  <c r="J378"/>
  <c r="J70"/>
  <c i="3" r="BK221"/>
  <c r="J221"/>
  <c r="J66"/>
  <c i="4" r="F84"/>
  <c i="5" r="BK107"/>
  <c r="J107"/>
  <c r="J62"/>
  <c i="2" r="BK257"/>
  <c r="J257"/>
  <c r="J65"/>
  <c i="4" r="BK144"/>
  <c r="J144"/>
  <c r="J64"/>
  <c r="BK196"/>
  <c r="J196"/>
  <c r="J67"/>
  <c i="7" r="BK93"/>
  <c r="J93"/>
  <c r="J63"/>
  <c r="F55"/>
  <c r="J77"/>
  <c r="BE86"/>
  <c r="BE89"/>
  <c r="E48"/>
  <c r="BE91"/>
  <c r="BE92"/>
  <c r="BE94"/>
  <c r="BE87"/>
  <c r="BE88"/>
  <c i="6" r="F55"/>
  <c r="BE95"/>
  <c r="BE97"/>
  <c r="BE99"/>
  <c r="BE101"/>
  <c r="BE102"/>
  <c r="BE106"/>
  <c r="BE115"/>
  <c r="E48"/>
  <c r="J52"/>
  <c r="BE90"/>
  <c r="BE94"/>
  <c r="BE114"/>
  <c r="BE116"/>
  <c r="BE91"/>
  <c r="BE92"/>
  <c r="BE93"/>
  <c r="BE98"/>
  <c r="BE100"/>
  <c r="BE103"/>
  <c r="BE105"/>
  <c r="BE108"/>
  <c r="BE111"/>
  <c r="BE88"/>
  <c r="BE89"/>
  <c r="BE107"/>
  <c r="BE110"/>
  <c r="BE113"/>
  <c i="5" r="E48"/>
  <c r="BE96"/>
  <c r="BE108"/>
  <c r="BE110"/>
  <c r="BE116"/>
  <c r="BE135"/>
  <c r="J52"/>
  <c r="BE86"/>
  <c r="BE132"/>
  <c r="BE137"/>
  <c r="BE92"/>
  <c r="BE113"/>
  <c r="BE121"/>
  <c r="BE126"/>
  <c r="BE129"/>
  <c r="F55"/>
  <c r="BE102"/>
  <c i="4" r="E48"/>
  <c r="J52"/>
  <c r="BE101"/>
  <c r="BE120"/>
  <c r="BE128"/>
  <c r="BE138"/>
  <c r="BE142"/>
  <c r="BE150"/>
  <c r="BE152"/>
  <c r="BE160"/>
  <c r="BE163"/>
  <c r="BE167"/>
  <c r="BE180"/>
  <c r="BE188"/>
  <c r="BE191"/>
  <c r="BE90"/>
  <c r="BE97"/>
  <c r="BE104"/>
  <c r="BE107"/>
  <c r="BE112"/>
  <c r="BE115"/>
  <c r="BE132"/>
  <c r="BE136"/>
  <c r="BE145"/>
  <c r="BE147"/>
  <c r="BE154"/>
  <c r="BE156"/>
  <c r="BE158"/>
  <c r="BE178"/>
  <c r="BE185"/>
  <c r="BE194"/>
  <c r="BE197"/>
  <c i="2" r="BK93"/>
  <c i="3" r="F55"/>
  <c r="BE129"/>
  <c r="BE157"/>
  <c r="BE163"/>
  <c r="BE169"/>
  <c r="BE191"/>
  <c r="BE210"/>
  <c r="BE216"/>
  <c r="BE219"/>
  <c r="BE222"/>
  <c r="E76"/>
  <c r="J80"/>
  <c r="BE92"/>
  <c r="BE98"/>
  <c r="BE89"/>
  <c r="BE95"/>
  <c r="BE106"/>
  <c r="BE122"/>
  <c r="BE132"/>
  <c r="BE140"/>
  <c r="BE147"/>
  <c r="BE151"/>
  <c r="BE176"/>
  <c r="BE187"/>
  <c r="BE205"/>
  <c r="BE213"/>
  <c r="BE109"/>
  <c r="BE112"/>
  <c r="BE115"/>
  <c r="BE126"/>
  <c r="BE142"/>
  <c r="BE145"/>
  <c r="BE154"/>
  <c r="BE159"/>
  <c r="BE161"/>
  <c r="BE165"/>
  <c r="BE167"/>
  <c r="BE173"/>
  <c r="BE179"/>
  <c r="BE182"/>
  <c r="BE184"/>
  <c i="2" r="J52"/>
  <c r="F55"/>
  <c r="BE113"/>
  <c r="BE119"/>
  <c r="BE123"/>
  <c r="BE127"/>
  <c r="BE130"/>
  <c r="BE149"/>
  <c r="BE157"/>
  <c r="BE170"/>
  <c r="BE184"/>
  <c r="BE195"/>
  <c r="BE218"/>
  <c r="BE228"/>
  <c r="BE230"/>
  <c r="BE232"/>
  <c r="BE235"/>
  <c r="BE237"/>
  <c r="BE240"/>
  <c r="BE247"/>
  <c r="BE265"/>
  <c r="E48"/>
  <c r="BE98"/>
  <c r="BE116"/>
  <c r="BE125"/>
  <c r="BE137"/>
  <c r="BE143"/>
  <c r="BE163"/>
  <c r="BE174"/>
  <c r="BE205"/>
  <c r="BE221"/>
  <c r="BE223"/>
  <c r="BE242"/>
  <c r="BE244"/>
  <c r="BE253"/>
  <c r="BE262"/>
  <c r="BE412"/>
  <c r="BE103"/>
  <c r="BE110"/>
  <c r="BE121"/>
  <c r="BE134"/>
  <c r="BE135"/>
  <c r="BE160"/>
  <c r="BE177"/>
  <c r="BE191"/>
  <c r="BE199"/>
  <c r="BE201"/>
  <c r="BE209"/>
  <c r="BE250"/>
  <c r="BE256"/>
  <c r="BE258"/>
  <c r="BE268"/>
  <c r="BE271"/>
  <c r="BE282"/>
  <c r="BE95"/>
  <c r="BE101"/>
  <c r="BE106"/>
  <c r="BE132"/>
  <c r="BE139"/>
  <c r="BE141"/>
  <c r="BE145"/>
  <c r="BE147"/>
  <c r="BE207"/>
  <c r="BE211"/>
  <c r="BE214"/>
  <c r="BE226"/>
  <c r="BE274"/>
  <c r="BE277"/>
  <c r="BE285"/>
  <c r="BE288"/>
  <c r="BE290"/>
  <c r="BE295"/>
  <c r="BE299"/>
  <c r="BE302"/>
  <c r="BE316"/>
  <c r="BE324"/>
  <c r="BE342"/>
  <c r="BE346"/>
  <c r="BE352"/>
  <c r="BE355"/>
  <c r="BE360"/>
  <c r="BE366"/>
  <c r="BE369"/>
  <c r="BE372"/>
  <c r="BE375"/>
  <c r="BE379"/>
  <c r="BE383"/>
  <c r="BE386"/>
  <c r="BE389"/>
  <c r="BE392"/>
  <c r="BE395"/>
  <c r="BE397"/>
  <c r="BE400"/>
  <c r="BE403"/>
  <c r="BE406"/>
  <c r="BE409"/>
  <c r="F36"/>
  <c i="1" r="BC55"/>
  <c i="2" r="F35"/>
  <c i="1" r="BB55"/>
  <c i="3" r="J34"/>
  <c i="1" r="AW56"/>
  <c i="4" r="J34"/>
  <c i="1" r="AW57"/>
  <c i="4" r="F34"/>
  <c i="1" r="BA57"/>
  <c i="4" r="F35"/>
  <c i="1" r="BB57"/>
  <c i="5" r="J34"/>
  <c i="1" r="AW58"/>
  <c i="5" r="F34"/>
  <c i="1" r="BA58"/>
  <c i="5" r="F37"/>
  <c i="1" r="BD58"/>
  <c i="6" r="F37"/>
  <c i="1" r="BD59"/>
  <c i="6" r="F36"/>
  <c i="1" r="BC59"/>
  <c i="7" r="F35"/>
  <c i="1" r="BB60"/>
  <c i="7" r="F34"/>
  <c i="1" r="BA60"/>
  <c i="7" r="J34"/>
  <c i="1" r="AW60"/>
  <c i="2" r="J34"/>
  <c i="1" r="AW55"/>
  <c i="2" r="F37"/>
  <c i="1" r="BD55"/>
  <c i="2" r="F34"/>
  <c i="1" r="BA55"/>
  <c i="3" r="F34"/>
  <c i="1" r="BA56"/>
  <c i="3" r="F37"/>
  <c i="1" r="BD56"/>
  <c i="3" r="F35"/>
  <c i="1" r="BB56"/>
  <c i="3" r="F36"/>
  <c i="1" r="BC56"/>
  <c i="4" r="F36"/>
  <c i="1" r="BC57"/>
  <c i="4" r="F37"/>
  <c i="1" r="BD57"/>
  <c i="5" r="F35"/>
  <c i="1" r="BB58"/>
  <c i="5" r="F36"/>
  <c i="1" r="BC58"/>
  <c i="6" r="J34"/>
  <c i="1" r="AW59"/>
  <c i="6" r="F35"/>
  <c i="1" r="BB59"/>
  <c i="6" r="F34"/>
  <c i="1" r="BA59"/>
  <c i="7" r="F37"/>
  <c i="1" r="BD60"/>
  <c i="7" r="F36"/>
  <c i="1" r="BC60"/>
  <c i="7" l="1" r="P84"/>
  <c r="P83"/>
  <c i="1" r="AU60"/>
  <c i="6" r="P86"/>
  <c r="P85"/>
  <c i="1" r="AU59"/>
  <c i="4" r="R88"/>
  <c r="R87"/>
  <c i="3" r="P87"/>
  <c r="P86"/>
  <c i="1" r="AU56"/>
  <c i="2" r="T93"/>
  <c i="4" r="T88"/>
  <c r="T87"/>
  <c i="2" r="T377"/>
  <c r="T92"/>
  <c r="R93"/>
  <c r="R92"/>
  <c i="7" r="T84"/>
  <c r="T83"/>
  <c i="6" r="T86"/>
  <c r="T85"/>
  <c i="4" r="P88"/>
  <c r="P87"/>
  <c i="1" r="AU57"/>
  <c i="3" r="R87"/>
  <c r="R86"/>
  <c i="7" r="R84"/>
  <c r="R83"/>
  <c i="6" r="R86"/>
  <c r="R85"/>
  <c i="5" r="R84"/>
  <c r="R83"/>
  <c i="3" r="T87"/>
  <c r="T86"/>
  <c i="2" r="P93"/>
  <c r="P92"/>
  <c i="1" r="AU55"/>
  <c i="2" r="BK377"/>
  <c r="J377"/>
  <c r="J69"/>
  <c i="3" r="BK87"/>
  <c r="J87"/>
  <c r="J60"/>
  <c i="4" r="BK88"/>
  <c r="J88"/>
  <c r="J60"/>
  <c i="6" r="BK86"/>
  <c r="J86"/>
  <c r="J60"/>
  <c i="5" r="BK84"/>
  <c r="J84"/>
  <c r="J60"/>
  <c i="7" r="BK84"/>
  <c r="J84"/>
  <c r="J60"/>
  <c i="2" r="J93"/>
  <c r="J60"/>
  <c r="J33"/>
  <c i="1" r="AV55"/>
  <c r="AT55"/>
  <c i="3" r="J33"/>
  <c i="1" r="AV56"/>
  <c r="AT56"/>
  <c i="4" r="J33"/>
  <c i="1" r="AV57"/>
  <c r="AT57"/>
  <c i="5" r="J33"/>
  <c i="1" r="AV58"/>
  <c r="AT58"/>
  <c i="6" r="J33"/>
  <c i="1" r="AV59"/>
  <c r="AT59"/>
  <c i="7" r="J33"/>
  <c i="1" r="AV60"/>
  <c r="AT60"/>
  <c r="BB54"/>
  <c r="AX54"/>
  <c r="BD54"/>
  <c r="W33"/>
  <c i="2" r="F33"/>
  <c i="1" r="AZ55"/>
  <c i="3" r="F33"/>
  <c i="1" r="AZ56"/>
  <c i="4" r="F33"/>
  <c i="1" r="AZ57"/>
  <c i="5" r="F33"/>
  <c i="1" r="AZ58"/>
  <c i="6" r="F33"/>
  <c i="1" r="AZ59"/>
  <c i="7" r="F33"/>
  <c i="1" r="AZ60"/>
  <c r="BC54"/>
  <c r="AY54"/>
  <c r="BA54"/>
  <c r="W30"/>
  <c i="3" l="1" r="BK86"/>
  <c r="J86"/>
  <c r="J59"/>
  <c i="2" r="BK92"/>
  <c r="J92"/>
  <c r="J59"/>
  <c i="7" r="BK83"/>
  <c r="J83"/>
  <c r="J59"/>
  <c i="4" r="BK87"/>
  <c r="J87"/>
  <c r="J59"/>
  <c i="5" r="BK83"/>
  <c r="J83"/>
  <c r="J59"/>
  <c i="6" r="BK85"/>
  <c r="J85"/>
  <c r="J59"/>
  <c i="1" r="AU54"/>
  <c r="W31"/>
  <c r="AW54"/>
  <c r="AK30"/>
  <c r="AZ54"/>
  <c r="AV54"/>
  <c r="AK29"/>
  <c r="W32"/>
  <c i="7" l="1" r="J30"/>
  <c i="1" r="AG60"/>
  <c i="2" r="J30"/>
  <c i="1" r="AG55"/>
  <c r="AN55"/>
  <c i="5" r="J30"/>
  <c i="1" r="AG58"/>
  <c i="3" r="J30"/>
  <c i="1" r="AG56"/>
  <c i="6" r="J30"/>
  <c i="1" r="AG59"/>
  <c i="4" r="J30"/>
  <c i="1" r="AG57"/>
  <c r="AN57"/>
  <c r="AT54"/>
  <c r="W29"/>
  <c i="7" l="1" r="J39"/>
  <c i="3" r="J39"/>
  <c i="6" r="J39"/>
  <c i="2" r="J39"/>
  <c i="4" r="J39"/>
  <c i="5" r="J39"/>
  <c i="1" r="AN56"/>
  <c r="AN58"/>
  <c r="AN59"/>
  <c r="AN60"/>
  <c r="AG54"/>
  <c r="AK26"/>
  <c r="AK35"/>
  <c l="1" r="AN54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<sst xmlns="http://schemas.openxmlformats.org/spreadsheetml/2006/main">
  <si>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</si>
  <si>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</si>
  <si>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</si>
  <si>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</si>
  <si>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</si>
  <si>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{a62f1cef-155a-44ce-b0ff-cc89749e2ad0}</t>
  </si>
  <si>
    <t>0,01</t>
  </si>
  <si>
    <t>21</t>
  </si>
  <si>
    <t>15</t>
  </si>
  <si>
    <t>REKAPITULACE ZAKÁZKY</t>
  </si>
  <si>
    <t xml:space="preserve">v ---  níže se nacházejí doplnkové a pomocné údaje k sestavám  --- v</t>
  </si>
  <si>
    <t>Návod na vyplnění</t>
  </si>
  <si>
    <t>0,001</t>
  </si>
  <si>
    <t>Kód:</t>
  </si>
  <si>
    <t>INBNELTO</t>
  </si>
  <si>
    <t>Měnit lze pouze buňky se žlutým podbarvením!_x000d_
_x000d_
1) v Rekapitulaci zakázky vyplňte údaje o Uchazeči (přenesou se do ostatních sestav i v jiných listech)_x000d_
_x000d_
2) na vybraných listech vyplňte v sestavě Soupis prací ceny u položek</t>
  </si>
  <si>
    <t>Zakázka:</t>
  </si>
  <si>
    <t>Odstranění objektů bývalé LTO v areálu nemocnice Nový Bydžov</t>
  </si>
  <si>
    <t>KSO:</t>
  </si>
  <si>
    <t/>
  </si>
  <si>
    <t>CC-CZ:</t>
  </si>
  <si>
    <t>Místo:</t>
  </si>
  <si>
    <t>Nový Bydžov</t>
  </si>
  <si>
    <t>Datum:</t>
  </si>
  <si>
    <t>5. 8. 2022</t>
  </si>
  <si>
    <t>Zadavatel:</t>
  </si>
  <si>
    <t>IČ:</t>
  </si>
  <si>
    <t>Královehradecký kraj</t>
  </si>
  <si>
    <t>DIČ:</t>
  </si>
  <si>
    <t>Uchazeč:</t>
  </si>
  <si>
    <t>Vyplň údaj</t>
  </si>
  <si>
    <t>Projektant:</t>
  </si>
  <si>
    <t>INS s.r.o. Náchod</t>
  </si>
  <si>
    <t>True</t>
  </si>
  <si>
    <t>Zpracovatel:</t>
  </si>
  <si>
    <t>Jan Krčmář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</si>
  <si>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</si>
  <si>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https://podminky.urs.cz.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</si>
  <si>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</si>
  <si>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</si>
  <si>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</si>
  <si>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</si>
  <si>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</si>
  <si>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</si>
  <si>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</si>
  <si>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</si>
  <si>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</si>
  <si>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</si>
  <si>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</si>
  <si>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</si>
  <si>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</si>
  <si>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ZAKÁZKY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</si>
  <si>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</si>
  <si>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</si>
  <si>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</si>
  <si>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</si>
  <si>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</si>
  <si>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</si>
  <si>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</si>
  <si>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</si>
  <si>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</si>
  <si>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</si>
  <si>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</si>
  <si>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</si>
  <si>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</si>
  <si>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</si>
  <si>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</si>
  <si>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</si>
  <si>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</si>
  <si>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</si>
  <si>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zakázky celkem</t>
  </si>
  <si>
    <t>D</t>
  </si>
  <si>
    <t>0</t>
  </si>
  <si>
    <t>###NOIMPORT###</t>
  </si>
  <si>
    <t>IMPORT</t>
  </si>
  <si>
    <t>{00000000-0000-0000-0000-000000000000}</t>
  </si>
  <si>
    <t>/</t>
  </si>
  <si>
    <t>1.</t>
  </si>
  <si>
    <t>Kiosek stáčení LTO + kondenzátní jímka</t>
  </si>
  <si>
    <t>STA</t>
  </si>
  <si>
    <t>1</t>
  </si>
  <si>
    <t>{a9e3ab17-39ed-4e31-bd20-281698100b46}</t>
  </si>
  <si>
    <t>2</t>
  </si>
  <si>
    <t>2.</t>
  </si>
  <si>
    <t>Stání nadzemních nádrží</t>
  </si>
  <si>
    <t>{8d17fc92-2607-400e-9613-f4dd99a0b653}</t>
  </si>
  <si>
    <t>3.</t>
  </si>
  <si>
    <t>Trativod + veřejné osvětlení</t>
  </si>
  <si>
    <t>{0e0e90ae-f0c7-4198-9c00-9db6d0ccf3a5}</t>
  </si>
  <si>
    <t>4.</t>
  </si>
  <si>
    <t>Kanalizace + lapol</t>
  </si>
  <si>
    <t>{bfad1af3-0838-413f-8fc7-efddea9ff625}</t>
  </si>
  <si>
    <t>5.</t>
  </si>
  <si>
    <t xml:space="preserve">Sanační práce </t>
  </si>
  <si>
    <t>{46c27a67-d3ef-4988-86d2-4e6299cabca9}</t>
  </si>
  <si>
    <t>VRN</t>
  </si>
  <si>
    <t>Vedlejší a ostatní náklady</t>
  </si>
  <si>
    <t>VON</t>
  </si>
  <si>
    <t>{a7dcb268-440f-4dc5-a429-d670abe3f924}</t>
  </si>
  <si>
    <t>802 23</t>
  </si>
  <si>
    <t>KRYCÍ LIST SOUPISU PRACÍ</t>
  </si>
  <si>
    <t>Objekt:</t>
  </si>
  <si>
    <t>1. - Kiosek stáčení LTO + kondenzátní jímka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</si>
  <si>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www.cs-urs.cz, sekce Cenové a technické podmínky.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</si>
  <si>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</si>
  <si>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</si>
  <si>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</si>
  <si>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</si>
  <si>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</si>
  <si>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</si>
  <si>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2 - Zakládání</t>
  </si>
  <si>
    <t xml:space="preserve">    3 - Svislé a kompletní konstrukce</t>
  </si>
  <si>
    <t xml:space="preserve">    8 - Trubní vedení</t>
  </si>
  <si>
    <t xml:space="preserve">    9 - Ostatní konstrukce a práce, bourání</t>
  </si>
  <si>
    <t xml:space="preserve">    96 - Bourání konstrukcí</t>
  </si>
  <si>
    <t xml:space="preserve">    98 - Demolice</t>
  </si>
  <si>
    <t xml:space="preserve">    99 - Přesun hmot</t>
  </si>
  <si>
    <t>PSV - Práce a dodávky PSV</t>
  </si>
  <si>
    <t xml:space="preserve">    712B - Povlakové krytiny - bourání</t>
  </si>
  <si>
    <t xml:space="preserve">    741B - Elektroinstalace - silnoproud - bourání</t>
  </si>
  <si>
    <t xml:space="preserve">    764B - Konstrukce klempířské - bourání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</si>
  <si>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</si>
  <si>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</si>
  <si>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</si>
  <si>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</si>
  <si>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</si>
  <si>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</si>
  <si>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</si>
  <si>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</si>
  <si>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</si>
  <si>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</si>
  <si>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</si>
  <si>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</si>
  <si>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</si>
  <si>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</si>
  <si>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</si>
  <si>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</si>
  <si>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</si>
  <si>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</si>
  <si>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111251102</t>
  </si>
  <si>
    <t>Odstranění křovin a stromů s odstraněním kořenů strojně průměru kmene do 100 mm v rovině nebo ve svahu sklonu terénu do 1:5, při celkové ploše přes 100 do 500 m2</t>
  </si>
  <si>
    <t>m2</t>
  </si>
  <si>
    <t>CS ÚRS 2021 01</t>
  </si>
  <si>
    <t>4</t>
  </si>
  <si>
    <t>-1607307018</t>
  </si>
  <si>
    <t>Online PSC</t>
  </si>
  <si>
    <t>https://podminky.urs.cz/item/CS_URS_2021_01/111251102</t>
  </si>
  <si>
    <t>VV</t>
  </si>
  <si>
    <t xml:space="preserve">"odstranění stávajících křovin"    120,0</t>
  </si>
  <si>
    <t>112101101</t>
  </si>
  <si>
    <t>Odstranění stromů s odřezáním kmene a s odvětvením listnatých, průměru kmene přes 100 do 300 mm</t>
  </si>
  <si>
    <t>kus</t>
  </si>
  <si>
    <t>-1413108947</t>
  </si>
  <si>
    <t>https://podminky.urs.cz/item/CS_URS_2021_01/112101101</t>
  </si>
  <si>
    <t xml:space="preserve">"kácení stávajících stromů"   3</t>
  </si>
  <si>
    <t>3</t>
  </si>
  <si>
    <t>112251101</t>
  </si>
  <si>
    <t>Odstranění pařezů strojně s jejich vykopáním, vytrháním nebo odstřelením průměru přes 100 do 300 mm</t>
  </si>
  <si>
    <t>2075525986</t>
  </si>
  <si>
    <t>https://podminky.urs.cz/item/CS_URS_2021_01/112251101</t>
  </si>
  <si>
    <t>131111333</t>
  </si>
  <si>
    <t>Vrtání jamek ručním motorovým vrtákem průměru přes 200 do 300 mm</t>
  </si>
  <si>
    <t>m</t>
  </si>
  <si>
    <t>446488476</t>
  </si>
  <si>
    <t>https://podminky.urs.cz/item/CS_URS_2021_01/131111333</t>
  </si>
  <si>
    <t xml:space="preserve">"nová drátěné oplocení - jamky pro sloupky a vzpěry"   (19+6)*0,8</t>
  </si>
  <si>
    <t>5</t>
  </si>
  <si>
    <t>131151204</t>
  </si>
  <si>
    <t>Hloubení zapažených jam a zářezů strojně s urovnáním dna do předepsaného profilu a spádu v hornině třídy těžitelnosti I skupiny 1 a 2 přes 100 do 500 m3</t>
  </si>
  <si>
    <t>m3</t>
  </si>
  <si>
    <t>11245320</t>
  </si>
  <si>
    <t>https://podminky.urs.cz/item/CS_URS_2021_01/131151204</t>
  </si>
  <si>
    <t xml:space="preserve">"odtěžení kontaminované zeminy na úroveň -4,500 - celkový objem vytěžené zeminy - dle kubatury uvedené v T.Z."     494,0</t>
  </si>
  <si>
    <t xml:space="preserve">"z toho hornina 1-2 - 70% (předpoklad)"    0,70*494,0</t>
  </si>
  <si>
    <t>6</t>
  </si>
  <si>
    <t>131251204</t>
  </si>
  <si>
    <t>Hloubení zapažených jam a zářezů strojně s urovnáním dna do předepsaného profilu a spádu v hornině třídy těžitelnosti I skupiny 3 přes 100 do 500 m3</t>
  </si>
  <si>
    <t>1481669288</t>
  </si>
  <si>
    <t>https://podminky.urs.cz/item/CS_URS_2021_01/131251204</t>
  </si>
  <si>
    <t xml:space="preserve">"z toho hornina 3 - 30% (předpoklad)"    0,30*494,0</t>
  </si>
  <si>
    <t>7</t>
  </si>
  <si>
    <t>134702401</t>
  </si>
  <si>
    <t>Vykopávky pro vodárenskou studnu spouštěnou a spouštění pláště studny pro jakýkoliv tvar studny, se svislým přemístěním výkopku na terén a s vodorovným přemístěním výkopku na vzdálenost do 20 m od vnějšího okraje studny půdorysné plochy studny do 4 m2 v horninách třídy těžitelnosti I a II, skupiny 1 až 4, kromě hornin kašovité konsistence a tekoucích v hloubce do 10 m</t>
  </si>
  <si>
    <t>1064175386</t>
  </si>
  <si>
    <t>https://podminky.urs.cz/item/CS_URS_2021_01/134702401</t>
  </si>
  <si>
    <t xml:space="preserve">"výkopy pro provizorní jímací šachtu z betonových skruží (předpokládaný rozsah práce !)"    2,5*PI*(0,8)^2</t>
  </si>
  <si>
    <t>8</t>
  </si>
  <si>
    <t>153112111</t>
  </si>
  <si>
    <t>Zřízení beraněných stěn z ocelových štětovnic z terénu nastražení štětovnic ve standardních podmínkách, délky do 10 m</t>
  </si>
  <si>
    <t>-1838162132</t>
  </si>
  <si>
    <t>https://podminky.urs.cz/item/CS_URS_2021_01/153112111</t>
  </si>
  <si>
    <t xml:space="preserve">"pažení ze štětovnicové stěny (předpokládaný rozsah práce !)"     20,0*7,0</t>
  </si>
  <si>
    <t>9</t>
  </si>
  <si>
    <t>153112121</t>
  </si>
  <si>
    <t>Zřízení beraněných stěn z ocelových štětovnic z terénu zaberanění štětovnic ve standardních podmínkách, délky do 4 m</t>
  </si>
  <si>
    <t>1590734335</t>
  </si>
  <si>
    <t>https://podminky.urs.cz/item/CS_URS_2021_01/153112121</t>
  </si>
  <si>
    <t>10</t>
  </si>
  <si>
    <t>M</t>
  </si>
  <si>
    <t>15920999x</t>
  </si>
  <si>
    <t>štětovnic ocelová llln - poplatek za opotřebení</t>
  </si>
  <si>
    <t>t</t>
  </si>
  <si>
    <t>1967828936</t>
  </si>
  <si>
    <t>140*0,1555*1,10</t>
  </si>
  <si>
    <t>11</t>
  </si>
  <si>
    <t>153113112</t>
  </si>
  <si>
    <t>Vytažení stěn z ocelových štětovnic zaberaněných z terénu délky do 12 m ve standardních podmínkách, zaberaněných na hloubku do 8 m</t>
  </si>
  <si>
    <t>-1124490686</t>
  </si>
  <si>
    <t>https://podminky.urs.cz/item/CS_URS_2021_01/153113112</t>
  </si>
  <si>
    <t>12</t>
  </si>
  <si>
    <t>153116111</t>
  </si>
  <si>
    <t>Kleštiny nebo převázky pro hradící stěny beraněné, nasazené, tabulové z oceli jakéhokoliv druhu z terénu opracování</t>
  </si>
  <si>
    <t>1889961323</t>
  </si>
  <si>
    <t>https://podminky.urs.cz/item/CS_URS_2021_01/153116111</t>
  </si>
  <si>
    <t>13</t>
  </si>
  <si>
    <t>153116112</t>
  </si>
  <si>
    <t>Kleštiny nebo převázky pro hradící stěny beraněné, nasazené, tabulové z oceli jakéhokoliv druhu z terénu montáž</t>
  </si>
  <si>
    <t>-48335183</t>
  </si>
  <si>
    <t>https://podminky.urs.cz/item/CS_URS_2021_01/153116112</t>
  </si>
  <si>
    <t xml:space="preserve">"pažení ze štětovnicové stěny (předpokládaný rozsah práce !) - převázky - z nosníků UPN 300"     2*20,0*0,0462</t>
  </si>
  <si>
    <t>14</t>
  </si>
  <si>
    <t>130108361x</t>
  </si>
  <si>
    <t>ocel profilová UPN 300 jakost 11 375 - poplatek za opotřebení</t>
  </si>
  <si>
    <t>1813818837</t>
  </si>
  <si>
    <t>1,848*1,10</t>
  </si>
  <si>
    <t>153116113</t>
  </si>
  <si>
    <t>Kleštiny nebo převázky pro hradící stěny beraněné, nasazené, tabulové z oceli jakéhokoliv druhu z terénu demontáž</t>
  </si>
  <si>
    <t>897876930</t>
  </si>
  <si>
    <t>https://podminky.urs.cz/item/CS_URS_2021_01/153116113</t>
  </si>
  <si>
    <t>16</t>
  </si>
  <si>
    <t>1538111119x</t>
  </si>
  <si>
    <t>Kompletní montáž + dodávka a následné odstranění tyčového kotvení nebo případného rozepření pro štětovnicovou stěnu. Provedení dle statického návrhu dodavatele vč. provedení vrtů, zainjektování a napnutí kotev a staveništního přesunu hmot.</t>
  </si>
  <si>
    <t>-1093928023</t>
  </si>
  <si>
    <t>17</t>
  </si>
  <si>
    <t>162201401</t>
  </si>
  <si>
    <t>Vodorovné přemístění větví, kmenů nebo pařezů s naložením, složením a dopravou do 1000 m větví stromů listnatých, průměru kmene přes 100 do 300 mm</t>
  </si>
  <si>
    <t>1391206151</t>
  </si>
  <si>
    <t>https://podminky.urs.cz/item/CS_URS_2021_01/162201401</t>
  </si>
  <si>
    <t>18</t>
  </si>
  <si>
    <t>162201411</t>
  </si>
  <si>
    <t>Vodorovné přemístění větví, kmenů nebo pařezů s naložením, složením a dopravou do 1000 m kmenů stromů listnatých, průměru přes 100 do 300 mm</t>
  </si>
  <si>
    <t>1229184704</t>
  </si>
  <si>
    <t>https://podminky.urs.cz/item/CS_URS_2021_01/162201411</t>
  </si>
  <si>
    <t>19</t>
  </si>
  <si>
    <t>162201421</t>
  </si>
  <si>
    <t>Vodorovné přemístění větví, kmenů nebo pařezů s naložením, složením a dopravou do 1000 m pařezů kmenů, průměru přes 100 do 300 mm</t>
  </si>
  <si>
    <t>-1104935347</t>
  </si>
  <si>
    <t>https://podminky.urs.cz/item/CS_URS_2021_01/162201421</t>
  </si>
  <si>
    <t>20</t>
  </si>
  <si>
    <t>162301501</t>
  </si>
  <si>
    <t>Vodorovné přemístění smýcených křovin do průměru kmene 100 mm na vzdálenost do 5 000 m</t>
  </si>
  <si>
    <t>-165891953</t>
  </si>
  <si>
    <t>https://podminky.urs.cz/item/CS_URS_2021_01/162301501</t>
  </si>
  <si>
    <t>162301931</t>
  </si>
  <si>
    <t>Vodorovné přemístění větví, kmenů nebo pařezů s naložením, složením a dopravou Příplatek k cenám za každých dalších i započatých 1000 m přes 1000 m větví stromů listnatých, průměru kmene přes 100 do 300 mm</t>
  </si>
  <si>
    <t>1443113171</t>
  </si>
  <si>
    <t>https://podminky.urs.cz/item/CS_URS_2021_01/162301931</t>
  </si>
  <si>
    <t>22</t>
  </si>
  <si>
    <t>162301951</t>
  </si>
  <si>
    <t>Vodorovné přemístění větví, kmenů nebo pařezů s naložením, složením a dopravou Příplatek k cenám za každých dalších i započatých 1000 m přes 1000 m kmenů stromů listnatých, o průměru přes 100 do 300 mm</t>
  </si>
  <si>
    <t>-846228087</t>
  </si>
  <si>
    <t>https://podminky.urs.cz/item/CS_URS_2021_01/162301951</t>
  </si>
  <si>
    <t>23</t>
  </si>
  <si>
    <t>162301971</t>
  </si>
  <si>
    <t>Vodorovné přemístění větví, kmenů nebo pařezů s naložením, složením a dopravou Příplatek k cenám za každých dalších i započatých 1000 m přes 1000 m pařezů kmenů, průměru přes 100 do 300 mm</t>
  </si>
  <si>
    <t>-1436141173</t>
  </si>
  <si>
    <t>https://podminky.urs.cz/item/CS_URS_2021_01/162301971</t>
  </si>
  <si>
    <t>24</t>
  </si>
  <si>
    <t>162351103</t>
  </si>
  <si>
    <t>Vodorovné přemístění výkopku nebo sypaniny po suchu na obvyklém dopravním prostředku, bez naložení výkopku, avšak se složením bez rozhrnutí z horniny třídy těžitelnosti I skupiny 1 až 3 na vzdálenost přes 50 do 500 m</t>
  </si>
  <si>
    <t>-1181352680</t>
  </si>
  <si>
    <t>https://podminky.urs.cz/item/CS_URS_2021_01/162351103</t>
  </si>
  <si>
    <t xml:space="preserve">"odvoz nekontaminované nebo podlimitně kontaminované zeminy na staveništní mezideponii - uvažovaný rozsah 20% z celkového objemu výkopů" </t>
  </si>
  <si>
    <t>0,20*(494,0+5,027)</t>
  </si>
  <si>
    <t xml:space="preserve">"zpětný dovoz nekontaminované zeminy  (vhodné pro zpětné zásypy) ze staveništní mezideponie"   99,805</t>
  </si>
  <si>
    <t xml:space="preserve">"zpětný dovoz nadrceného (nekontaminovaného) odpadu (vhodného pro zpětné zásypy) ze stavební  mezideponie (dle kptl. 98)"  </t>
  </si>
  <si>
    <t xml:space="preserve">"uvažováno s objemovou hmotností 1,6 t/m3"    (59,172+22,86+32,012)/1,600</t>
  </si>
  <si>
    <t>Součet</t>
  </si>
  <si>
    <t>25</t>
  </si>
  <si>
    <t>162751117</t>
  </si>
  <si>
    <t>Vodorovné přemístění výkopku nebo sypaniny po suchu na obvyklém dopravním prostředku, bez naložení výkopku, avšak se složením bez rozhrnutí z horniny třídy těžitelnosti I skupiny 1 až 3 na vzdálenost přes 9 000 do 10 000 m</t>
  </si>
  <si>
    <t>-651115010</t>
  </si>
  <si>
    <t>https://podminky.urs.cz/item/CS_URS_2021_01/162751117</t>
  </si>
  <si>
    <t xml:space="preserve">"odvoz kontaminované zeminy na skládku odpadů na k tomu určenou skládku - uvažovaný rozsah 80% z celkového objemu výkopů"   0,80*(494,0+5,027)</t>
  </si>
  <si>
    <t>26</t>
  </si>
  <si>
    <t>162751119</t>
  </si>
  <si>
    <t>Vodorovné přemístění výkopku nebo sypaniny po suchu na obvyklém dopravním prostředku, bez naložení výkopku, avšak se složením bez rozhrnutí z horniny třídy těžitelnosti I skupiny 1 až 3 na vzdálenost Příplatek k ceně za každých dalších i započatých 1 000 m</t>
  </si>
  <si>
    <t>825893622</t>
  </si>
  <si>
    <t>https://podminky.urs.cz/item/CS_URS_2021_01/162751119</t>
  </si>
  <si>
    <t>399,222*(15-10)</t>
  </si>
  <si>
    <t>27</t>
  </si>
  <si>
    <t>167151111</t>
  </si>
  <si>
    <t>Nakládání, skládání a překládání neulehlého výkopku nebo sypaniny strojně nakládání, množství přes 100 m3, z hornin třídy těžitelnosti I, skupiny 1 až 3</t>
  </si>
  <si>
    <t>-833094293</t>
  </si>
  <si>
    <t>https://podminky.urs.cz/item/CS_URS_2021_01/167151111</t>
  </si>
  <si>
    <t>"nakládaní na staveništní mezideponii :"</t>
  </si>
  <si>
    <t>28</t>
  </si>
  <si>
    <t>171201201</t>
  </si>
  <si>
    <t>Uložení sypaniny na skládky nebo meziskládky bez hutnění s upravením uložené sypaniny do předepsaného tvaru</t>
  </si>
  <si>
    <t>-1927469617</t>
  </si>
  <si>
    <t>https://podminky.urs.cz/item/CS_URS_2021_01/171201201</t>
  </si>
  <si>
    <t xml:space="preserve">"uložen nekontaminované nebo podlimitně kontaminované zeminy na staveništní mezideponii - uvažovaný rozsah 20% z celkového objemu výkopů"   </t>
  </si>
  <si>
    <t>29</t>
  </si>
  <si>
    <t>171201223</t>
  </si>
  <si>
    <t>Poplatek za uložení stavebního odpadu na skládce (skládkovné) zeminy a kamení s obsahem nebezpečných látek zatříděného do Katalogu odpadů pod kódem 17 05 03</t>
  </si>
  <si>
    <t>1547217679</t>
  </si>
  <si>
    <t>https://podminky.urs.cz/item/CS_URS_2021_01/171201223</t>
  </si>
  <si>
    <t xml:space="preserve">"uložení kontaminované zeminy na skládku odpadů na k tomu určenou skládku - uvažovaný rozsah 80% z celkového objemu výkopů"   1,800*0,80*(494,0+5,027)</t>
  </si>
  <si>
    <t>30</t>
  </si>
  <si>
    <t>174101101</t>
  </si>
  <si>
    <t>Zásyp sypaninou z jakékoliv horniny strojně s uložením výkopku ve vrstvách se zhutněním jam, šachet, rýh nebo kolem objektů v těchto vykopávkách</t>
  </si>
  <si>
    <t>297409187</t>
  </si>
  <si>
    <t>https://podminky.urs.cz/item/CS_URS_2021_01/174101101</t>
  </si>
  <si>
    <t xml:space="preserve">"zpětné zásypy jámy - celkový objem jámy - dle kubatury uvedené v T.Z."     589,5</t>
  </si>
  <si>
    <t xml:space="preserve">"přípočet - výkopy pro provizorní jímací šachtu z betonových skruží (předpokládaný rozsah práce !)"    2,5*PI*(0,8)^2</t>
  </si>
  <si>
    <t xml:space="preserve">"přípočet - navýšení o objem dodatečně bouraných konstrukcí  mezi štětovnicovou stěnou a stáčecím místem :"</t>
  </si>
  <si>
    <t>2,62*0,45*2,5+12,44*(0,45*1,0+0,6*0,6)</t>
  </si>
  <si>
    <t>31</t>
  </si>
  <si>
    <t>103641001x</t>
  </si>
  <si>
    <t>zemina vhodná pro zásypy</t>
  </si>
  <si>
    <t>-120731516</t>
  </si>
  <si>
    <t xml:space="preserve">"dodávka chybějící zeminy pro zásypy  :"</t>
  </si>
  <si>
    <t xml:space="preserve">"celkový objem zásypů"    607,551</t>
  </si>
  <si>
    <t xml:space="preserve">"odpočet -  nekontaminovaná zemina  (vhodné pro zpětné zásypy) ze staveništní mezideponie"   -98,8</t>
  </si>
  <si>
    <t xml:space="preserve">"odpočet - nadrcený (nekontaminovaný) odpad (vhodný pro zpětné zásypy) ze stavební  mezideponie (dle kptl. 98)"  </t>
  </si>
  <si>
    <t xml:space="preserve">"uvažováno s objemovou hmotností 1,6 t/m3"    -(59,172+22,86+32,012)/1,600</t>
  </si>
  <si>
    <t>32</t>
  </si>
  <si>
    <t>181151321</t>
  </si>
  <si>
    <t>Plošná úprava terénu v zemině skupiny 1 až 4 s urovnáním povrchu bez doplnění ornice souvislé plochy přes 500 m2 při nerovnostech terénu přes 100 do 150 mm v rovině nebo na svahu do 1:5</t>
  </si>
  <si>
    <t>-93083493</t>
  </si>
  <si>
    <t>https://podminky.urs.cz/item/CS_URS_2021_01/181151321</t>
  </si>
  <si>
    <t>"Předpokládaná práce a její rozsah !"</t>
  </si>
  <si>
    <t xml:space="preserve">"nové zatravnění pozemku - vyrovnání terénu před rozprostřením ornice"   4015,0</t>
  </si>
  <si>
    <t>33</t>
  </si>
  <si>
    <t>181351113</t>
  </si>
  <si>
    <t>Rozprostření a urovnání ornice v rovině nebo ve svahu sklonu do 1:5 strojně při souvislé ploše přes 500 m2, tl. vrstvy do 200 mm</t>
  </si>
  <si>
    <t>-1022576685</t>
  </si>
  <si>
    <t>https://podminky.urs.cz/item/CS_URS_2021_01/181351113</t>
  </si>
  <si>
    <t xml:space="preserve">"nové zatravnění pozemku - rozprostřením ornice"   4015,0</t>
  </si>
  <si>
    <t>34</t>
  </si>
  <si>
    <t>103641011x</t>
  </si>
  <si>
    <t>zemina vhodná pro zatravnění (ornice)</t>
  </si>
  <si>
    <t>1800508042</t>
  </si>
  <si>
    <t>4015,0*0,2*1,01</t>
  </si>
  <si>
    <t>35</t>
  </si>
  <si>
    <t>181451131</t>
  </si>
  <si>
    <t>Založení trávníku na půdě předem připravené plochy přes 1000 m2 výsevem včetně utažení parkového v rovině nebo na svahu do 1:5</t>
  </si>
  <si>
    <t>298441861</t>
  </si>
  <si>
    <t>https://podminky.urs.cz/item/CS_URS_2021_01/181451131</t>
  </si>
  <si>
    <t xml:space="preserve">"nové zatravnění pozemku - plocha staveniště ohraničená provizorním oplocením - plocha dle odměření projektantem v projekčním programu"   4015,0</t>
  </si>
  <si>
    <t>36</t>
  </si>
  <si>
    <t>005724100</t>
  </si>
  <si>
    <t>osivo směs travní parková</t>
  </si>
  <si>
    <t>kg</t>
  </si>
  <si>
    <t>-698696036</t>
  </si>
  <si>
    <t>4015,0*0,035*1,01</t>
  </si>
  <si>
    <t>37</t>
  </si>
  <si>
    <t>183403153</t>
  </si>
  <si>
    <t>Obdělání půdy hrabáním v rovině nebo na svahu do 1:5</t>
  </si>
  <si>
    <t>-1698698572</t>
  </si>
  <si>
    <t>https://podminky.urs.cz/item/CS_URS_2021_01/183403153</t>
  </si>
  <si>
    <t>38</t>
  </si>
  <si>
    <t>183403161</t>
  </si>
  <si>
    <t>Obdělání půdy válením v rovině nebo na svahu do 1:5</t>
  </si>
  <si>
    <t>1910514899</t>
  </si>
  <si>
    <t>https://podminky.urs.cz/item/CS_URS_2021_01/183403161</t>
  </si>
  <si>
    <t>39</t>
  </si>
  <si>
    <t>184813212</t>
  </si>
  <si>
    <t>Ochranné oplocení kořenové zóny stromu v rovině nebo na svahu do 1:5, výšky přes 1500 do 2000 mm</t>
  </si>
  <si>
    <t>754082937</t>
  </si>
  <si>
    <t>https://podminky.urs.cz/item/CS_URS_2021_01/184813212</t>
  </si>
  <si>
    <t xml:space="preserve">"ochrana stávajících stromů"   20*(4*0,6)</t>
  </si>
  <si>
    <t>40</t>
  </si>
  <si>
    <t>185804312</t>
  </si>
  <si>
    <t>Zalití rostlin vodou plochy záhonů jednotlivě přes 20 m2</t>
  </si>
  <si>
    <t>-1166477809</t>
  </si>
  <si>
    <t>https://podminky.urs.cz/item/CS_URS_2021_01/185804312</t>
  </si>
  <si>
    <t xml:space="preserve">"uvažovaný rozsah - 10x 3l/m2"    10*0,003*4015,0</t>
  </si>
  <si>
    <t>Zakládání</t>
  </si>
  <si>
    <t>41</t>
  </si>
  <si>
    <t>242111113</t>
  </si>
  <si>
    <t>Osazení pláště vodárenské kopané studny z betonových skruží na cementovou maltu MC 10 celokruhových, při vnitřním průměru studny 1,00 m</t>
  </si>
  <si>
    <t>-374978364</t>
  </si>
  <si>
    <t>https://podminky.urs.cz/item/CS_URS_2021_01/242111113</t>
  </si>
  <si>
    <t xml:space="preserve">"provizorní jímací šachta z betonových skruží - část prováděná do výkopu (spouštěné skruže)"    3,0</t>
  </si>
  <si>
    <t>42</t>
  </si>
  <si>
    <t>59225335</t>
  </si>
  <si>
    <t>skruž betonová studňová kruhová 100x100x9cm</t>
  </si>
  <si>
    <t>758435524</t>
  </si>
  <si>
    <t>Svislé a kompletní konstrukce</t>
  </si>
  <si>
    <t>43</t>
  </si>
  <si>
    <t>338171113</t>
  </si>
  <si>
    <t>Montáž sloupků a vzpěr plotových ocelových trubkových nebo profilovaných výšky do 2,00 m se zabetonováním do 0,08 m3 do připravených jamek</t>
  </si>
  <si>
    <t>-1155516692</t>
  </si>
  <si>
    <t>https://podminky.urs.cz/item/CS_URS_2021_01/338171113</t>
  </si>
  <si>
    <t xml:space="preserve">"osazení plotových sloupků a vzpěr"    19+6</t>
  </si>
  <si>
    <t>44</t>
  </si>
  <si>
    <t>553422601x</t>
  </si>
  <si>
    <t>sloupek plotový koncový Pz a komaxitový 2000/48x1,5mm, sloupek již obsahuje klobouček na vrchní část sloupku a 1 horní držák napínacího drátu</t>
  </si>
  <si>
    <t>-2107155903</t>
  </si>
  <si>
    <t xml:space="preserve">"nová drátěné oplocení - sloupky"   19</t>
  </si>
  <si>
    <t>45</t>
  </si>
  <si>
    <t>553422622x</t>
  </si>
  <si>
    <t>držák napínacího drátu z PVC, šroubovací + šroub</t>
  </si>
  <si>
    <t>-1282504017</t>
  </si>
  <si>
    <t xml:space="preserve">"oplocení z pletiva - příchytky na sloupky"   19*2</t>
  </si>
  <si>
    <t>46</t>
  </si>
  <si>
    <t>55342272</t>
  </si>
  <si>
    <t>vzpěra plotová 38x1,5mm včetně krytky s uchem 2000mm</t>
  </si>
  <si>
    <t>-275555077</t>
  </si>
  <si>
    <t xml:space="preserve">"nová drátěné oplocení - vzpěry"   6</t>
  </si>
  <si>
    <t>47</t>
  </si>
  <si>
    <t>348401220</t>
  </si>
  <si>
    <t>Montáž oplocení z pletiva strojového bez napínacích drátů do 1,6 m</t>
  </si>
  <si>
    <t>-389726073</t>
  </si>
  <si>
    <t>https://podminky.urs.cz/item/CS_URS_2021_01/348401220</t>
  </si>
  <si>
    <t xml:space="preserve">"nová drátěné oplocení"   44,0</t>
  </si>
  <si>
    <t>48</t>
  </si>
  <si>
    <t>31327512</t>
  </si>
  <si>
    <t>pletivo drátěné plastifikované se čtvercovými oky 55/2,5mm v 1500mm</t>
  </si>
  <si>
    <t>1618011101</t>
  </si>
  <si>
    <t>44,0*1,05</t>
  </si>
  <si>
    <t>49</t>
  </si>
  <si>
    <t>348401350</t>
  </si>
  <si>
    <t>Montáž oplocení z pletiva rozvinutí, uchycení a napnutí drátu napínacího</t>
  </si>
  <si>
    <t>-1410558456</t>
  </si>
  <si>
    <t>https://podminky.urs.cz/item/CS_URS_2021_01/348401350</t>
  </si>
  <si>
    <t xml:space="preserve">"nová drátěné oplocení - nové napínací dráty"   3*44,0</t>
  </si>
  <si>
    <t>50</t>
  </si>
  <si>
    <t>15619100</t>
  </si>
  <si>
    <t>drát poplastovaný kruhový napínací 2,5/3,5mm</t>
  </si>
  <si>
    <t>-1920710842</t>
  </si>
  <si>
    <t>132,0*1,05</t>
  </si>
  <si>
    <t>51</t>
  </si>
  <si>
    <t>313248261x</t>
  </si>
  <si>
    <t xml:space="preserve">napínací element na drát.,  povrchová úprava žár. zinek + poplastování, </t>
  </si>
  <si>
    <t>1331856616</t>
  </si>
  <si>
    <t xml:space="preserve">"předpokládaný počet"   3*3</t>
  </si>
  <si>
    <t>52</t>
  </si>
  <si>
    <t>348401360</t>
  </si>
  <si>
    <t>Montáž oplocení z pletiva rozvinutí, uchycení a napnutí drátu přiháčkování pletiva k napínacímu drátu</t>
  </si>
  <si>
    <t>1574886281</t>
  </si>
  <si>
    <t>https://podminky.urs.cz/item/CS_URS_2021_01/348401360</t>
  </si>
  <si>
    <t xml:space="preserve">"nová drátěné oplocení - přiháčkování k napínacímu drátu"  132,0</t>
  </si>
  <si>
    <t>53</t>
  </si>
  <si>
    <t>15619200</t>
  </si>
  <si>
    <t>drát poplastovaný kruhový vázací 1,1/1,5mm</t>
  </si>
  <si>
    <t>332140889</t>
  </si>
  <si>
    <t>Trubní vedení</t>
  </si>
  <si>
    <t>54</t>
  </si>
  <si>
    <t>890451851</t>
  </si>
  <si>
    <t>Bourání šachet a jímek strojně velikosti obestavěného prostoru přes 3 do 5 m3 z prefabrikovaných skruží</t>
  </si>
  <si>
    <t>1944860475</t>
  </si>
  <si>
    <t>https://podminky.urs.cz/item/CS_URS_2021_01/890451851</t>
  </si>
  <si>
    <t xml:space="preserve">"provizorní jímací šachta z betonových skruží - odstranění po zkončení sanačních prací"    7,0*PI*(0,6)^2</t>
  </si>
  <si>
    <t>55</t>
  </si>
  <si>
    <t>894411311</t>
  </si>
  <si>
    <t>Osazení betonových nebo železobetonových dílců pro šachty skruží rovných</t>
  </si>
  <si>
    <t>-60669454</t>
  </si>
  <si>
    <t>https://podminky.urs.cz/item/CS_URS_2021_01/894411311</t>
  </si>
  <si>
    <t xml:space="preserve">"provizorní jímací šachta z betonových skruží - vrchní část"    4,0</t>
  </si>
  <si>
    <t>56</t>
  </si>
  <si>
    <t>134147880</t>
  </si>
  <si>
    <t>Ostatní konstrukce a práce, bourání</t>
  </si>
  <si>
    <t>57</t>
  </si>
  <si>
    <t>919726124</t>
  </si>
  <si>
    <t>Geotextilie netkaná pro ochranu, separaci nebo filtraci měrná hmotnost přes 500 do 800 g/m2</t>
  </si>
  <si>
    <t>-1001738163</t>
  </si>
  <si>
    <t>https://podminky.urs.cz/item/CS_URS_2021_01/919726124</t>
  </si>
  <si>
    <t xml:space="preserve">"ochranná provizorní podkladní geotextilie v místě staveništní mezideponie"    40,0*25,0</t>
  </si>
  <si>
    <t>96</t>
  </si>
  <si>
    <t>Bourání konstrukcí</t>
  </si>
  <si>
    <t>58</t>
  </si>
  <si>
    <t>113311121</t>
  </si>
  <si>
    <t>Odstranění geosyntetik s uložením na vzdálenost do 20 m nebo naložením na dopravní prostředek geotextilie</t>
  </si>
  <si>
    <t>-1306516063</t>
  </si>
  <si>
    <t>https://podminky.urs.cz/item/CS_URS_2021_01/113311121</t>
  </si>
  <si>
    <t xml:space="preserve">"ochranná provizorní podkladní geotextilie v místě staveništní mezideponie - odstranění"    40,0*25,0</t>
  </si>
  <si>
    <t>59</t>
  </si>
  <si>
    <t>962081131</t>
  </si>
  <si>
    <t>Bourání zdiva příček nebo vybourání otvorů ze skleněných tvárnic, tl. do 100 mm</t>
  </si>
  <si>
    <t>-722820976</t>
  </si>
  <si>
    <t>https://podminky.urs.cz/item/CS_URS_2021_01/962081131</t>
  </si>
  <si>
    <t xml:space="preserve">"vybourání stáv sklobetonových oken"    2*0,93*1,65+3*(1,9*1,65-2*0,8*0,8)</t>
  </si>
  <si>
    <t>60</t>
  </si>
  <si>
    <t>968072244</t>
  </si>
  <si>
    <t>Vybourání kovových rámů oken s křídly, dveřních zárubní, vrat, stěn, ostění nebo obkladů okenních rámů s křídly jednoduchých, plochy do 1 m2</t>
  </si>
  <si>
    <t>-917441513</t>
  </si>
  <si>
    <t>https://podminky.urs.cz/item/CS_URS_2021_01/968072244</t>
  </si>
  <si>
    <t xml:space="preserve">"porovnávací položka pro vybourání stáv. ocelových dvířek"    2*0,6*0,6</t>
  </si>
  <si>
    <t>61</t>
  </si>
  <si>
    <t>968072354</t>
  </si>
  <si>
    <t>Vybourání kovových rámů oken s křídly, dveřních zárubní, vrat, stěn, ostění nebo obkladů okenních rámů s křídly zdvojených, plochy do 1 m2</t>
  </si>
  <si>
    <t>-875764096</t>
  </si>
  <si>
    <t>https://podminky.urs.cz/item/CS_URS_2021_01/968072354</t>
  </si>
  <si>
    <t xml:space="preserve">"vybourání stáv  oken"    6*0,8*0,8</t>
  </si>
  <si>
    <t>62</t>
  </si>
  <si>
    <t>968072455</t>
  </si>
  <si>
    <t>Vybourání kovových rámů oken s křídly, dveřních zárubní, vrat, stěn, ostění nebo obkladů dveřních zárubní, plochy do 2 m2</t>
  </si>
  <si>
    <t>387428895</t>
  </si>
  <si>
    <t>https://podminky.urs.cz/item/CS_URS_2021_01/968072455</t>
  </si>
  <si>
    <t xml:space="preserve">"výbourání stávajících dveří"    0,9*(1,95+1,94+1,93)</t>
  </si>
  <si>
    <t>63</t>
  </si>
  <si>
    <t>969031111</t>
  </si>
  <si>
    <t>Vybourání vnitřního potrubí včetně vysekání drážky ocelového do DN 50</t>
  </si>
  <si>
    <t>-567198557</t>
  </si>
  <si>
    <t>https://podminky.urs.cz/item/CS_URS_2021_01/969031111</t>
  </si>
  <si>
    <t xml:space="preserve">"porovnávací položka pro vybourání potrubí na východní stěně objektu"    5,0+3,2</t>
  </si>
  <si>
    <t xml:space="preserve">"bourání části trativodu (kanálu) k nadzemním nádržím - porovnávací položka pro vybourání samostatného potrubí  vč. jeho izolace"   5,8</t>
  </si>
  <si>
    <t>64</t>
  </si>
  <si>
    <t>969031112</t>
  </si>
  <si>
    <t>Vybourání vnitřního potrubí včetně vysekání drážky ocelového přes DN 50 do DN 100</t>
  </si>
  <si>
    <t>201709304</t>
  </si>
  <si>
    <t>https://podminky.urs.cz/item/CS_URS_2021_01/969031112</t>
  </si>
  <si>
    <t xml:space="preserve">"bourání části trativodu (kanálu) k nadzemním nádržím - porovnávací položka pro vybourání dvou svazků potrubí  vč. jeho izolace"   2*5,8</t>
  </si>
  <si>
    <t>65</t>
  </si>
  <si>
    <t>997013111</t>
  </si>
  <si>
    <t>Vnitrostaveništní doprava suti a vybouraných hmot vodorovně do 50 m svisle s použitím mechanizace pro budovy a haly výšky do 6 m</t>
  </si>
  <si>
    <t>-98614076</t>
  </si>
  <si>
    <t>https://podminky.urs.cz/item/CS_URS_2021_01/997013111</t>
  </si>
  <si>
    <t xml:space="preserve">"dle kptl. 96+712B+741B+764B"   2,345+0,645+0,034+0,191</t>
  </si>
  <si>
    <t>66</t>
  </si>
  <si>
    <t>997013501</t>
  </si>
  <si>
    <t>Odvoz suti a vybouraných hmot na skládku nebo meziskládku se složením, na vzdálenost do 1 km</t>
  </si>
  <si>
    <t>252606401</t>
  </si>
  <si>
    <t>https://podminky.urs.cz/item/CS_URS_2021_01/997013501</t>
  </si>
  <si>
    <t>67</t>
  </si>
  <si>
    <t>997013509</t>
  </si>
  <si>
    <t>Odvoz suti a vybouraných hmot na skládku nebo meziskládku se složením, na vzdálenost Příplatek k ceně za každý další i započatý 1 km přes 1 km</t>
  </si>
  <si>
    <t>-60870402</t>
  </si>
  <si>
    <t>https://podminky.urs.cz/item/CS_URS_2021_01/997013509</t>
  </si>
  <si>
    <t xml:space="preserve">"dle kptl. 96+712B - odvoz na řízenou skládu"   (2,345+0,645)*(15-1)</t>
  </si>
  <si>
    <t xml:space="preserve">"dle kptl. 741B+764B - odvoz do sběrných surovin"   (0,034+0,191)*(2-1)</t>
  </si>
  <si>
    <t>68</t>
  </si>
  <si>
    <t>997013631</t>
  </si>
  <si>
    <t>Poplatek za uložení stavebního odpadu na skládce (skládkovné) směsného stavebního a demoličního zatříděného do Katalogu odpadů pod kódem 17 09 04</t>
  </si>
  <si>
    <t>-337323064</t>
  </si>
  <si>
    <t>https://podminky.urs.cz/item/CS_URS_2021_01/997013631</t>
  </si>
  <si>
    <t xml:space="preserve">"dle kptl. 96+712B - uložení na řízenou skládu"   2,345+0,645</t>
  </si>
  <si>
    <t>98</t>
  </si>
  <si>
    <t>Demolice</t>
  </si>
  <si>
    <t>69</t>
  </si>
  <si>
    <t>981332111</t>
  </si>
  <si>
    <t>Demolice ocelových konstrukcí hal, sil, technologických zařízení apod. jakýmkoliv způsobem</t>
  </si>
  <si>
    <t>-254872584</t>
  </si>
  <si>
    <t>https://podminky.urs.cz/item/CS_URS_2021_01/981332111</t>
  </si>
  <si>
    <t xml:space="preserve">"porovnávací položka pro vybourání zabudovaných pomocných ocelových konstrukcí (lemovací úhelníky, konzole, atd..)"   0,200</t>
  </si>
  <si>
    <t>70</t>
  </si>
  <si>
    <t>981511111</t>
  </si>
  <si>
    <t>Demolice konstrukcí objektů postupným rozebíráním zdiva na maltu vápennou nebo vápenocementovou z cihel, tvárnic, kamene, zdiva smíšeného nebo hrázděného</t>
  </si>
  <si>
    <t>-1950910786</t>
  </si>
  <si>
    <t>https://podminky.urs.cz/item/CS_URS_2021_01/981511111</t>
  </si>
  <si>
    <t>"bourání nekontaminovaného zdiva :"</t>
  </si>
  <si>
    <t xml:space="preserve">"atikové zdivo"    (15,06+2*4,4)*0,25*0,2</t>
  </si>
  <si>
    <t>"nosné zdivo (uvažováno od výšky +1,000) :"</t>
  </si>
  <si>
    <t xml:space="preserve">"obvodové zdivo tl. 400mm"    ((15,06+3,61)*2*((3,4+3,6)/2-1,1)-2*0,93*1,63-3*1,9*1,65-0,9*((1,95+1,94+1,93)-3*1,0))*0,4</t>
  </si>
  <si>
    <t xml:space="preserve">"vnitřní zdivo rozvodny  tl. 200mm"    3,61*((3,4+3,6)/2-1,1)*0,2</t>
  </si>
  <si>
    <t>Mezisoučet</t>
  </si>
  <si>
    <t xml:space="preserve">"bourání kontaminovaného  zdiva :"</t>
  </si>
  <si>
    <t>"nosné zdivo (uvažováno od podlahy po výšku +1,000) :"</t>
  </si>
  <si>
    <t xml:space="preserve">"obvodové zdivo tl. 400mm"    ((15,06+3,61)*2*1,1+(2*1,71+3,61)*0,1-3*0,9*1,1-2*0,6*0,6)*0,4</t>
  </si>
  <si>
    <t xml:space="preserve">"vnitřní zdivo rozvodny  tl. 200mm"    3,61*1,1*0,2</t>
  </si>
  <si>
    <t>71</t>
  </si>
  <si>
    <t>981511112</t>
  </si>
  <si>
    <t>Demolice konstrukcí objektů postupným rozebíráním zdiva na maltu cementovou z cihel nebo tvárnic</t>
  </si>
  <si>
    <t>-1116456174</t>
  </si>
  <si>
    <t>https://podminky.urs.cz/item/CS_URS_2021_01/981511112</t>
  </si>
  <si>
    <t>Bourání kontaminovaného zdiva :</t>
  </si>
  <si>
    <t xml:space="preserve">Poznámka - část konstrukcí mezi štětovnicovou stěnou a stáčecím místem bude vybourána až po </t>
  </si>
  <si>
    <t xml:space="preserve">částečném provedení zpětných zásypů jámy a po odstranění  štětovnicové stěny !</t>
  </si>
  <si>
    <t xml:space="preserve">"soklové zdivo z CP tl. 450mm"    ((15,06-1,76)+3,51)*2*0,9*0,45</t>
  </si>
  <si>
    <t xml:space="preserve">"zdivo z CP tl. 200mm"    (5,225+2,36+2*0,7+4,05+2*2,36)*0,9*0,2</t>
  </si>
  <si>
    <t>72</t>
  </si>
  <si>
    <t>981511114</t>
  </si>
  <si>
    <t>Demolice konstrukcí objektů postupným rozebíráním konstrukcí ze železobetonu</t>
  </si>
  <si>
    <t>-2143375569</t>
  </si>
  <si>
    <t>https://podminky.urs.cz/item/CS_URS_2021_01/981511114</t>
  </si>
  <si>
    <t>"bourání nekontaminovaných konstrukcí ze ŽB :"</t>
  </si>
  <si>
    <t xml:space="preserve">"bourání  nosné konstrukce stropu"  15,06*4,41*0,2</t>
  </si>
  <si>
    <t>"bourání kontaminovaných konstrukcí ze ŽB :"</t>
  </si>
  <si>
    <t xml:space="preserve">Bourání stropních, podlahových a základových konstrukcí  :</t>
  </si>
  <si>
    <t xml:space="preserve">"101 - podlahové (stropní) desky pod čerpadly"   ((5,225*2,65-1,14*0,7)+4,05*2,65)*0,1</t>
  </si>
  <si>
    <t xml:space="preserve">"základy pod čerpadla"    2*0,75*1,3*0,15+3*0,6*1,05*0,17</t>
  </si>
  <si>
    <t xml:space="preserve">"101 - podlahové základové desky  a základové stěny"    3,115*4,41*0,4+(3,115+3,51)*2*1,28*0,45+(15,06-3,115-1,71)*4,41*0,2</t>
  </si>
  <si>
    <t xml:space="preserve">"102 - podlahové konstrukce"   (1,56-0,25)*3,61*0,2</t>
  </si>
  <si>
    <t xml:space="preserve">"101,102 - základové pásy"    (2*(15,06-3,115+0,1)+(3,61-2*0,1))*0,6*0,6</t>
  </si>
  <si>
    <t xml:space="preserve">"kondensátní jímka"    1,95*2,4*1,97-1,2*1,5*1,5+1,2*0,1*0,9</t>
  </si>
  <si>
    <t xml:space="preserve">"bourání žb konstrukcí části trativodu (kanálu) k nadzemním nádržím :"   5,8*(1,4*1,4-1,01*1,0)</t>
  </si>
  <si>
    <t>73</t>
  </si>
  <si>
    <t>981511116</t>
  </si>
  <si>
    <t>Demolice konstrukcí objektů postupným rozebíráním konstrukcí z betonu prostého</t>
  </si>
  <si>
    <t>776165102</t>
  </si>
  <si>
    <t>https://podminky.urs.cz/item/CS_URS_2021_01/981511116</t>
  </si>
  <si>
    <t xml:space="preserve">"bourání  nekontaminované konstrukcí z betonu prostého :"</t>
  </si>
  <si>
    <t xml:space="preserve">"bourání   konstrukce střechy - betonová mazanina + PZD stropní desky"  15,06*4,6*0,15</t>
  </si>
  <si>
    <t>74</t>
  </si>
  <si>
    <t>997006005</t>
  </si>
  <si>
    <t>Úprava stavebního odpadu drcení s dopravou na vzdálenost do 100 m a naložením do drtícího zařízení ze zdiva cihelného, kamenného a smíšeného</t>
  </si>
  <si>
    <t>-1477882064</t>
  </si>
  <si>
    <t>https://podminky.urs.cz/item/CS_URS_2021_01/997006005</t>
  </si>
  <si>
    <t xml:space="preserve">"drcení odpadu z bouraného nekontaminovaného cihelného zdiva"   32,782*1,805</t>
  </si>
  <si>
    <t xml:space="preserve">"drcení odpadu z bouraného kontaminovaného cihelného zdiva"   16,029*1,805</t>
  </si>
  <si>
    <t xml:space="preserve">"drcení odpadu z bouraného kontaminovaného cihelného zdiva na maltu cementovou"   33,691</t>
  </si>
  <si>
    <t>75</t>
  </si>
  <si>
    <t>997006006</t>
  </si>
  <si>
    <t>Úprava stavebního odpadu drcení s dopravou na vzdálenost do 100 m a naložením do drtícího zařízení ze zdiva betonového</t>
  </si>
  <si>
    <t>-99300410</t>
  </si>
  <si>
    <t>https://podminky.urs.cz/item/CS_URS_2021_01/997006006</t>
  </si>
  <si>
    <t xml:space="preserve">"drcení nekontaminovaného odpadu  konstrukcí z betonu prostého"   22,86</t>
  </si>
  <si>
    <t>76</t>
  </si>
  <si>
    <t>997006007</t>
  </si>
  <si>
    <t>Úprava stavebního odpadu drcení s dopravou na vzdálenost do 100 m a naložením do drtícího zařízení ze zdiva železobetonového</t>
  </si>
  <si>
    <t>-901130107</t>
  </si>
  <si>
    <t>https://podminky.urs.cz/item/CS_URS_2021_01/997006007</t>
  </si>
  <si>
    <t xml:space="preserve">"drcení nekontaminovaného odpadu  konstrukcí z železobetonu"   13,283*2,41</t>
  </si>
  <si>
    <t xml:space="preserve">"drcení kontaminovaného odpadu  konstrukcí z železobetonu"   48,130*2,41</t>
  </si>
  <si>
    <t>77</t>
  </si>
  <si>
    <t>997006512</t>
  </si>
  <si>
    <t>Vodorovná doprava suti na skládku s naložením na dopravní prostředek a složením přes 100 m do 1 km</t>
  </si>
  <si>
    <t>1929133157</t>
  </si>
  <si>
    <t>https://podminky.urs.cz/item/CS_URS_2021_01/997006512</t>
  </si>
  <si>
    <t xml:space="preserve">"odvoz kontaminovaných odpadů na k tomu určenou skládku"    </t>
  </si>
  <si>
    <t xml:space="preserve">"celková hmotnost sutě"    292,861</t>
  </si>
  <si>
    <t xml:space="preserve">"odpočet - nadrcený (nekontaminovaného) odpadu"    -(59,172+22,86+32,012)</t>
  </si>
  <si>
    <t>78</t>
  </si>
  <si>
    <t>997006519</t>
  </si>
  <si>
    <t>Vodorovná doprava suti na skládku s naložením na dopravní prostředek a složením Příplatek k ceně za každý další i započatý 1 km</t>
  </si>
  <si>
    <t>750712672</t>
  </si>
  <si>
    <t>https://podminky.urs.cz/item/CS_URS_2021_01/997006519</t>
  </si>
  <si>
    <t>178,817*(15-1)</t>
  </si>
  <si>
    <t>79</t>
  </si>
  <si>
    <t>997006551</t>
  </si>
  <si>
    <t>Hrubé urovnání suti na skládce bez zhutnění</t>
  </si>
  <si>
    <t>1562916765</t>
  </si>
  <si>
    <t>https://podminky.urs.cz/item/CS_URS_2021_01/997006551</t>
  </si>
  <si>
    <t xml:space="preserve">"Předpokládané uložení nadrceného (nekontaminovaného) odpadu na stavební  mezideponii"    59,172+22,86+32,012</t>
  </si>
  <si>
    <t>80</t>
  </si>
  <si>
    <t>997013658x</t>
  </si>
  <si>
    <t>Poplatek za uložení stavebního odpadu na skládce (skládkovné) ze směsí nebo oddělených frakcí betonu, cihel a keramických výrobků zatříděného do Katalogu odpadů pod kódem 17 01 06</t>
  </si>
  <si>
    <t>-1266741302</t>
  </si>
  <si>
    <t xml:space="preserve">"uložení kontaminovaných odpadů na k tomu určenou skládku"    178,817</t>
  </si>
  <si>
    <t>99</t>
  </si>
  <si>
    <t>Přesun hmot</t>
  </si>
  <si>
    <t>81</t>
  </si>
  <si>
    <t>998003111</t>
  </si>
  <si>
    <t>Přesun hmot pro piloty, kůly, jehly, zápory, štětové nebo tabulové stěny ocelové nebo dřevěné, zřizované z terénu</t>
  </si>
  <si>
    <t>714339999</t>
  </si>
  <si>
    <t>https://podminky.urs.cz/item/CS_URS_2021_01/998003111</t>
  </si>
  <si>
    <t>PSV</t>
  </si>
  <si>
    <t>Práce a dodávky PSV</t>
  </si>
  <si>
    <t>712B</t>
  </si>
  <si>
    <t>Povlakové krytiny - bourání</t>
  </si>
  <si>
    <t>82</t>
  </si>
  <si>
    <t>712300832</t>
  </si>
  <si>
    <t>Odstranění ze střech plochých do 10° krytiny povlakové dvouvrstvé</t>
  </si>
  <si>
    <t>-1395169563</t>
  </si>
  <si>
    <t>https://podminky.urs.cz/item/CS_URS_2021_01/712300832</t>
  </si>
  <si>
    <t xml:space="preserve">"odstranění stávající střešní krytiny - předpokládaný počet vrstev"    14,66*4,4</t>
  </si>
  <si>
    <t>741B</t>
  </si>
  <si>
    <t>Elektroinstalace - silnoproud - bourání</t>
  </si>
  <si>
    <t>83</t>
  </si>
  <si>
    <t>741421811</t>
  </si>
  <si>
    <t>Demontáž hromosvodného vedení bez zachování funkčnosti svodových drátů nebo lan kolmého svodu, průměru do 8 mm</t>
  </si>
  <si>
    <t>902082947</t>
  </si>
  <si>
    <t>https://podminky.urs.cz/item/CS_URS_2021_01/741421811</t>
  </si>
  <si>
    <t xml:space="preserve">"demontáž stáv. hromosvodu - kolmé svody"    2*4,0</t>
  </si>
  <si>
    <t>84</t>
  </si>
  <si>
    <t>741421821</t>
  </si>
  <si>
    <t>Demontáž hromosvodného vedení bez zachování funkčnosti svodových drátů nebo lan na rovné střeše, průměru do 8 mm</t>
  </si>
  <si>
    <t>158435147</t>
  </si>
  <si>
    <t>https://podminky.urs.cz/item/CS_URS_2021_01/741421821</t>
  </si>
  <si>
    <t xml:space="preserve">"demontáž stáv. hromosvodu - rozvody na střeše"    (15,06+4,41)*2</t>
  </si>
  <si>
    <t>85</t>
  </si>
  <si>
    <t>741421855</t>
  </si>
  <si>
    <t>Demontáž hromosvodného vedení podpěr střešního vedení pro plochou střechu</t>
  </si>
  <si>
    <t>-1024373556</t>
  </si>
  <si>
    <t>https://podminky.urs.cz/item/CS_URS_2021_01/741421855</t>
  </si>
  <si>
    <t xml:space="preserve">"demontáž stáv. hromosvodu - podpěry pro rozvody na střeše"    40</t>
  </si>
  <si>
    <t>86</t>
  </si>
  <si>
    <t>741421871</t>
  </si>
  <si>
    <t>Demontáž hromosvodného vedení doplňků ochranných úhelníků, délky do 1,4 m</t>
  </si>
  <si>
    <t>1774612386</t>
  </si>
  <si>
    <t>https://podminky.urs.cz/item/CS_URS_2021_01/741421871</t>
  </si>
  <si>
    <t xml:space="preserve">"demontáž stáv. hromosvodu - ochranné úhelníky"    2</t>
  </si>
  <si>
    <t>87</t>
  </si>
  <si>
    <t>741499001x</t>
  </si>
  <si>
    <t>Kompletní provedení demontáže stávajících nefunkčních elektro rozvodů a zařízení vč. odvozů a likvidace vybouraných hmot.</t>
  </si>
  <si>
    <t>-124841868</t>
  </si>
  <si>
    <t>764B</t>
  </si>
  <si>
    <t>Konstrukce klempířské - bourání</t>
  </si>
  <si>
    <t>88</t>
  </si>
  <si>
    <t>764001821</t>
  </si>
  <si>
    <t>Demontáž klempířských konstrukcí krytiny ze svitků nebo tabulí do suti</t>
  </si>
  <si>
    <t>-1629779915</t>
  </si>
  <si>
    <t>https://podminky.urs.cz/item/CS_URS_2021_01/764001821</t>
  </si>
  <si>
    <t xml:space="preserve">"porovnávací položka pro demontáž stávajícího oplechování nerezovým plechem okolo ocelových dvířek v jižní stěně"   2*(2,8*1,3-2*0,9*0,9/2-2*0,6*0,6)</t>
  </si>
  <si>
    <t>89</t>
  </si>
  <si>
    <t>764002811</t>
  </si>
  <si>
    <t>Demontáž klempířských konstrukcí okapového plechu do suti, v krytině povlakové</t>
  </si>
  <si>
    <t>1224402969</t>
  </si>
  <si>
    <t>https://podminky.urs.cz/item/CS_URS_2021_01/764002811</t>
  </si>
  <si>
    <t xml:space="preserve">"odstranění stávající střešní krytiny - oplechování okapu"    14,66</t>
  </si>
  <si>
    <t>90</t>
  </si>
  <si>
    <t>764002841</t>
  </si>
  <si>
    <t>Demontáž klempířských konstrukcí oplechování horních ploch zdí a nadezdívek do suti</t>
  </si>
  <si>
    <t>-1880236840</t>
  </si>
  <si>
    <t>https://podminky.urs.cz/item/CS_URS_2021_01/764002841</t>
  </si>
  <si>
    <t xml:space="preserve">"odstranění stávající střešní krytiny - demontáž oplechování horních ploch atik"    15,06+2*4,21</t>
  </si>
  <si>
    <t>91</t>
  </si>
  <si>
    <t>764002871</t>
  </si>
  <si>
    <t>Demontáž klempířských konstrukcí lemování zdí do suti</t>
  </si>
  <si>
    <t>2131214970</t>
  </si>
  <si>
    <t>https://podminky.urs.cz/item/CS_URS_2021_01/764002871</t>
  </si>
  <si>
    <t xml:space="preserve">"odstranění stávající střešní krytiny - demontáž lemování  boků atik"    14,66+2*4,21</t>
  </si>
  <si>
    <t>92</t>
  </si>
  <si>
    <t>764004801</t>
  </si>
  <si>
    <t>Demontáž klempířských konstrukcí žlabu podokapního do suti</t>
  </si>
  <si>
    <t>-874564528</t>
  </si>
  <si>
    <t>https://podminky.urs.cz/item/CS_URS_2021_01/764004801</t>
  </si>
  <si>
    <t xml:space="preserve">"dmtž stáv. žlabu"   15,06</t>
  </si>
  <si>
    <t>93</t>
  </si>
  <si>
    <t>764004861</t>
  </si>
  <si>
    <t>Demontáž klempířských konstrukcí svodu do suti</t>
  </si>
  <si>
    <t>-1935119295</t>
  </si>
  <si>
    <t>https://podminky.urs.cz/item/CS_URS_2021_01/764004861</t>
  </si>
  <si>
    <t xml:space="preserve">"dmtž stáv. svodu"   4,0</t>
  </si>
  <si>
    <t>2. - Stání nadzemních nádrží</t>
  </si>
  <si>
    <t>131151104</t>
  </si>
  <si>
    <t>Hloubení nezapažených jam a zářezů strojně s urovnáním dna do předepsaného profilu a spádu v hornině třídy těžitelnosti I skupiny 1 a 2 přes 100 do 500 m3</t>
  </si>
  <si>
    <t>65098206</t>
  </si>
  <si>
    <t>https://podminky.urs.cz/item/CS_URS_2021_01/131151104</t>
  </si>
  <si>
    <t xml:space="preserve">"odtěžení kontaminované zeminy na úroveň -1,500 - celkový objem vytěžené zeminy - dle kubatury uvedené v T.Z."     399,3</t>
  </si>
  <si>
    <t>132151251</t>
  </si>
  <si>
    <t>Hloubení nezapažených rýh šířky přes 800 do 2 000 mm strojně s urovnáním dna do předepsaného profilu a spádu v hornině třídy těžitelnosti I skupiny 1 a 2 do 20 m3</t>
  </si>
  <si>
    <t>1929404622</t>
  </si>
  <si>
    <t>https://podminky.urs.cz/item/CS_URS_2021_01/132151251</t>
  </si>
  <si>
    <t xml:space="preserve">"výkop pro zasakovací drén"   8,0*1,0*2,0</t>
  </si>
  <si>
    <t>162251101</t>
  </si>
  <si>
    <t>Vodorovné přemístění výkopku nebo sypaniny po suchu na obvyklém dopravním prostředku, bez naložení výkopku, avšak se složením bez rozhrnutí z horniny třídy těžitelnosti I skupiny 1 až 3 na vzdálenost do 20 m</t>
  </si>
  <si>
    <t>1330322176</t>
  </si>
  <si>
    <t>https://podminky.urs.cz/item/CS_URS_2021_01/162251101</t>
  </si>
  <si>
    <t xml:space="preserve">"staveništní přemístění kameniva pro zasakovací drén"   16,0</t>
  </si>
  <si>
    <t>162251102</t>
  </si>
  <si>
    <t>Vodorovné přemístění výkopku nebo sypaniny po suchu na obvyklém dopravním prostředku, bez naložení výkopku, avšak se složením bez rozhrnutí z horniny třídy těžitelnosti I skupiny 1 až 3 na vzdálenost přes 20 do 50 m</t>
  </si>
  <si>
    <t>-2088094914</t>
  </si>
  <si>
    <t>https://podminky.urs.cz/item/CS_URS_2021_01/162251102</t>
  </si>
  <si>
    <t>0,20*(399,3+16,0)</t>
  </si>
  <si>
    <t xml:space="preserve">"zpětný dovoz nekontaminované zeminy  (vhodné pro zpětné zásypy) ze staveništní mezideponie"   83,06</t>
  </si>
  <si>
    <t xml:space="preserve">"uvažováno s objemovou hmotností 1,9 t/m3"   52,796/1,900</t>
  </si>
  <si>
    <t>-16824205</t>
  </si>
  <si>
    <t xml:space="preserve">"odvoz kontaminované zeminy na skládku odpadů na k tomu určenou skládku - uvažovaný rozsah 80% z celkového objemu výkopů"   0,80*(399,3+16,0)</t>
  </si>
  <si>
    <t>-256385381</t>
  </si>
  <si>
    <t>332,24*(15-10)</t>
  </si>
  <si>
    <t>167151101</t>
  </si>
  <si>
    <t>Nakládání, skládání a překládání neulehlého výkopku nebo sypaniny strojně nakládání, množství do 100 m3, z horniny třídy těžitelnosti I, skupiny 1 až 3</t>
  </si>
  <si>
    <t>-1653618390</t>
  </si>
  <si>
    <t>https://podminky.urs.cz/item/CS_URS_2021_01/167151101</t>
  </si>
  <si>
    <t xml:space="preserve">"staveništní přemístění kameniva pro zasakovací drén - nakládání"   16,0</t>
  </si>
  <si>
    <t>-1472448296</t>
  </si>
  <si>
    <t>1718508442</t>
  </si>
  <si>
    <t>310694406</t>
  </si>
  <si>
    <t xml:space="preserve">"uložení kontaminované zeminy na skládku odpadů na k tomu určenou skládku - uvažovaný rozsah 80% z celkového objemu výkopů"   1,800*0,80*(399,3+16,0)</t>
  </si>
  <si>
    <t>610792117</t>
  </si>
  <si>
    <t xml:space="preserve">"zpětné zásypy jámy - celkový objem jámy - dle kubatury uvedené v T.Z."    414,0</t>
  </si>
  <si>
    <t>-302208936</t>
  </si>
  <si>
    <t xml:space="preserve">"celkový objem zásypů"    414,0</t>
  </si>
  <si>
    <t xml:space="preserve">"odpočet -  nekontaminovaná zemina  (vhodné pro zpětné zásypy) ze staveništní mezideponie"   -83,06</t>
  </si>
  <si>
    <t xml:space="preserve">"uvažováno s objemovou hmotností 1,9 t/m3"    -52,796/1,900</t>
  </si>
  <si>
    <t>2115311111x</t>
  </si>
  <si>
    <t>Výplň kamenivem do rýh odvodňovacích žeber nebo trativodů bez zhutnění, s úpravou povrchu výplně kamenivem hrubým drceným frakce 32 až 63 mm</t>
  </si>
  <si>
    <t>312259191</t>
  </si>
  <si>
    <t xml:space="preserve">"zasakovací drén"   8,0*1,0*2,0</t>
  </si>
  <si>
    <t>211971110</t>
  </si>
  <si>
    <t>Zřízení opláštění výplně z geotextilie odvodňovacích žeber nebo trativodů v rýze nebo zářezu se stěnami šikmými o sklonu do 1:2</t>
  </si>
  <si>
    <t>1006928035</t>
  </si>
  <si>
    <t>https://podminky.urs.cz/item/CS_URS_2021_01/211971110</t>
  </si>
  <si>
    <t xml:space="preserve">"zasakovací drén - opláštění geotwxtílií"   2*8,0*1,0+(8,0+1,0)*2*2,0</t>
  </si>
  <si>
    <t>69311081</t>
  </si>
  <si>
    <t>geotextilie netkaná separační, ochranná, filtrační, drenážní PES 300g/m2</t>
  </si>
  <si>
    <t>428657919</t>
  </si>
  <si>
    <t>52,0*1,05</t>
  </si>
  <si>
    <t>212755214</t>
  </si>
  <si>
    <t>Trativody bez lože z drenážních trubek plastových flexibilních D 100 mm</t>
  </si>
  <si>
    <t>2005546729</t>
  </si>
  <si>
    <t>https://podminky.urs.cz/item/CS_URS_2021_01/212755214</t>
  </si>
  <si>
    <t xml:space="preserve">"zasakovací drén - rozváděcí potrubí"   10,0</t>
  </si>
  <si>
    <t>689422070</t>
  </si>
  <si>
    <t xml:space="preserve">"zasakovací drén - napouštěcí šachta - dmtž po ukončení sanačních prací"    PI*(0,59)^2*3,1</t>
  </si>
  <si>
    <t>228630706</t>
  </si>
  <si>
    <t>1+2</t>
  </si>
  <si>
    <t>59224001</t>
  </si>
  <si>
    <t>dílec betonový pro vstupní šachty 100x50x9cm</t>
  </si>
  <si>
    <t>-741703323</t>
  </si>
  <si>
    <t xml:space="preserve">"zasakovací drén - napouštěcí šachta"  1</t>
  </si>
  <si>
    <t>59224002</t>
  </si>
  <si>
    <t>dílec betonový pro vstupní šachty 100x100x9cm</t>
  </si>
  <si>
    <t>-1199761561</t>
  </si>
  <si>
    <t xml:space="preserve">"zasakovací drén - napouštěcí šachta"  2</t>
  </si>
  <si>
    <t>894412411</t>
  </si>
  <si>
    <t>Osazení betonových nebo železobetonových dílců pro šachty skruží přechodových</t>
  </si>
  <si>
    <t>-1819389160</t>
  </si>
  <si>
    <t>https://podminky.urs.cz/item/CS_URS_2021_01/894412411</t>
  </si>
  <si>
    <t>59224120</t>
  </si>
  <si>
    <t>skruž betonová přechodová 62,5/100x60x9cm, stupadla poplastovaná</t>
  </si>
  <si>
    <t>-1019279010</t>
  </si>
  <si>
    <t>899104112</t>
  </si>
  <si>
    <t>Osazení poklopů litinových a ocelových včetně rámů pro třídu zatížení D400, E600</t>
  </si>
  <si>
    <t>585082229</t>
  </si>
  <si>
    <t>https://podminky.urs.cz/item/CS_URS_2021_01/899104112</t>
  </si>
  <si>
    <t>55241015</t>
  </si>
  <si>
    <t>poklop šachtový třída D400, kruhový rám 785, vstup 600mm, s ventilací</t>
  </si>
  <si>
    <t>1019144934</t>
  </si>
  <si>
    <t>899102211</t>
  </si>
  <si>
    <t>Demontáž poklopů litinových a ocelových včetně rámů, hmotnosti jednotlivě přes 50 do 100 Kg</t>
  </si>
  <si>
    <t>-518292210</t>
  </si>
  <si>
    <t>https://podminky.urs.cz/item/CS_URS_2021_01/899102211</t>
  </si>
  <si>
    <t xml:space="preserve">"zasakovací drén - napouštěcí šachta - dmtž poklopu po ukončení sanačních prací"  1</t>
  </si>
  <si>
    <t>-335440531</t>
  </si>
  <si>
    <t xml:space="preserve">"bourání části trativodu (kanálu) k nadzemním nádržím - porovnávací položka pro vybourání samostatného potrubí  vč. jeho izolace"   (13,1-5,8+6,8)</t>
  </si>
  <si>
    <t>1957173073</t>
  </si>
  <si>
    <t xml:space="preserve">"bourání části trativodu (kanálu) k nadzemním nádržím - porovnávací položka pro vybourání dvou svazků potrubí  vč. jeho izolace"   2* (13,1-5,8+6,8)</t>
  </si>
  <si>
    <t>10230352</t>
  </si>
  <si>
    <t xml:space="preserve">"dle kptl. 96"  0,55</t>
  </si>
  <si>
    <t>352465569</t>
  </si>
  <si>
    <t>-1632672081</t>
  </si>
  <si>
    <t xml:space="preserve">"dle kptl. 96 - odvoz na řízenou skládu"   0,55*(15-1)</t>
  </si>
  <si>
    <t>453545919</t>
  </si>
  <si>
    <t xml:space="preserve">"dle kptl. 96 - uložení na řízenou skládu"  0,55</t>
  </si>
  <si>
    <t>-324275486</t>
  </si>
  <si>
    <t>"Předpokládaný rozsah práce !"</t>
  </si>
  <si>
    <t>"nekontaminované konstrukce :"</t>
  </si>
  <si>
    <t xml:space="preserve">"ŽB stěny  jímky (vč. moniérek po obvodu)"    (11,187+10,277+13,043)*1,5*0,33</t>
  </si>
  <si>
    <t xml:space="preserve">"betonový fundament kanálu"   6,5*1,65*0,45</t>
  </si>
  <si>
    <t>"kontaminované konstrukce :"</t>
  </si>
  <si>
    <t xml:space="preserve">"ŽB dno vč. betonové podlahy  - celková zastavěná plocha zbylé části stání (dle T.Z.)"    162,0*0,4</t>
  </si>
  <si>
    <t xml:space="preserve">"přípočet - stěny záchytné jimky"     (1,052+1,74)*2*0,87*0,4</t>
  </si>
  <si>
    <t xml:space="preserve">"betonový fundament - sokl pod nádrží"   PI*(3,02)^2*0,39</t>
  </si>
  <si>
    <t xml:space="preserve">"části trativodu (kanálu) k nadzemním nádržím"   (13,1-5,8+6,8)*(1,4*1,4-1,01*1,0)</t>
  </si>
  <si>
    <t>-2118926457</t>
  </si>
  <si>
    <t xml:space="preserve">"drcení nekontaminovaného odpadu  konstrukcí z železobetonu"   21,907*2,41</t>
  </si>
  <si>
    <t xml:space="preserve">"drcení kontaminovaného odpadu  konstrukcí z železobetonu"         91,313*2,41</t>
  </si>
  <si>
    <t>1843323502</t>
  </si>
  <si>
    <t xml:space="preserve">"odvoz kontaminovaných odpadů na k tomu určenou skládku"    91,313*2,41</t>
  </si>
  <si>
    <t>1631016414</t>
  </si>
  <si>
    <t>220,064*(15-1)</t>
  </si>
  <si>
    <t>-1650955411</t>
  </si>
  <si>
    <t xml:space="preserve">"Předpokládané uložení nadrceného (nekontaminovaného) odpadu na stavební  mezideponii"    52,796</t>
  </si>
  <si>
    <t>-1018241066</t>
  </si>
  <si>
    <t xml:space="preserve">"uložení kontaminovaných odpadů na k tomu určenou skládku"     91,313*2,41</t>
  </si>
  <si>
    <t>998001123</t>
  </si>
  <si>
    <t>Přesun hmot pro demolice objektů výšky do 21 m</t>
  </si>
  <si>
    <t>682714049</t>
  </si>
  <si>
    <t>https://podminky.urs.cz/item/CS_URS_2021_01/998001123</t>
  </si>
  <si>
    <t>3. - Trativod + veřejné osvětlení</t>
  </si>
  <si>
    <t xml:space="preserve">    5 - Komunikace pozemní</t>
  </si>
  <si>
    <t xml:space="preserve">    5B - Komunikace - bourání</t>
  </si>
  <si>
    <t xml:space="preserve">    9 - Ostatní konstrukce a práce</t>
  </si>
  <si>
    <t>132151104</t>
  </si>
  <si>
    <t>Hloubení nezapažených rýh šířky do 800 mm strojně s urovnáním dna do předepsaného profilu a spádu v hornině třídy těžitelnosti I skupiny 1 a 2 přes 100 m3</t>
  </si>
  <si>
    <t>1238619358</t>
  </si>
  <si>
    <t>https://podminky.urs.cz/item/CS_URS_2021_01/132151104</t>
  </si>
  <si>
    <t>"porovnávací položka pro odtěžení zeminy okolo bouraného trativodu"</t>
  </si>
  <si>
    <t xml:space="preserve">"trativod (kanál) mezi kioskem a kotelnou"   (5,2+22,1+85,5+10,55+10,9)*(2,7*1,85-1,5*1,5)</t>
  </si>
  <si>
    <t xml:space="preserve">"výkop pro odstranění stávajícího vedení (kabelu) VO - kabel mezi trativody (smostatný výkop)"   10,5*0,6*1,0</t>
  </si>
  <si>
    <t>-2038822004</t>
  </si>
  <si>
    <t xml:space="preserve">"uvažováno s objemovou hmotností 1,9 t/m3"    377,341/1,900</t>
  </si>
  <si>
    <t>1143878348</t>
  </si>
  <si>
    <t xml:space="preserve">"odvoz kontaminované zeminy na skládku odpadů na k tomu určenou skládku - uvažovaný rozsah 3,0 m3 (dle T.Z.)"   3,0</t>
  </si>
  <si>
    <t>-1513620886</t>
  </si>
  <si>
    <t>3,0*(15-10)</t>
  </si>
  <si>
    <t>1687069117</t>
  </si>
  <si>
    <t>-1492969248</t>
  </si>
  <si>
    <t xml:space="preserve">"uložení kontaminované zeminy na skládku odpadů na k tomu určenou skládku - uvažovaný rozsah 3,0 m3 (dle T.Z.)"    3,0*1,800</t>
  </si>
  <si>
    <t>1030333993</t>
  </si>
  <si>
    <t xml:space="preserve">"zpětné zásypy výkopů pro bourání trativodu mezi kioskem a kotelnou"   (5,2+22,1+85,5+10,55+10,9)*2,7*1,85</t>
  </si>
  <si>
    <t xml:space="preserve">"zpětný zásyp výkopu pro odstranění stávajícího vedení (kabelu) VO - kabel mezi trativody (smostatný výkop)"   10,5*0,6*1,0</t>
  </si>
  <si>
    <t>-742461505</t>
  </si>
  <si>
    <t xml:space="preserve">"celkový objem zásypů"    676,879</t>
  </si>
  <si>
    <t xml:space="preserve">"odpočet -  nekontaminovaná zemina  (vhodné pro zpětné zásypy) ze staveništní mezideponie"   -(374,816-3,0)</t>
  </si>
  <si>
    <t xml:space="preserve">"uvažováno s objemovou hmotností 1,9 t/m3"    -377,341/1,900</t>
  </si>
  <si>
    <t>Komunikace pozemní</t>
  </si>
  <si>
    <t>564851111</t>
  </si>
  <si>
    <t>Podklad ze štěrkodrti ŠD s rozprostřením a zhutněním, po zhutnění tl. 150 mm</t>
  </si>
  <si>
    <t>1875083008</t>
  </si>
  <si>
    <t>https://podminky.urs.cz/item/CS_URS_2021_01/564851111</t>
  </si>
  <si>
    <t xml:space="preserve">"podklad pod zpětné osazení části stáv. panelové plochy u objektu kotelny (v místě bouraného trativodu)"   80,0</t>
  </si>
  <si>
    <t>584121111</t>
  </si>
  <si>
    <t>Osazení silničních dílců ze železového betonu s podkladem z kameniva těženého do tl. 40 mm jakéhokoliv druhu a velikosti, na plochu jednotlivě přes 50 do 200 m2</t>
  </si>
  <si>
    <t>128233023</t>
  </si>
  <si>
    <t>https://podminky.urs.cz/item/CS_URS_2021_01/584121111</t>
  </si>
  <si>
    <t xml:space="preserve">"zpětné osazení části stáv. panelové plochy u objektu kotelny (v místě bouraného trativodu)"   80,0</t>
  </si>
  <si>
    <t>593811361x</t>
  </si>
  <si>
    <t xml:space="preserve">stávající panely silniční_x000d_
</t>
  </si>
  <si>
    <t>-1198455641</t>
  </si>
  <si>
    <t>5B</t>
  </si>
  <si>
    <t>Komunikace - bourání</t>
  </si>
  <si>
    <t>113106492</t>
  </si>
  <si>
    <t>Rozebrání dlažeb a dílců při překopech inženýrských sítí s přemístěním hmot na skládku na vzdálenost do 3 m nebo s naložením na dopravní prostředek strojně plochy jednotlivě přes 15 m2 vozovek a ploch, s jakoukoliv výplní spár ze silničních dílců jakýchkoliv rozměrů, s ložem z kameniva nebo živice se zalitím spar cementovou maltou</t>
  </si>
  <si>
    <t>225349426</t>
  </si>
  <si>
    <t>https://podminky.urs.cz/item/CS_URS_2021_01/113106492</t>
  </si>
  <si>
    <t xml:space="preserve">"rozebrání části stáv. panelové plochy u objektu kotelny (v místě bouraného trativodu)"   80,0</t>
  </si>
  <si>
    <t>979094441</t>
  </si>
  <si>
    <t>Očištění vybouraných prvků komunikací od spojovacího materiálu s odklizením a uložením očištěných hmot a spojovacího materiálu na skládku na vzdálenost do 10 m silničních dílců s původním vyplněním spár kamenivem těženým</t>
  </si>
  <si>
    <t>268646181</t>
  </si>
  <si>
    <t>https://podminky.urs.cz/item/CS_URS_2021_01/979094441</t>
  </si>
  <si>
    <t>Ostatní konstrukce a práce</t>
  </si>
  <si>
    <t>999999001x</t>
  </si>
  <si>
    <t>Kompletní provedení případné přeložky stávajícícho vedení Cetim. Rozsah předpokládané práce bude upřesněn dle skutečnosti při realizaci ! Předběžná uvažovaná určená cena 15.000,-kč)</t>
  </si>
  <si>
    <t>567220865</t>
  </si>
  <si>
    <t>-2101834353</t>
  </si>
  <si>
    <t xml:space="preserve">"bourání trativodu (kanálu) mezi kioskem a kotelnou - porovnávací položka pro vybourání svazku potrubí vč. jeho izolace"   (5,2+22,1+85,5+10,55+10,9)</t>
  </si>
  <si>
    <t>969059001x</t>
  </si>
  <si>
    <t>Odstranění podzemního vedení (kabelu) stávajícího areálového veřejného osvětlení vč. jeho přemístění a likvidace</t>
  </si>
  <si>
    <t>-972903366</t>
  </si>
  <si>
    <t xml:space="preserve">"vedení mezi rušenými lampami"   12,0+7,5+77,0</t>
  </si>
  <si>
    <t>969059091x</t>
  </si>
  <si>
    <t>Odstranění stávajícího sloupu veřejného osvětlení vč. vybourání základu, přemístění a likvidace vybouráných hmot.</t>
  </si>
  <si>
    <t>-1827461525</t>
  </si>
  <si>
    <t xml:space="preserve">"odstranění sloupů VO"     3</t>
  </si>
  <si>
    <t>969099001x</t>
  </si>
  <si>
    <t>Vybourání stávající kabelové lávky v bouraném trativodu (nosná ocelová ocelová + vyzdívka z CP). Provedení dle P.D.</t>
  </si>
  <si>
    <t>-389526629</t>
  </si>
  <si>
    <t xml:space="preserve">"bourání trativodu (kanálu) mezi kioskem a kotelnou - vybourání kabelové lávky"   (5,2+22,1+85,5+10,55+10,9)</t>
  </si>
  <si>
    <t>779351338</t>
  </si>
  <si>
    <t>-265060964</t>
  </si>
  <si>
    <t>1286191475</t>
  </si>
  <si>
    <t xml:space="preserve">"odvoz na řízenou skládu"   15,573*(15-1)</t>
  </si>
  <si>
    <t>190842106</t>
  </si>
  <si>
    <t xml:space="preserve">"uložení na řízenou skládu"  15,573</t>
  </si>
  <si>
    <t>1615977119</t>
  </si>
  <si>
    <t xml:space="preserve">"trativod (kanál) mezi kioskem a kotelnou"   (5,2+22,1+85,5+10,55+10,9)*(1,5*1,5-1,0*1,08)</t>
  </si>
  <si>
    <t xml:space="preserve">"odpočet - kontaminované konstrukce  v místě revizního otvoru (výměra dle T.Z)"    -0,5</t>
  </si>
  <si>
    <t xml:space="preserve">"trativod (kanál) mezi kioskem a kotelnou  - kontaminované konstrukce  v místě revizního otvoru (výměra dle T.Z)"    0,5</t>
  </si>
  <si>
    <t>9815111141x</t>
  </si>
  <si>
    <t>Příplatek k demolicím a k zemním pracem za ztížené provádění v místě křížení trativodu s metalickým kabelem Cetim</t>
  </si>
  <si>
    <t>-1928891188</t>
  </si>
  <si>
    <t xml:space="preserve">" křížení trativodu s metalickým kabelem Cetim (u kotelny)"    1</t>
  </si>
  <si>
    <t>-1515884176</t>
  </si>
  <si>
    <t xml:space="preserve">"drcení nekontaminovaného odpadu  konstrukcí z železobetonu"   156,573*2,41</t>
  </si>
  <si>
    <t xml:space="preserve">"drcení kontaminovaného odpadu  konstrukcí z železobetonu"   0,5*2,41</t>
  </si>
  <si>
    <t>-873823944</t>
  </si>
  <si>
    <t xml:space="preserve">"odvoz kontaminovaných odpadů na k tomu určenou skládku"    0,5*2,41</t>
  </si>
  <si>
    <t>1569488567</t>
  </si>
  <si>
    <t>1,205*(15-1)</t>
  </si>
  <si>
    <t>1459750376</t>
  </si>
  <si>
    <t xml:space="preserve">"Předpokládané uložení nadrceného (nekontaminovaného) odpadu na stavební  mezideponii"    377,341</t>
  </si>
  <si>
    <t>1874223184</t>
  </si>
  <si>
    <t xml:space="preserve">"uložení kontaminovaných odpadů na k tomu určenou skládku"     0,5*2,41</t>
  </si>
  <si>
    <t>998226011</t>
  </si>
  <si>
    <t>Přesun hmot pro pozemní komunikace a letiště s krytem montovaným ze silničních dílců ze železového nebo předpjatého betonu dopravní vzdálenost do 200 m jakékoliv délky objektu</t>
  </si>
  <si>
    <t>509369169</t>
  </si>
  <si>
    <t>https://podminky.urs.cz/item/CS_URS_2021_01/998226011</t>
  </si>
  <si>
    <t>4. - Kanalizace + lapol</t>
  </si>
  <si>
    <t>-92066595</t>
  </si>
  <si>
    <t xml:space="preserve">"výkopy pro vybourání stávajícího kanalizačního potrubí"  (69,0+9,5+(4,5-2,0)+(18,5-11,0)+(6,5-2,5)+(8,0-5,0))*0,8*1,85</t>
  </si>
  <si>
    <t xml:space="preserve">"porovnávací položka pro odtěžení zeminy okolo bouraného lapolu"    3,68*3,45*2,5-3,08*2,25*2,3</t>
  </si>
  <si>
    <t>139001101</t>
  </si>
  <si>
    <t>Příplatek k cenám hloubených vykopávek za ztížení vykopávky v blízkosti podzemního vedení nebo výbušnin pro jakoukoliv třídu horniny</t>
  </si>
  <si>
    <t>449266798</t>
  </si>
  <si>
    <t>https://podminky.urs.cz/item/CS_URS_2021_01/139001101</t>
  </si>
  <si>
    <t xml:space="preserve">"výkopy pro vybourání stávajícího kanalizačního potrubí - křížení z plynovodem"  2,1*0,8*1,4</t>
  </si>
  <si>
    <t>1958472470</t>
  </si>
  <si>
    <t xml:space="preserve">"zpětné zásypy výkopů pro vybourání stávajícího kanalizačního potrubí"  (69,0+9,5+(4,5-2,0)+(18,5-11,0)+(6,5-2,5)+(8,0-5,0))*0,8*1,85</t>
  </si>
  <si>
    <t xml:space="preserve">"zpětné zásypy výkopů pro bouraní lapolu"    3,68*3,45*2,5</t>
  </si>
  <si>
    <t>1975012014</t>
  </si>
  <si>
    <t xml:space="preserve">"celkový objem zásypů"    173,08</t>
  </si>
  <si>
    <t xml:space="preserve">"odpočet -  nekontaminovaná zemina  (vhodné pro zpětné zásypy) ze staveništní mezideponie"   -157,141</t>
  </si>
  <si>
    <t>89899-01x</t>
  </si>
  <si>
    <t>Kompletní provedení zaslepení stávajícího kanalizačního kameninového potrubí DN 200 v místě rušeného potrubí.</t>
  </si>
  <si>
    <t>-697517904</t>
  </si>
  <si>
    <t>830361811</t>
  </si>
  <si>
    <t>Bourání stávajícího potrubí z kameninových trub v otevřeném výkopu DN přes 150 do 250</t>
  </si>
  <si>
    <t>835270867</t>
  </si>
  <si>
    <t>https://podminky.urs.cz/item/CS_URS_2021_01/830361811</t>
  </si>
  <si>
    <t xml:space="preserve">"bourání stávajícího kanalizačního potrubí"  69,0+9,5+4,5+18,5+6,5+8,0</t>
  </si>
  <si>
    <t>1284716870</t>
  </si>
  <si>
    <t xml:space="preserve">"lapol - bourání stěn zděných z cihel (kontaminované konstrukce)"    (3,08+1,65)*2*1,8*0,3+1,65*1,8*0,08</t>
  </si>
  <si>
    <t>1833218252</t>
  </si>
  <si>
    <t xml:space="preserve">"lapol - bourání ŽB dna a stropu (kontaminované konstrukce)"    3,08*2,25*(0,3+0,2)</t>
  </si>
  <si>
    <t xml:space="preserve">"vybourání stávající kanalizační šachty (Předpokládaný rozsah práce !)"    PI*(0,59)^2*1,9-PI*(0,5)^2*1,6</t>
  </si>
  <si>
    <t>-1426515975</t>
  </si>
  <si>
    <t xml:space="preserve">"drcení odpadu z bouraného kameninového potrubí"   7,54</t>
  </si>
  <si>
    <t xml:space="preserve">"drcení odpadu z bouraného kontaminovaného cihelného zdiva na maltu cementovou"   10,713</t>
  </si>
  <si>
    <t>-214974491</t>
  </si>
  <si>
    <t xml:space="preserve">"drcení kontaminovaného odpadu  konstrukcí z železobetonu"   10,329</t>
  </si>
  <si>
    <t>2012453437</t>
  </si>
  <si>
    <t xml:space="preserve">"odvoz kontaminovaných odpadů na k tomu určenou skládku"   28,583</t>
  </si>
  <si>
    <t>499347077</t>
  </si>
  <si>
    <t>28,583*(15-1)</t>
  </si>
  <si>
    <t>-50641975</t>
  </si>
  <si>
    <t xml:space="preserve">"uložení kontaminovaných odpadů na k tomu určenou skládku"     28,583</t>
  </si>
  <si>
    <t>Kompletní provedení odčerpání kontaminované vody ze stávajícícho lapolu (uvažovaný objem cca 4,5m3) vč. jejího odvozu a ekologické likvidace specializovanou firmou.</t>
  </si>
  <si>
    <t>-1663663991</t>
  </si>
  <si>
    <t xml:space="preserve">5. - Sanační práce </t>
  </si>
  <si>
    <t>Ostatní - Ostatní</t>
  </si>
  <si>
    <t xml:space="preserve">    S-01 - Mobilní dekontaminační stanice</t>
  </si>
  <si>
    <t xml:space="preserve">    S-02 - Sanační monitoring - zeminy, odpady</t>
  </si>
  <si>
    <t xml:space="preserve">    S-03 - Sanační monitoring - podzemní vody</t>
  </si>
  <si>
    <t xml:space="preserve">    S-04 - Vyhodnocení sanačních prací</t>
  </si>
  <si>
    <t xml:space="preserve">    S-05 - Postsanační monitoring</t>
  </si>
  <si>
    <t>Ostatní</t>
  </si>
  <si>
    <t>S-01</t>
  </si>
  <si>
    <t>Mobilní dekontaminační stanice</t>
  </si>
  <si>
    <t>S-01-01</t>
  </si>
  <si>
    <t>Zřízení přípojného místa a provedení přípojky elektrické energie k san. technologii</t>
  </si>
  <si>
    <t>262144</t>
  </si>
  <si>
    <t>337730002</t>
  </si>
  <si>
    <t>S-01-02</t>
  </si>
  <si>
    <t>Sestavení mobilní dekontaminační stanice, doprava a instalace sanační technologie na lokalitě</t>
  </si>
  <si>
    <t>1890416322</t>
  </si>
  <si>
    <t>S-01-03</t>
  </si>
  <si>
    <t xml:space="preserve">Pronájem sanační technologie_x000d_
</t>
  </si>
  <si>
    <t>měsíc</t>
  </si>
  <si>
    <t>-1148045235</t>
  </si>
  <si>
    <t>S-01-04</t>
  </si>
  <si>
    <t>Instalace čerpacích souborů, napojení na dekontaminační stanici (sanační technologii)</t>
  </si>
  <si>
    <t>96269938</t>
  </si>
  <si>
    <t>S-01-05</t>
  </si>
  <si>
    <t>Náklady na provoz technologie (obsluha, energie,výměna filtračních náplní)</t>
  </si>
  <si>
    <t>2131111943</t>
  </si>
  <si>
    <t>S-01-06</t>
  </si>
  <si>
    <t>Demontáž sanační technologie a její odvoz</t>
  </si>
  <si>
    <t>-669148171</t>
  </si>
  <si>
    <t>S-01-07</t>
  </si>
  <si>
    <t>Elektroinstalace, ovládání a napojení zasakovacího objektu na sanační technologii</t>
  </si>
  <si>
    <t>-1102057874</t>
  </si>
  <si>
    <t>S-01-08</t>
  </si>
  <si>
    <t>Demontáž čerpacích souborů a instalace v zasakovacím objektu.</t>
  </si>
  <si>
    <t>-1292769978</t>
  </si>
  <si>
    <t>S-02</t>
  </si>
  <si>
    <t>Sanační monitoring - zeminy, odpady</t>
  </si>
  <si>
    <t>S-02-01</t>
  </si>
  <si>
    <t>Odběr vzorků zeminy</t>
  </si>
  <si>
    <t>-1978401593</t>
  </si>
  <si>
    <t>S-02-02</t>
  </si>
  <si>
    <t>Laboratorní analýza směsného vzorku zeminy v ukazateli C10-C40 v sušině</t>
  </si>
  <si>
    <t>-1497058705</t>
  </si>
  <si>
    <t>S-02-03</t>
  </si>
  <si>
    <t>Odběr vzorků odpadu - směsný</t>
  </si>
  <si>
    <t>967073928</t>
  </si>
  <si>
    <t>S-02-04</t>
  </si>
  <si>
    <t>Odběr vzorků zásypového materiálu směsný</t>
  </si>
  <si>
    <t>-631523162</t>
  </si>
  <si>
    <t>S-02-05</t>
  </si>
  <si>
    <t>Laboratorní analýzy - dle vyhlášky č. 294/2005 Sb., příloha č.2, tab. č. 2.1 - stanovení třídy vyluhovatelnosti (matrice: pevný vzorek) + stanovení DOC</t>
  </si>
  <si>
    <t>234187126</t>
  </si>
  <si>
    <t>S-02-06</t>
  </si>
  <si>
    <t>Laboratorní stanovení v rozsahu dle přílohy 4, tab.4.2 vyhlášky 294/2005 Sb.</t>
  </si>
  <si>
    <t>-587132943</t>
  </si>
  <si>
    <t>S-02-07</t>
  </si>
  <si>
    <t>Laboratorní stanovení v rozsahu dle přílohy 10, tab. 10.1 a 10.2 vyhlášky 294/2005 Sb.</t>
  </si>
  <si>
    <t>-80333228</t>
  </si>
  <si>
    <t>S-03</t>
  </si>
  <si>
    <t>Sanační monitoring - podzemní vody</t>
  </si>
  <si>
    <t>S-03-01</t>
  </si>
  <si>
    <t>Odběr vzorku podzemní vody</t>
  </si>
  <si>
    <t>-1449589576</t>
  </si>
  <si>
    <t>S-03-02</t>
  </si>
  <si>
    <t>Odběr vzorků na výstupu sanační technologie</t>
  </si>
  <si>
    <t>-106734860</t>
  </si>
  <si>
    <t>S-03-03</t>
  </si>
  <si>
    <t>Laboratorní analýza vody v ukazateli C10-C40</t>
  </si>
  <si>
    <t>338890616</t>
  </si>
  <si>
    <t>S-03-04</t>
  </si>
  <si>
    <t>Doprava vzorků a osob v rámci sanačního monitoringu</t>
  </si>
  <si>
    <t>-378048203</t>
  </si>
  <si>
    <t>S-04</t>
  </si>
  <si>
    <t>Vyhodnocení sanačních prací</t>
  </si>
  <si>
    <t>S-04-01</t>
  </si>
  <si>
    <t>Závěrečná zpráva o průběhu prací sanace nesaturované zóny horninového prostředí</t>
  </si>
  <si>
    <t>353471484</t>
  </si>
  <si>
    <t>S-04-02</t>
  </si>
  <si>
    <t>Závěrečná zpráva o průběhu prací - sanace saturované zóny horninového prostředí</t>
  </si>
  <si>
    <t>-588791697</t>
  </si>
  <si>
    <t>S-05</t>
  </si>
  <si>
    <t>Postsanační monitoring</t>
  </si>
  <si>
    <t>S-05-01</t>
  </si>
  <si>
    <t>-206157516</t>
  </si>
  <si>
    <t>S-05-02</t>
  </si>
  <si>
    <t>-1075149523</t>
  </si>
  <si>
    <t>S-05-03</t>
  </si>
  <si>
    <t>Vyhodnocení postanačního monitoringu, zpráva, projednání</t>
  </si>
  <si>
    <t>-1013401203</t>
  </si>
  <si>
    <t>S-05-04</t>
  </si>
  <si>
    <t>Doprava vzorků a osob v rámci postsanačního monitoringu</t>
  </si>
  <si>
    <t>-1663917834</t>
  </si>
  <si>
    <t>VRN - Vedlejší a ostatní náklady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</si>
  <si>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</si>
  <si>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</si>
  <si>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</si>
  <si>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</si>
  <si>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>Vedlejší rozpočtové náklady</t>
  </si>
  <si>
    <t>VRN1</t>
  </si>
  <si>
    <t>Průzkumné, geodetické a projektové práce</t>
  </si>
  <si>
    <t>VRN1-01</t>
  </si>
  <si>
    <t>Geodetické vytyčení a vyhledání všech dotčených podzemních zařízení od jednotlivých správců sítí s vyznačením polohy zařízení přímo na staveništi k tomu oprávněnou osobou před zahájením zemních prací._x000d_
Součástí položky je i provedení ověřovacích ručně kopaných sond (minimálně 2x pro Cetim, 8x pro plynové potrubí.</t>
  </si>
  <si>
    <t>soub</t>
  </si>
  <si>
    <t>1024</t>
  </si>
  <si>
    <t>-1971698915</t>
  </si>
  <si>
    <t>VRN1-02</t>
  </si>
  <si>
    <t>Sanační geolog - sled a řízení prací</t>
  </si>
  <si>
    <t>-369258672</t>
  </si>
  <si>
    <t>VRN1-03</t>
  </si>
  <si>
    <t>Vyhotovení realizační projektové dokumentace dodavatele vč. harmonogramu prací.</t>
  </si>
  <si>
    <t>1740579166</t>
  </si>
  <si>
    <t>VRN1-04</t>
  </si>
  <si>
    <t>Vyhotovení fotodokumentace pro zdokumentování původního stavu staveniště před zahájením prací .</t>
  </si>
  <si>
    <t>524879359</t>
  </si>
  <si>
    <t>VRN3</t>
  </si>
  <si>
    <t>Zařízení staveniště</t>
  </si>
  <si>
    <t>VRN3-01</t>
  </si>
  <si>
    <t>Zařízení staveniště vč. provizorního oplocení staveniště, provizorní panelové plochy, průběžného číštění veřejné komunikace v místě výjezdu ze stavby a zdroje vody (cisterna) pro průběžné kropení demolovaných konstrukcí.</t>
  </si>
  <si>
    <t>-552454632</t>
  </si>
  <si>
    <t>VRN3-02</t>
  </si>
  <si>
    <t>Poplatek za zábor dotčených sousedních pozemků.</t>
  </si>
  <si>
    <t>190481880</t>
  </si>
  <si>
    <t>VRN4</t>
  </si>
  <si>
    <t>Inženýrská činnost</t>
  </si>
  <si>
    <t>VRN4-01</t>
  </si>
  <si>
    <t>Kompletační a koordinační činnost. Součásti položky je v rámci přípravných prací vyřízení všech potřebných smluv a povolení dle výjádření dotčených orgánů uvedených v P.D.</t>
  </si>
  <si>
    <t>-725237571</t>
  </si>
  <si>
    <t>Struktura údajů, formát souboru a metodika pro zpracování</t>
  </si>
  <si>
    <t>Struktura</t>
  </si>
  <si>
    <t>Soubor je složen ze záložky Rekapitulace rekonstrukce a záložek s názvem soupisu prací pro jednotlivé objekty ve formátu XLS.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</si>
  <si>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</si>
  <si>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rekonstrukce </t>
    </r>
    <r>
      <rPr>
        <rFont val="Arial CE"/>
        <charset val="238"/>
        <color auto="1"/>
        <sz val="8"/>
        <scheme val="none"/>
      </rPr>
      <t>obsahuje sestavu Rekapitulace rekonstrukce a Rekapitulace objektů rekonstrukce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</si>
  <si>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rekonstrukce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</si>
  <si>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</si>
  <si>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</si>
  <si>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rekonstrukce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</si>
  <si>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</si>
  <si>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</si>
  <si>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</si>
  <si>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</si>
  <si>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</si>
  <si>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</si>
  <si>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</si>
  <si>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OST</t>
  </si>
  <si>
    <t>Soupis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</si>
  <si>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</si>
  <si>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</si>
  <si>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rekonstrukce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</si>
  <si>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rekonstrukce, informaci o zařazení objektu do KSO, </t>
    </r>
  </si>
  <si>
    <t>CC-CZ, CZ-CPV, CZ-CPA a rekapitulaci celkové nabídkové ceny uchazeče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</si>
  <si>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</si>
  <si>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</si>
  <si>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</si>
  <si>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</si>
  <si>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</si>
  <si>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</si>
  <si>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</si>
  <si>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</si>
  <si>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</si>
  <si>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</si>
  <si>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</si>
  <si>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</si>
  <si>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</si>
  <si>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</si>
  <si>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</si>
  <si>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</si>
  <si>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</si>
  <si>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</si>
  <si>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</si>
  <si>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</si>
  <si>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</si>
  <si>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</si>
  <si>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</si>
  <si>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</si>
  <si>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</si>
  <si>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</si>
  <si>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</si>
  <si>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rekonstrukce - zde uchazeč vyplní svůj název (název subjektu) </t>
  </si>
  <si>
    <t>Pole IČ a DIČ v sestavě Rekapitulace rekonstrukce - zde uchazeč vyplní svoje IČ a DIČ</t>
  </si>
  <si>
    <t>Datum v sestavě Rekapitulace rekonstrukce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</si>
  <si>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</si>
  <si>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 kladnými číslicemi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</si>
  <si>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</si>
  <si>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</si>
  <si>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</si>
  <si>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</si>
  <si>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</si>
  <si>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</si>
  <si>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</si>
  <si>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rekonstrukce</t>
  </si>
  <si>
    <t>Název</t>
  </si>
  <si>
    <t>Povinný</t>
  </si>
  <si>
    <t>Max. počet</t>
  </si>
  <si>
    <t>atributu</t>
  </si>
  <si>
    <t>(A/N)</t>
  </si>
  <si>
    <t>znaků</t>
  </si>
  <si>
    <t>A</t>
  </si>
  <si>
    <t>Kód rekonstrukce</t>
  </si>
  <si>
    <t>String</t>
  </si>
  <si>
    <t>Rekonstrukce</t>
  </si>
  <si>
    <t>Název rekonstrukce</t>
  </si>
  <si>
    <t>Místo</t>
  </si>
  <si>
    <t>N</t>
  </si>
  <si>
    <t>Místo rekonstrukce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</si>
  <si>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</si>
  <si>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</si>
  <si>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</si>
  <si>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</si>
  <si>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</si>
  <si>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</si>
  <si>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</si>
  <si>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</si>
  <si>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</si>
  <si>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</si>
  <si>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</si>
  <si>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</si>
  <si>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</si>
  <si>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</si>
  <si>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</si>
  <si>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</si>
  <si>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</si>
  <si>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</si>
  <si>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</si>
  <si>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</si>
  <si>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</si>
  <si>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</si>
  <si>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</si>
  <si>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</si>
  <si>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</si>
  <si>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</si>
  <si>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</si>
  <si>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</si>
  <si>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</si>
  <si>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rekonstrukci. Sčítává se ze všech listů.</t>
  </si>
  <si>
    <t>Celková cena s DPH za celou rekonstrukci</t>
  </si>
  <si>
    <t>Rekapitulace objektů rekonstrukce a soupisů prací</t>
  </si>
  <si>
    <t>Přebírá se z Rekapitulace rekonstrukce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</si>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</sst>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51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800080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49" fillId="0" borderId="0" applyNumberFormat="0" applyFill="0" applyBorder="0" applyAlignment="0" applyProtection="0"/>
  </cellStyleXfs>
  <cellXfs count="375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5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8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8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9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9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20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20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9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1" fillId="0" borderId="12" xfId="0" applyFont="1" applyBorder="1" applyAlignment="1">
      <alignment horizontal="center" vertical="center"/>
    </xf>
    <xf numFmtId="0" fontId="21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2" fillId="0" borderId="15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2" fillId="0" borderId="15" xfId="0" applyFont="1" applyBorder="1" applyAlignment="1" applyProtection="1">
      <alignment horizontal="left" vertical="center"/>
    </xf>
    <xf numFmtId="0" fontId="22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3" fillId="4" borderId="7" xfId="0" applyFont="1" applyFill="1" applyBorder="1" applyAlignment="1" applyProtection="1">
      <alignment horizontal="center" vertical="center"/>
    </xf>
    <xf numFmtId="0" fontId="23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3" fillId="4" borderId="8" xfId="0" applyFont="1" applyFill="1" applyBorder="1" applyAlignment="1" applyProtection="1">
      <alignment horizontal="center" vertical="center"/>
    </xf>
    <xf numFmtId="0" fontId="23" fillId="4" borderId="8" xfId="0" applyFont="1" applyFill="1" applyBorder="1" applyAlignment="1" applyProtection="1">
      <alignment horizontal="right" vertical="center"/>
    </xf>
    <xf numFmtId="0" fontId="23" fillId="4" borderId="9" xfId="0" applyFont="1" applyFill="1" applyBorder="1" applyAlignment="1" applyProtection="1">
      <alignment horizontal="center" vertical="center"/>
    </xf>
    <xf numFmtId="0" fontId="24" fillId="0" borderId="17" xfId="0" applyFont="1" applyBorder="1" applyAlignment="1" applyProtection="1">
      <alignment horizontal="center" vertical="center" wrapText="1"/>
    </xf>
    <xf numFmtId="0" fontId="24" fillId="0" borderId="18" xfId="0" applyFont="1" applyBorder="1" applyAlignment="1" applyProtection="1">
      <alignment horizontal="center" vertical="center" wrapText="1"/>
    </xf>
    <xf numFmtId="0" fontId="24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5" fillId="0" borderId="0" xfId="0" applyFont="1" applyAlignment="1" applyProtection="1">
      <alignment horizontal="left" vertical="center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horizontal="right" vertical="center"/>
    </xf>
    <xf numFmtId="4" fontId="25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1" fillId="0" borderId="15" xfId="0" applyNumberFormat="1" applyFont="1" applyBorder="1" applyAlignment="1" applyProtection="1">
      <alignment vertical="center"/>
    </xf>
    <xf numFmtId="4" fontId="21" fillId="0" borderId="0" xfId="0" applyNumberFormat="1" applyFont="1" applyBorder="1" applyAlignment="1" applyProtection="1">
      <alignment vertical="center"/>
    </xf>
    <xf numFmtId="166" fontId="21" fillId="0" borderId="0" xfId="0" applyNumberFormat="1" applyFont="1" applyBorder="1" applyAlignment="1" applyProtection="1">
      <alignment vertical="center"/>
    </xf>
    <xf numFmtId="4" fontId="21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7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28" fillId="0" borderId="0" xfId="0" applyFont="1" applyAlignment="1" applyProtection="1">
      <alignment horizontal="left" vertical="center" wrapText="1"/>
    </xf>
    <xf numFmtId="0" fontId="29" fillId="0" borderId="0" xfId="0" applyFont="1" applyAlignment="1" applyProtection="1">
      <alignment vertical="center"/>
    </xf>
    <xf numFmtId="4" fontId="29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30" fillId="0" borderId="15" xfId="0" applyNumberFormat="1" applyFont="1" applyBorder="1" applyAlignment="1" applyProtection="1">
      <alignment vertical="center"/>
    </xf>
    <xf numFmtId="4" fontId="30" fillId="0" borderId="0" xfId="0" applyNumberFormat="1" applyFont="1" applyBorder="1" applyAlignment="1" applyProtection="1">
      <alignment vertical="center"/>
    </xf>
    <xf numFmtId="166" fontId="30" fillId="0" borderId="0" xfId="0" applyNumberFormat="1" applyFont="1" applyBorder="1" applyAlignment="1" applyProtection="1">
      <alignment vertical="center"/>
    </xf>
    <xf numFmtId="4" fontId="30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30" fillId="0" borderId="20" xfId="0" applyNumberFormat="1" applyFont="1" applyBorder="1" applyAlignment="1" applyProtection="1">
      <alignment vertical="center"/>
    </xf>
    <xf numFmtId="4" fontId="30" fillId="0" borderId="21" xfId="0" applyNumberFormat="1" applyFont="1" applyBorder="1" applyAlignment="1" applyProtection="1">
      <alignment vertical="center"/>
    </xf>
    <xf numFmtId="166" fontId="30" fillId="0" borderId="21" xfId="0" applyNumberFormat="1" applyFont="1" applyBorder="1" applyAlignment="1" applyProtection="1">
      <alignment vertical="center"/>
    </xf>
    <xf numFmtId="4" fontId="30" fillId="0" borderId="22" xfId="0" applyNumberFormat="1" applyFont="1" applyBorder="1" applyAlignment="1" applyProtection="1">
      <alignment vertical="center"/>
    </xf>
    <xf numFmtId="0" fontId="0" fillId="0" borderId="2" xfId="0" applyBorder="1"/>
    <xf numFmtId="0" fontId="0" fillId="0" borderId="3" xfId="0" applyBorder="1"/>
    <xf numFmtId="0" fontId="15" fillId="0" borderId="0" xfId="0" applyFont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4" fontId="25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2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3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3" fillId="4" borderId="0" xfId="0" applyFont="1" applyFill="1" applyAlignment="1" applyProtection="1">
      <alignment horizontal="right" vertical="center"/>
    </xf>
    <xf numFmtId="0" fontId="32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3" fillId="4" borderId="17" xfId="0" applyFont="1" applyFill="1" applyBorder="1" applyAlignment="1" applyProtection="1">
      <alignment horizontal="center" vertical="center" wrapText="1"/>
    </xf>
    <xf numFmtId="0" fontId="23" fillId="4" borderId="18" xfId="0" applyFont="1" applyFill="1" applyBorder="1" applyAlignment="1" applyProtection="1">
      <alignment horizontal="center" vertical="center" wrapText="1"/>
    </xf>
    <xf numFmtId="0" fontId="23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5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3" fillId="0" borderId="13" xfId="0" applyNumberFormat="1" applyFont="1" applyBorder="1" applyAlignment="1" applyProtection="1"/>
    <xf numFmtId="166" fontId="33" fillId="0" borderId="14" xfId="0" applyNumberFormat="1" applyFont="1" applyBorder="1" applyAlignment="1" applyProtection="1"/>
    <xf numFmtId="4" fontId="34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3" fillId="0" borderId="23" xfId="0" applyFont="1" applyBorder="1" applyAlignment="1" applyProtection="1">
      <alignment horizontal="center" vertical="center"/>
    </xf>
    <xf numFmtId="49" fontId="23" fillId="0" borderId="23" xfId="0" applyNumberFormat="1" applyFont="1" applyBorder="1" applyAlignment="1" applyProtection="1">
      <alignment horizontal="left" vertical="center" wrapText="1"/>
    </xf>
    <xf numFmtId="0" fontId="23" fillId="0" borderId="23" xfId="0" applyFont="1" applyBorder="1" applyAlignment="1" applyProtection="1">
      <alignment horizontal="left" vertical="center" wrapText="1"/>
    </xf>
    <xf numFmtId="0" fontId="23" fillId="0" borderId="23" xfId="0" applyFont="1" applyBorder="1" applyAlignment="1" applyProtection="1">
      <alignment horizontal="center" vertical="center" wrapText="1"/>
    </xf>
    <xf numFmtId="167" fontId="23" fillId="0" borderId="23" xfId="0" applyNumberFormat="1" applyFont="1" applyBorder="1" applyAlignment="1" applyProtection="1">
      <alignment vertical="center"/>
    </xf>
    <xf numFmtId="4" fontId="23" fillId="2" borderId="23" xfId="0" applyNumberFormat="1" applyFont="1" applyFill="1" applyBorder="1" applyAlignment="1" applyProtection="1">
      <alignment vertical="center"/>
      <protection locked="0"/>
    </xf>
    <xf numFmtId="4" fontId="23" fillId="0" borderId="23" xfId="0" applyNumberFormat="1" applyFont="1" applyBorder="1" applyAlignment="1" applyProtection="1">
      <alignment vertical="center"/>
    </xf>
    <xf numFmtId="0" fontId="24" fillId="2" borderId="15" xfId="0" applyFont="1" applyFill="1" applyBorder="1" applyAlignment="1" applyProtection="1">
      <alignment horizontal="left" vertical="center"/>
      <protection locked="0"/>
    </xf>
    <xf numFmtId="0" fontId="24" fillId="0" borderId="0" xfId="0" applyFont="1" applyBorder="1" applyAlignment="1" applyProtection="1">
      <alignment horizontal="center" vertical="center"/>
    </xf>
    <xf numFmtId="166" fontId="24" fillId="0" borderId="0" xfId="0" applyNumberFormat="1" applyFont="1" applyBorder="1" applyAlignment="1" applyProtection="1">
      <alignment vertical="center"/>
    </xf>
    <xf numFmtId="166" fontId="24" fillId="0" borderId="16" xfId="0" applyNumberFormat="1" applyFont="1" applyBorder="1" applyAlignment="1" applyProtection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5" fillId="0" borderId="0" xfId="0" applyFont="1" applyAlignment="1" applyProtection="1">
      <alignment horizontal="left" vertical="center"/>
    </xf>
    <xf numFmtId="0" fontId="36" fillId="0" borderId="0" xfId="1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7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38" fillId="0" borderId="23" xfId="0" applyFont="1" applyBorder="1" applyAlignment="1" applyProtection="1">
      <alignment horizontal="center" vertical="center"/>
    </xf>
    <xf numFmtId="49" fontId="38" fillId="0" borderId="23" xfId="0" applyNumberFormat="1" applyFont="1" applyBorder="1" applyAlignment="1" applyProtection="1">
      <alignment horizontal="left" vertical="center" wrapText="1"/>
    </xf>
    <xf numFmtId="0" fontId="38" fillId="0" borderId="23" xfId="0" applyFont="1" applyBorder="1" applyAlignment="1" applyProtection="1">
      <alignment horizontal="left" vertical="center" wrapText="1"/>
    </xf>
    <xf numFmtId="0" fontId="38" fillId="0" borderId="23" xfId="0" applyFont="1" applyBorder="1" applyAlignment="1" applyProtection="1">
      <alignment horizontal="center" vertical="center" wrapText="1"/>
    </xf>
    <xf numFmtId="167" fontId="38" fillId="0" borderId="23" xfId="0" applyNumberFormat="1" applyFont="1" applyBorder="1" applyAlignment="1" applyProtection="1">
      <alignment vertical="center"/>
    </xf>
    <xf numFmtId="4" fontId="38" fillId="2" borderId="23" xfId="0" applyNumberFormat="1" applyFont="1" applyFill="1" applyBorder="1" applyAlignment="1" applyProtection="1">
      <alignment vertical="center"/>
      <protection locked="0"/>
    </xf>
    <xf numFmtId="4" fontId="38" fillId="0" borderId="23" xfId="0" applyNumberFormat="1" applyFont="1" applyBorder="1" applyAlignment="1" applyProtection="1">
      <alignment vertical="center"/>
    </xf>
    <xf numFmtId="0" fontId="39" fillId="0" borderId="4" xfId="0" applyFont="1" applyBorder="1" applyAlignment="1">
      <alignment vertical="center"/>
    </xf>
    <xf numFmtId="0" fontId="38" fillId="2" borderId="15" xfId="0" applyFont="1" applyFill="1" applyBorder="1" applyAlignment="1" applyProtection="1">
      <alignment horizontal="left" vertical="center"/>
      <protection locked="0"/>
    </xf>
    <xf numFmtId="0" fontId="38" fillId="0" borderId="0" xfId="0" applyFont="1" applyBorder="1" applyAlignment="1" applyProtection="1">
      <alignment horizontal="center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12" fillId="0" borderId="4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4" xfId="0" applyFont="1" applyBorder="1" applyAlignment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6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0" fontId="9" fillId="0" borderId="20" xfId="0" applyFont="1" applyBorder="1" applyAlignment="1" applyProtection="1">
      <alignment vertical="center"/>
    </xf>
    <xf numFmtId="0" fontId="9" fillId="0" borderId="21" xfId="0" applyFont="1" applyBorder="1" applyAlignment="1" applyProtection="1">
      <alignment vertical="center"/>
    </xf>
    <xf numFmtId="0" fontId="9" fillId="0" borderId="22" xfId="0" applyFont="1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4" fillId="2" borderId="20" xfId="0" applyFont="1" applyFill="1" applyBorder="1" applyAlignment="1" applyProtection="1">
      <alignment horizontal="left" vertical="center"/>
      <protection locked="0"/>
    </xf>
    <xf numFmtId="0" fontId="24" fillId="0" borderId="21" xfId="0" applyFont="1" applyBorder="1" applyAlignment="1" applyProtection="1">
      <alignment horizontal="center" vertical="center"/>
    </xf>
    <xf numFmtId="166" fontId="24" fillId="0" borderId="21" xfId="0" applyNumberFormat="1" applyFont="1" applyBorder="1" applyAlignment="1" applyProtection="1">
      <alignment vertical="center"/>
    </xf>
    <xf numFmtId="166" fontId="24" fillId="0" borderId="22" xfId="0" applyNumberFormat="1" applyFont="1" applyBorder="1" applyAlignment="1" applyProtection="1">
      <alignment vertical="center"/>
    </xf>
    <xf numFmtId="0" fontId="0" fillId="0" borderId="0" xfId="0" applyAlignment="1">
      <alignment vertical="top"/>
    </xf>
    <xf numFmtId="0" fontId="40" fillId="0" borderId="24" xfId="0" applyFont="1" applyBorder="1" applyAlignment="1">
      <alignment vertical="center" wrapText="1"/>
    </xf>
    <xf numFmtId="0" fontId="40" fillId="0" borderId="25" xfId="0" applyFont="1" applyBorder="1" applyAlignment="1">
      <alignment vertical="center" wrapText="1"/>
    </xf>
    <xf numFmtId="0" fontId="40" fillId="0" borderId="26" xfId="0" applyFont="1" applyBorder="1" applyAlignment="1">
      <alignment vertical="center" wrapText="1"/>
    </xf>
    <xf numFmtId="0" fontId="40" fillId="0" borderId="27" xfId="0" applyFont="1" applyBorder="1" applyAlignment="1">
      <alignment horizontal="center" vertical="center" wrapText="1"/>
    </xf>
    <xf numFmtId="0" fontId="41" fillId="0" borderId="1" xfId="0" applyFont="1" applyBorder="1" applyAlignment="1">
      <alignment horizontal="center" vertical="center" wrapText="1"/>
    </xf>
    <xf numFmtId="0" fontId="40" fillId="0" borderId="28" xfId="0" applyFont="1" applyBorder="1" applyAlignment="1">
      <alignment horizontal="center" vertical="center" wrapText="1"/>
    </xf>
    <xf numFmtId="0" fontId="40" fillId="0" borderId="27" xfId="0" applyFont="1" applyBorder="1" applyAlignment="1">
      <alignment vertical="center" wrapText="1"/>
    </xf>
    <xf numFmtId="0" fontId="42" fillId="0" borderId="29" xfId="0" applyFont="1" applyBorder="1" applyAlignment="1">
      <alignment horizontal="left" wrapText="1"/>
    </xf>
    <xf numFmtId="0" fontId="40" fillId="0" borderId="28" xfId="0" applyFont="1" applyBorder="1" applyAlignment="1">
      <alignment vertical="center" wrapText="1"/>
    </xf>
    <xf numFmtId="0" fontId="42" fillId="0" borderId="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center" wrapText="1"/>
    </xf>
    <xf numFmtId="0" fontId="44" fillId="0" borderId="27" xfId="0" applyFont="1" applyBorder="1" applyAlignment="1">
      <alignment vertical="center" wrapText="1"/>
    </xf>
    <xf numFmtId="0" fontId="43" fillId="0" borderId="1" xfId="0" applyFont="1" applyBorder="1" applyAlignment="1">
      <alignment vertical="center" wrapText="1"/>
    </xf>
    <xf numFmtId="0" fontId="43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vertical="center"/>
    </xf>
    <xf numFmtId="49" fontId="43" fillId="0" borderId="1" xfId="0" applyNumberFormat="1" applyFont="1" applyBorder="1" applyAlignment="1">
      <alignment horizontal="left" vertical="center" wrapText="1"/>
    </xf>
    <xf numFmtId="49" fontId="43" fillId="0" borderId="1" xfId="0" applyNumberFormat="1" applyFont="1" applyBorder="1" applyAlignment="1">
      <alignment vertical="center" wrapText="1"/>
    </xf>
    <xf numFmtId="0" fontId="40" fillId="0" borderId="30" xfId="0" applyFont="1" applyBorder="1" applyAlignment="1">
      <alignment vertical="center" wrapText="1"/>
    </xf>
    <xf numFmtId="0" fontId="45" fillId="0" borderId="29" xfId="0" applyFont="1" applyBorder="1" applyAlignment="1">
      <alignment vertical="center" wrapText="1"/>
    </xf>
    <xf numFmtId="0" fontId="40" fillId="0" borderId="31" xfId="0" applyFont="1" applyBorder="1" applyAlignment="1">
      <alignment vertical="center" wrapText="1"/>
    </xf>
    <xf numFmtId="0" fontId="40" fillId="0" borderId="1" xfId="0" applyFont="1" applyBorder="1" applyAlignment="1">
      <alignment vertical="top"/>
    </xf>
    <xf numFmtId="0" fontId="40" fillId="0" borderId="0" xfId="0" applyFont="1" applyAlignment="1">
      <alignment vertical="top"/>
    </xf>
    <xf numFmtId="0" fontId="40" fillId="0" borderId="24" xfId="0" applyFont="1" applyBorder="1" applyAlignment="1">
      <alignment horizontal="left" vertical="center"/>
    </xf>
    <xf numFmtId="0" fontId="40" fillId="0" borderId="25" xfId="0" applyFont="1" applyBorder="1" applyAlignment="1">
      <alignment horizontal="left" vertical="center"/>
    </xf>
    <xf numFmtId="0" fontId="40" fillId="0" borderId="26" xfId="0" applyFont="1" applyBorder="1" applyAlignment="1">
      <alignment horizontal="left" vertical="center"/>
    </xf>
    <xf numFmtId="0" fontId="40" fillId="0" borderId="27" xfId="0" applyFont="1" applyBorder="1" applyAlignment="1">
      <alignment horizontal="left" vertical="center"/>
    </xf>
    <xf numFmtId="0" fontId="41" fillId="0" borderId="1" xfId="0" applyFont="1" applyBorder="1" applyAlignment="1">
      <alignment horizontal="center" vertical="center"/>
    </xf>
    <xf numFmtId="0" fontId="40" fillId="0" borderId="28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46" fillId="0" borderId="0" xfId="0" applyFont="1" applyAlignment="1">
      <alignment horizontal="left" vertical="center"/>
    </xf>
    <xf numFmtId="0" fontId="42" fillId="0" borderId="29" xfId="0" applyFont="1" applyBorder="1" applyAlignment="1">
      <alignment horizontal="left" vertical="center"/>
    </xf>
    <xf numFmtId="0" fontId="42" fillId="0" borderId="29" xfId="0" applyFont="1" applyBorder="1" applyAlignment="1">
      <alignment horizontal="center" vertical="center"/>
    </xf>
    <xf numFmtId="0" fontId="46" fillId="0" borderId="29" xfId="0" applyFont="1" applyBorder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4" fillId="0" borderId="0" xfId="0" applyFont="1" applyAlignment="1">
      <alignment horizontal="left" vertical="center"/>
    </xf>
    <xf numFmtId="0" fontId="48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horizontal="center" vertical="center"/>
    </xf>
    <xf numFmtId="0" fontId="43" fillId="0" borderId="0" xfId="0" applyFont="1" applyAlignment="1">
      <alignment horizontal="left" vertical="center"/>
    </xf>
    <xf numFmtId="0" fontId="44" fillId="0" borderId="27" xfId="0" applyFont="1" applyBorder="1" applyAlignment="1">
      <alignment horizontal="left" vertical="center"/>
    </xf>
    <xf numFmtId="0" fontId="43" fillId="0" borderId="1" xfId="0" applyFont="1" applyFill="1" applyBorder="1" applyAlignment="1">
      <alignment horizontal="left" vertical="center"/>
    </xf>
    <xf numFmtId="0" fontId="43" fillId="0" borderId="1" xfId="0" applyFont="1" applyFill="1" applyBorder="1" applyAlignment="1">
      <alignment horizontal="center" vertical="center"/>
    </xf>
    <xf numFmtId="0" fontId="40" fillId="0" borderId="30" xfId="0" applyFont="1" applyBorder="1" applyAlignment="1">
      <alignment horizontal="left" vertical="center"/>
    </xf>
    <xf numFmtId="0" fontId="45" fillId="0" borderId="29" xfId="0" applyFont="1" applyBorder="1" applyAlignment="1">
      <alignment horizontal="left" vertical="center"/>
    </xf>
    <xf numFmtId="0" fontId="40" fillId="0" borderId="31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3" fillId="0" borderId="29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center" vertical="center" wrapText="1"/>
    </xf>
    <xf numFmtId="0" fontId="40" fillId="0" borderId="24" xfId="0" applyFont="1" applyBorder="1" applyAlignment="1">
      <alignment horizontal="left" vertical="center" wrapText="1"/>
    </xf>
    <xf numFmtId="0" fontId="40" fillId="0" borderId="25" xfId="0" applyFont="1" applyBorder="1" applyAlignment="1">
      <alignment horizontal="left" vertical="center" wrapText="1"/>
    </xf>
    <xf numFmtId="0" fontId="40" fillId="0" borderId="26" xfId="0" applyFont="1" applyBorder="1" applyAlignment="1">
      <alignment horizontal="left" vertical="center" wrapText="1"/>
    </xf>
    <xf numFmtId="0" fontId="40" fillId="0" borderId="27" xfId="0" applyFont="1" applyBorder="1" applyAlignment="1">
      <alignment horizontal="left" vertical="center" wrapText="1"/>
    </xf>
    <xf numFmtId="0" fontId="40" fillId="0" borderId="28" xfId="0" applyFont="1" applyBorder="1" applyAlignment="1">
      <alignment horizontal="left" vertical="center" wrapText="1"/>
    </xf>
    <xf numFmtId="0" fontId="46" fillId="0" borderId="27" xfId="0" applyFont="1" applyBorder="1" applyAlignment="1">
      <alignment horizontal="left" vertical="center" wrapText="1"/>
    </xf>
    <xf numFmtId="0" fontId="46" fillId="0" borderId="28" xfId="0" applyFont="1" applyBorder="1" applyAlignment="1">
      <alignment horizontal="left" vertical="center" wrapText="1"/>
    </xf>
    <xf numFmtId="0" fontId="44" fillId="0" borderId="27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center"/>
    </xf>
    <xf numFmtId="0" fontId="44" fillId="0" borderId="28" xfId="0" applyFont="1" applyBorder="1" applyAlignment="1">
      <alignment horizontal="left" vertical="center" wrapText="1"/>
    </xf>
    <xf numFmtId="0" fontId="44" fillId="0" borderId="28" xfId="0" applyFont="1" applyBorder="1" applyAlignment="1">
      <alignment horizontal="left" vertical="center"/>
    </xf>
    <xf numFmtId="0" fontId="44" fillId="0" borderId="30" xfId="0" applyFont="1" applyBorder="1" applyAlignment="1">
      <alignment horizontal="left" vertical="center" wrapText="1"/>
    </xf>
    <xf numFmtId="0" fontId="44" fillId="0" borderId="29" xfId="0" applyFont="1" applyBorder="1" applyAlignment="1">
      <alignment horizontal="left" vertical="center" wrapText="1"/>
    </xf>
    <xf numFmtId="0" fontId="44" fillId="0" borderId="3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top"/>
    </xf>
    <xf numFmtId="0" fontId="43" fillId="0" borderId="1" xfId="0" applyFont="1" applyBorder="1" applyAlignment="1">
      <alignment horizontal="center" vertical="top"/>
    </xf>
    <xf numFmtId="0" fontId="44" fillId="0" borderId="30" xfId="0" applyFont="1" applyBorder="1" applyAlignment="1">
      <alignment horizontal="left" vertical="center"/>
    </xf>
    <xf numFmtId="0" fontId="44" fillId="0" borderId="29" xfId="0" applyFont="1" applyBorder="1" applyAlignment="1">
      <alignment horizontal="left" vertical="center"/>
    </xf>
    <xf numFmtId="0" fontId="44" fillId="0" borderId="31" xfId="0" applyFont="1" applyBorder="1" applyAlignment="1">
      <alignment horizontal="left" vertical="center"/>
    </xf>
    <xf numFmtId="0" fontId="44" fillId="0" borderId="1" xfId="0" applyFont="1" applyBorder="1" applyAlignment="1">
      <alignment horizontal="center" vertical="center"/>
    </xf>
    <xf numFmtId="0" fontId="46" fillId="0" borderId="0" xfId="0" applyFont="1" applyAlignment="1">
      <alignment vertical="center"/>
    </xf>
    <xf numFmtId="0" fontId="42" fillId="0" borderId="1" xfId="0" applyFont="1" applyBorder="1" applyAlignment="1">
      <alignment vertical="center"/>
    </xf>
    <xf numFmtId="0" fontId="46" fillId="0" borderId="29" xfId="0" applyFont="1" applyBorder="1" applyAlignment="1">
      <alignment vertical="center"/>
    </xf>
    <xf numFmtId="0" fontId="42" fillId="0" borderId="29" xfId="0" applyFont="1" applyBorder="1" applyAlignment="1">
      <alignment vertical="center"/>
    </xf>
    <xf numFmtId="0" fontId="43" fillId="0" borderId="1" xfId="0" applyFont="1" applyBorder="1" applyAlignment="1">
      <alignment vertical="top"/>
    </xf>
    <xf numFmtId="49" fontId="43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42" fillId="0" borderId="29" xfId="0" applyFont="1" applyBorder="1" applyAlignment="1">
      <alignment horizontal="left"/>
    </xf>
    <xf numFmtId="0" fontId="46" fillId="0" borderId="29" xfId="0" applyFont="1" applyBorder="1" applyAlignment="1"/>
    <xf numFmtId="0" fontId="40" fillId="0" borderId="27" xfId="0" applyFont="1" applyBorder="1" applyAlignment="1">
      <alignment vertical="top"/>
    </xf>
    <xf numFmtId="0" fontId="40" fillId="0" borderId="28" xfId="0" applyFont="1" applyBorder="1" applyAlignment="1">
      <alignment vertical="top"/>
    </xf>
    <xf numFmtId="0" fontId="40" fillId="0" borderId="30" xfId="0" applyFont="1" applyBorder="1" applyAlignment="1">
      <alignment vertical="top"/>
    </xf>
    <xf numFmtId="0" fontId="40" fillId="0" borderId="29" xfId="0" applyFont="1" applyBorder="1" applyAlignment="1">
      <alignment vertical="top"/>
    </xf>
    <xf numFmtId="0" fontId="40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styles" Target="styles.xml" /><Relationship Id="rId10" Type="http://schemas.openxmlformats.org/officeDocument/2006/relationships/theme" Target="theme/theme1.xml" /><Relationship Id="rId11" Type="http://schemas.openxmlformats.org/officeDocument/2006/relationships/calcChain" Target="calcChain.xml" /><Relationship Id="rId12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7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1_01/111251102" TargetMode="External" /><Relationship Id="rId2" Type="http://schemas.openxmlformats.org/officeDocument/2006/relationships/hyperlink" Target="https://podminky.urs.cz/item/CS_URS_2021_01/112101101" TargetMode="External" /><Relationship Id="rId3" Type="http://schemas.openxmlformats.org/officeDocument/2006/relationships/hyperlink" Target="https://podminky.urs.cz/item/CS_URS_2021_01/112251101" TargetMode="External" /><Relationship Id="rId4" Type="http://schemas.openxmlformats.org/officeDocument/2006/relationships/hyperlink" Target="https://podminky.urs.cz/item/CS_URS_2021_01/131111333" TargetMode="External" /><Relationship Id="rId5" Type="http://schemas.openxmlformats.org/officeDocument/2006/relationships/hyperlink" Target="https://podminky.urs.cz/item/CS_URS_2021_01/131151204" TargetMode="External" /><Relationship Id="rId6" Type="http://schemas.openxmlformats.org/officeDocument/2006/relationships/hyperlink" Target="https://podminky.urs.cz/item/CS_URS_2021_01/131251204" TargetMode="External" /><Relationship Id="rId7" Type="http://schemas.openxmlformats.org/officeDocument/2006/relationships/hyperlink" Target="https://podminky.urs.cz/item/CS_URS_2021_01/134702401" TargetMode="External" /><Relationship Id="rId8" Type="http://schemas.openxmlformats.org/officeDocument/2006/relationships/hyperlink" Target="https://podminky.urs.cz/item/CS_URS_2021_01/153112111" TargetMode="External" /><Relationship Id="rId9" Type="http://schemas.openxmlformats.org/officeDocument/2006/relationships/hyperlink" Target="https://podminky.urs.cz/item/CS_URS_2021_01/153112121" TargetMode="External" /><Relationship Id="rId10" Type="http://schemas.openxmlformats.org/officeDocument/2006/relationships/hyperlink" Target="https://podminky.urs.cz/item/CS_URS_2021_01/153113112" TargetMode="External" /><Relationship Id="rId11" Type="http://schemas.openxmlformats.org/officeDocument/2006/relationships/hyperlink" Target="https://podminky.urs.cz/item/CS_URS_2021_01/153116111" TargetMode="External" /><Relationship Id="rId12" Type="http://schemas.openxmlformats.org/officeDocument/2006/relationships/hyperlink" Target="https://podminky.urs.cz/item/CS_URS_2021_01/153116112" TargetMode="External" /><Relationship Id="rId13" Type="http://schemas.openxmlformats.org/officeDocument/2006/relationships/hyperlink" Target="https://podminky.urs.cz/item/CS_URS_2021_01/153116113" TargetMode="External" /><Relationship Id="rId14" Type="http://schemas.openxmlformats.org/officeDocument/2006/relationships/hyperlink" Target="https://podminky.urs.cz/item/CS_URS_2021_01/162201401" TargetMode="External" /><Relationship Id="rId15" Type="http://schemas.openxmlformats.org/officeDocument/2006/relationships/hyperlink" Target="https://podminky.urs.cz/item/CS_URS_2021_01/162201411" TargetMode="External" /><Relationship Id="rId16" Type="http://schemas.openxmlformats.org/officeDocument/2006/relationships/hyperlink" Target="https://podminky.urs.cz/item/CS_URS_2021_01/162201421" TargetMode="External" /><Relationship Id="rId17" Type="http://schemas.openxmlformats.org/officeDocument/2006/relationships/hyperlink" Target="https://podminky.urs.cz/item/CS_URS_2021_01/162301501" TargetMode="External" /><Relationship Id="rId18" Type="http://schemas.openxmlformats.org/officeDocument/2006/relationships/hyperlink" Target="https://podminky.urs.cz/item/CS_URS_2021_01/162301931" TargetMode="External" /><Relationship Id="rId19" Type="http://schemas.openxmlformats.org/officeDocument/2006/relationships/hyperlink" Target="https://podminky.urs.cz/item/CS_URS_2021_01/162301951" TargetMode="External" /><Relationship Id="rId20" Type="http://schemas.openxmlformats.org/officeDocument/2006/relationships/hyperlink" Target="https://podminky.urs.cz/item/CS_URS_2021_01/162301971" TargetMode="External" /><Relationship Id="rId21" Type="http://schemas.openxmlformats.org/officeDocument/2006/relationships/hyperlink" Target="https://podminky.urs.cz/item/CS_URS_2021_01/162351103" TargetMode="External" /><Relationship Id="rId22" Type="http://schemas.openxmlformats.org/officeDocument/2006/relationships/hyperlink" Target="https://podminky.urs.cz/item/CS_URS_2021_01/162751117" TargetMode="External" /><Relationship Id="rId23" Type="http://schemas.openxmlformats.org/officeDocument/2006/relationships/hyperlink" Target="https://podminky.urs.cz/item/CS_URS_2021_01/162751119" TargetMode="External" /><Relationship Id="rId24" Type="http://schemas.openxmlformats.org/officeDocument/2006/relationships/hyperlink" Target="https://podminky.urs.cz/item/CS_URS_2021_01/167151111" TargetMode="External" /><Relationship Id="rId25" Type="http://schemas.openxmlformats.org/officeDocument/2006/relationships/hyperlink" Target="https://podminky.urs.cz/item/CS_URS_2021_01/171201201" TargetMode="External" /><Relationship Id="rId26" Type="http://schemas.openxmlformats.org/officeDocument/2006/relationships/hyperlink" Target="https://podminky.urs.cz/item/CS_URS_2021_01/171201223" TargetMode="External" /><Relationship Id="rId27" Type="http://schemas.openxmlformats.org/officeDocument/2006/relationships/hyperlink" Target="https://podminky.urs.cz/item/CS_URS_2021_01/174101101" TargetMode="External" /><Relationship Id="rId28" Type="http://schemas.openxmlformats.org/officeDocument/2006/relationships/hyperlink" Target="https://podminky.urs.cz/item/CS_URS_2021_01/181151321" TargetMode="External" /><Relationship Id="rId29" Type="http://schemas.openxmlformats.org/officeDocument/2006/relationships/hyperlink" Target="https://podminky.urs.cz/item/CS_URS_2021_01/181351113" TargetMode="External" /><Relationship Id="rId30" Type="http://schemas.openxmlformats.org/officeDocument/2006/relationships/hyperlink" Target="https://podminky.urs.cz/item/CS_URS_2021_01/181451131" TargetMode="External" /><Relationship Id="rId31" Type="http://schemas.openxmlformats.org/officeDocument/2006/relationships/hyperlink" Target="https://podminky.urs.cz/item/CS_URS_2021_01/183403153" TargetMode="External" /><Relationship Id="rId32" Type="http://schemas.openxmlformats.org/officeDocument/2006/relationships/hyperlink" Target="https://podminky.urs.cz/item/CS_URS_2021_01/183403161" TargetMode="External" /><Relationship Id="rId33" Type="http://schemas.openxmlformats.org/officeDocument/2006/relationships/hyperlink" Target="https://podminky.urs.cz/item/CS_URS_2021_01/184813212" TargetMode="External" /><Relationship Id="rId34" Type="http://schemas.openxmlformats.org/officeDocument/2006/relationships/hyperlink" Target="https://podminky.urs.cz/item/CS_URS_2021_01/185804312" TargetMode="External" /><Relationship Id="rId35" Type="http://schemas.openxmlformats.org/officeDocument/2006/relationships/hyperlink" Target="https://podminky.urs.cz/item/CS_URS_2021_01/242111113" TargetMode="External" /><Relationship Id="rId36" Type="http://schemas.openxmlformats.org/officeDocument/2006/relationships/hyperlink" Target="https://podminky.urs.cz/item/CS_URS_2021_01/338171113" TargetMode="External" /><Relationship Id="rId37" Type="http://schemas.openxmlformats.org/officeDocument/2006/relationships/hyperlink" Target="https://podminky.urs.cz/item/CS_URS_2021_01/348401220" TargetMode="External" /><Relationship Id="rId38" Type="http://schemas.openxmlformats.org/officeDocument/2006/relationships/hyperlink" Target="https://podminky.urs.cz/item/CS_URS_2021_01/348401350" TargetMode="External" /><Relationship Id="rId39" Type="http://schemas.openxmlformats.org/officeDocument/2006/relationships/hyperlink" Target="https://podminky.urs.cz/item/CS_URS_2021_01/348401360" TargetMode="External" /><Relationship Id="rId40" Type="http://schemas.openxmlformats.org/officeDocument/2006/relationships/hyperlink" Target="https://podminky.urs.cz/item/CS_URS_2021_01/890451851" TargetMode="External" /><Relationship Id="rId41" Type="http://schemas.openxmlformats.org/officeDocument/2006/relationships/hyperlink" Target="https://podminky.urs.cz/item/CS_URS_2021_01/894411311" TargetMode="External" /><Relationship Id="rId42" Type="http://schemas.openxmlformats.org/officeDocument/2006/relationships/hyperlink" Target="https://podminky.urs.cz/item/CS_URS_2021_01/919726124" TargetMode="External" /><Relationship Id="rId43" Type="http://schemas.openxmlformats.org/officeDocument/2006/relationships/hyperlink" Target="https://podminky.urs.cz/item/CS_URS_2021_01/113311121" TargetMode="External" /><Relationship Id="rId44" Type="http://schemas.openxmlformats.org/officeDocument/2006/relationships/hyperlink" Target="https://podminky.urs.cz/item/CS_URS_2021_01/962081131" TargetMode="External" /><Relationship Id="rId45" Type="http://schemas.openxmlformats.org/officeDocument/2006/relationships/hyperlink" Target="https://podminky.urs.cz/item/CS_URS_2021_01/968072244" TargetMode="External" /><Relationship Id="rId46" Type="http://schemas.openxmlformats.org/officeDocument/2006/relationships/hyperlink" Target="https://podminky.urs.cz/item/CS_URS_2021_01/968072354" TargetMode="External" /><Relationship Id="rId47" Type="http://schemas.openxmlformats.org/officeDocument/2006/relationships/hyperlink" Target="https://podminky.urs.cz/item/CS_URS_2021_01/968072455" TargetMode="External" /><Relationship Id="rId48" Type="http://schemas.openxmlformats.org/officeDocument/2006/relationships/hyperlink" Target="https://podminky.urs.cz/item/CS_URS_2021_01/969031111" TargetMode="External" /><Relationship Id="rId49" Type="http://schemas.openxmlformats.org/officeDocument/2006/relationships/hyperlink" Target="https://podminky.urs.cz/item/CS_URS_2021_01/969031112" TargetMode="External" /><Relationship Id="rId50" Type="http://schemas.openxmlformats.org/officeDocument/2006/relationships/hyperlink" Target="https://podminky.urs.cz/item/CS_URS_2021_01/997013111" TargetMode="External" /><Relationship Id="rId51" Type="http://schemas.openxmlformats.org/officeDocument/2006/relationships/hyperlink" Target="https://podminky.urs.cz/item/CS_URS_2021_01/997013501" TargetMode="External" /><Relationship Id="rId52" Type="http://schemas.openxmlformats.org/officeDocument/2006/relationships/hyperlink" Target="https://podminky.urs.cz/item/CS_URS_2021_01/997013509" TargetMode="External" /><Relationship Id="rId53" Type="http://schemas.openxmlformats.org/officeDocument/2006/relationships/hyperlink" Target="https://podminky.urs.cz/item/CS_URS_2021_01/997013631" TargetMode="External" /><Relationship Id="rId54" Type="http://schemas.openxmlformats.org/officeDocument/2006/relationships/hyperlink" Target="https://podminky.urs.cz/item/CS_URS_2021_01/981332111" TargetMode="External" /><Relationship Id="rId55" Type="http://schemas.openxmlformats.org/officeDocument/2006/relationships/hyperlink" Target="https://podminky.urs.cz/item/CS_URS_2021_01/981511111" TargetMode="External" /><Relationship Id="rId56" Type="http://schemas.openxmlformats.org/officeDocument/2006/relationships/hyperlink" Target="https://podminky.urs.cz/item/CS_URS_2021_01/981511112" TargetMode="External" /><Relationship Id="rId57" Type="http://schemas.openxmlformats.org/officeDocument/2006/relationships/hyperlink" Target="https://podminky.urs.cz/item/CS_URS_2021_01/981511114" TargetMode="External" /><Relationship Id="rId58" Type="http://schemas.openxmlformats.org/officeDocument/2006/relationships/hyperlink" Target="https://podminky.urs.cz/item/CS_URS_2021_01/981511116" TargetMode="External" /><Relationship Id="rId59" Type="http://schemas.openxmlformats.org/officeDocument/2006/relationships/hyperlink" Target="https://podminky.urs.cz/item/CS_URS_2021_01/997006005" TargetMode="External" /><Relationship Id="rId60" Type="http://schemas.openxmlformats.org/officeDocument/2006/relationships/hyperlink" Target="https://podminky.urs.cz/item/CS_URS_2021_01/997006006" TargetMode="External" /><Relationship Id="rId61" Type="http://schemas.openxmlformats.org/officeDocument/2006/relationships/hyperlink" Target="https://podminky.urs.cz/item/CS_URS_2021_01/997006007" TargetMode="External" /><Relationship Id="rId62" Type="http://schemas.openxmlformats.org/officeDocument/2006/relationships/hyperlink" Target="https://podminky.urs.cz/item/CS_URS_2021_01/997006512" TargetMode="External" /><Relationship Id="rId63" Type="http://schemas.openxmlformats.org/officeDocument/2006/relationships/hyperlink" Target="https://podminky.urs.cz/item/CS_URS_2021_01/997006519" TargetMode="External" /><Relationship Id="rId64" Type="http://schemas.openxmlformats.org/officeDocument/2006/relationships/hyperlink" Target="https://podminky.urs.cz/item/CS_URS_2021_01/997006551" TargetMode="External" /><Relationship Id="rId65" Type="http://schemas.openxmlformats.org/officeDocument/2006/relationships/hyperlink" Target="https://podminky.urs.cz/item/CS_URS_2021_01/998003111" TargetMode="External" /><Relationship Id="rId66" Type="http://schemas.openxmlformats.org/officeDocument/2006/relationships/hyperlink" Target="https://podminky.urs.cz/item/CS_URS_2021_01/712300832" TargetMode="External" /><Relationship Id="rId67" Type="http://schemas.openxmlformats.org/officeDocument/2006/relationships/hyperlink" Target="https://podminky.urs.cz/item/CS_URS_2021_01/741421811" TargetMode="External" /><Relationship Id="rId68" Type="http://schemas.openxmlformats.org/officeDocument/2006/relationships/hyperlink" Target="https://podminky.urs.cz/item/CS_URS_2021_01/741421821" TargetMode="External" /><Relationship Id="rId69" Type="http://schemas.openxmlformats.org/officeDocument/2006/relationships/hyperlink" Target="https://podminky.urs.cz/item/CS_URS_2021_01/741421855" TargetMode="External" /><Relationship Id="rId70" Type="http://schemas.openxmlformats.org/officeDocument/2006/relationships/hyperlink" Target="https://podminky.urs.cz/item/CS_URS_2021_01/741421871" TargetMode="External" /><Relationship Id="rId71" Type="http://schemas.openxmlformats.org/officeDocument/2006/relationships/hyperlink" Target="https://podminky.urs.cz/item/CS_URS_2021_01/764001821" TargetMode="External" /><Relationship Id="rId72" Type="http://schemas.openxmlformats.org/officeDocument/2006/relationships/hyperlink" Target="https://podminky.urs.cz/item/CS_URS_2021_01/764002811" TargetMode="External" /><Relationship Id="rId73" Type="http://schemas.openxmlformats.org/officeDocument/2006/relationships/hyperlink" Target="https://podminky.urs.cz/item/CS_URS_2021_01/764002841" TargetMode="External" /><Relationship Id="rId74" Type="http://schemas.openxmlformats.org/officeDocument/2006/relationships/hyperlink" Target="https://podminky.urs.cz/item/CS_URS_2021_01/764002871" TargetMode="External" /><Relationship Id="rId75" Type="http://schemas.openxmlformats.org/officeDocument/2006/relationships/hyperlink" Target="https://podminky.urs.cz/item/CS_URS_2021_01/764004801" TargetMode="External" /><Relationship Id="rId76" Type="http://schemas.openxmlformats.org/officeDocument/2006/relationships/hyperlink" Target="https://podminky.urs.cz/item/CS_URS_2021_01/764004861" TargetMode="External" /><Relationship Id="rId77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1_01/131151104" TargetMode="External" /><Relationship Id="rId2" Type="http://schemas.openxmlformats.org/officeDocument/2006/relationships/hyperlink" Target="https://podminky.urs.cz/item/CS_URS_2021_01/132151251" TargetMode="External" /><Relationship Id="rId3" Type="http://schemas.openxmlformats.org/officeDocument/2006/relationships/hyperlink" Target="https://podminky.urs.cz/item/CS_URS_2021_01/162251101" TargetMode="External" /><Relationship Id="rId4" Type="http://schemas.openxmlformats.org/officeDocument/2006/relationships/hyperlink" Target="https://podminky.urs.cz/item/CS_URS_2021_01/162251102" TargetMode="External" /><Relationship Id="rId5" Type="http://schemas.openxmlformats.org/officeDocument/2006/relationships/hyperlink" Target="https://podminky.urs.cz/item/CS_URS_2021_01/162751117" TargetMode="External" /><Relationship Id="rId6" Type="http://schemas.openxmlformats.org/officeDocument/2006/relationships/hyperlink" Target="https://podminky.urs.cz/item/CS_URS_2021_01/162751119" TargetMode="External" /><Relationship Id="rId7" Type="http://schemas.openxmlformats.org/officeDocument/2006/relationships/hyperlink" Target="https://podminky.urs.cz/item/CS_URS_2021_01/167151101" TargetMode="External" /><Relationship Id="rId8" Type="http://schemas.openxmlformats.org/officeDocument/2006/relationships/hyperlink" Target="https://podminky.urs.cz/item/CS_URS_2021_01/167151111" TargetMode="External" /><Relationship Id="rId9" Type="http://schemas.openxmlformats.org/officeDocument/2006/relationships/hyperlink" Target="https://podminky.urs.cz/item/CS_URS_2021_01/171201201" TargetMode="External" /><Relationship Id="rId10" Type="http://schemas.openxmlformats.org/officeDocument/2006/relationships/hyperlink" Target="https://podminky.urs.cz/item/CS_URS_2021_01/171201223" TargetMode="External" /><Relationship Id="rId11" Type="http://schemas.openxmlformats.org/officeDocument/2006/relationships/hyperlink" Target="https://podminky.urs.cz/item/CS_URS_2021_01/174101101" TargetMode="External" /><Relationship Id="rId12" Type="http://schemas.openxmlformats.org/officeDocument/2006/relationships/hyperlink" Target="https://podminky.urs.cz/item/CS_URS_2021_01/211971110" TargetMode="External" /><Relationship Id="rId13" Type="http://schemas.openxmlformats.org/officeDocument/2006/relationships/hyperlink" Target="https://podminky.urs.cz/item/CS_URS_2021_01/212755214" TargetMode="External" /><Relationship Id="rId14" Type="http://schemas.openxmlformats.org/officeDocument/2006/relationships/hyperlink" Target="https://podminky.urs.cz/item/CS_URS_2021_01/890451851" TargetMode="External" /><Relationship Id="rId15" Type="http://schemas.openxmlformats.org/officeDocument/2006/relationships/hyperlink" Target="https://podminky.urs.cz/item/CS_URS_2021_01/894411311" TargetMode="External" /><Relationship Id="rId16" Type="http://schemas.openxmlformats.org/officeDocument/2006/relationships/hyperlink" Target="https://podminky.urs.cz/item/CS_URS_2021_01/894412411" TargetMode="External" /><Relationship Id="rId17" Type="http://schemas.openxmlformats.org/officeDocument/2006/relationships/hyperlink" Target="https://podminky.urs.cz/item/CS_URS_2021_01/899104112" TargetMode="External" /><Relationship Id="rId18" Type="http://schemas.openxmlformats.org/officeDocument/2006/relationships/hyperlink" Target="https://podminky.urs.cz/item/CS_URS_2021_01/899102211" TargetMode="External" /><Relationship Id="rId19" Type="http://schemas.openxmlformats.org/officeDocument/2006/relationships/hyperlink" Target="https://podminky.urs.cz/item/CS_URS_2021_01/969031111" TargetMode="External" /><Relationship Id="rId20" Type="http://schemas.openxmlformats.org/officeDocument/2006/relationships/hyperlink" Target="https://podminky.urs.cz/item/CS_URS_2021_01/969031112" TargetMode="External" /><Relationship Id="rId21" Type="http://schemas.openxmlformats.org/officeDocument/2006/relationships/hyperlink" Target="https://podminky.urs.cz/item/CS_URS_2021_01/997013111" TargetMode="External" /><Relationship Id="rId22" Type="http://schemas.openxmlformats.org/officeDocument/2006/relationships/hyperlink" Target="https://podminky.urs.cz/item/CS_URS_2021_01/997013501" TargetMode="External" /><Relationship Id="rId23" Type="http://schemas.openxmlformats.org/officeDocument/2006/relationships/hyperlink" Target="https://podminky.urs.cz/item/CS_URS_2021_01/997013509" TargetMode="External" /><Relationship Id="rId24" Type="http://schemas.openxmlformats.org/officeDocument/2006/relationships/hyperlink" Target="https://podminky.urs.cz/item/CS_URS_2021_01/997013631" TargetMode="External" /><Relationship Id="rId25" Type="http://schemas.openxmlformats.org/officeDocument/2006/relationships/hyperlink" Target="https://podminky.urs.cz/item/CS_URS_2021_01/981511114" TargetMode="External" /><Relationship Id="rId26" Type="http://schemas.openxmlformats.org/officeDocument/2006/relationships/hyperlink" Target="https://podminky.urs.cz/item/CS_URS_2021_01/997006007" TargetMode="External" /><Relationship Id="rId27" Type="http://schemas.openxmlformats.org/officeDocument/2006/relationships/hyperlink" Target="https://podminky.urs.cz/item/CS_URS_2021_01/997006512" TargetMode="External" /><Relationship Id="rId28" Type="http://schemas.openxmlformats.org/officeDocument/2006/relationships/hyperlink" Target="https://podminky.urs.cz/item/CS_URS_2021_01/997006519" TargetMode="External" /><Relationship Id="rId29" Type="http://schemas.openxmlformats.org/officeDocument/2006/relationships/hyperlink" Target="https://podminky.urs.cz/item/CS_URS_2021_01/997006551" TargetMode="External" /><Relationship Id="rId30" Type="http://schemas.openxmlformats.org/officeDocument/2006/relationships/hyperlink" Target="https://podminky.urs.cz/item/CS_URS_2021_01/998001123" TargetMode="External" /><Relationship Id="rId3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1_01/132151104" TargetMode="External" /><Relationship Id="rId2" Type="http://schemas.openxmlformats.org/officeDocument/2006/relationships/hyperlink" Target="https://podminky.urs.cz/item/CS_URS_2021_01/162251102" TargetMode="External" /><Relationship Id="rId3" Type="http://schemas.openxmlformats.org/officeDocument/2006/relationships/hyperlink" Target="https://podminky.urs.cz/item/CS_URS_2021_01/162751117" TargetMode="External" /><Relationship Id="rId4" Type="http://schemas.openxmlformats.org/officeDocument/2006/relationships/hyperlink" Target="https://podminky.urs.cz/item/CS_URS_2021_01/162751119" TargetMode="External" /><Relationship Id="rId5" Type="http://schemas.openxmlformats.org/officeDocument/2006/relationships/hyperlink" Target="https://podminky.urs.cz/item/CS_URS_2021_01/167151111" TargetMode="External" /><Relationship Id="rId6" Type="http://schemas.openxmlformats.org/officeDocument/2006/relationships/hyperlink" Target="https://podminky.urs.cz/item/CS_URS_2021_01/171201223" TargetMode="External" /><Relationship Id="rId7" Type="http://schemas.openxmlformats.org/officeDocument/2006/relationships/hyperlink" Target="https://podminky.urs.cz/item/CS_URS_2021_01/174101101" TargetMode="External" /><Relationship Id="rId8" Type="http://schemas.openxmlformats.org/officeDocument/2006/relationships/hyperlink" Target="https://podminky.urs.cz/item/CS_URS_2021_01/564851111" TargetMode="External" /><Relationship Id="rId9" Type="http://schemas.openxmlformats.org/officeDocument/2006/relationships/hyperlink" Target="https://podminky.urs.cz/item/CS_URS_2021_01/584121111" TargetMode="External" /><Relationship Id="rId10" Type="http://schemas.openxmlformats.org/officeDocument/2006/relationships/hyperlink" Target="https://podminky.urs.cz/item/CS_URS_2021_01/113106492" TargetMode="External" /><Relationship Id="rId11" Type="http://schemas.openxmlformats.org/officeDocument/2006/relationships/hyperlink" Target="https://podminky.urs.cz/item/CS_URS_2021_01/979094441" TargetMode="External" /><Relationship Id="rId12" Type="http://schemas.openxmlformats.org/officeDocument/2006/relationships/hyperlink" Target="https://podminky.urs.cz/item/CS_URS_2021_01/969031112" TargetMode="External" /><Relationship Id="rId13" Type="http://schemas.openxmlformats.org/officeDocument/2006/relationships/hyperlink" Target="https://podminky.urs.cz/item/CS_URS_2021_01/997013111" TargetMode="External" /><Relationship Id="rId14" Type="http://schemas.openxmlformats.org/officeDocument/2006/relationships/hyperlink" Target="https://podminky.urs.cz/item/CS_URS_2021_01/997013501" TargetMode="External" /><Relationship Id="rId15" Type="http://schemas.openxmlformats.org/officeDocument/2006/relationships/hyperlink" Target="https://podminky.urs.cz/item/CS_URS_2021_01/997013509" TargetMode="External" /><Relationship Id="rId16" Type="http://schemas.openxmlformats.org/officeDocument/2006/relationships/hyperlink" Target="https://podminky.urs.cz/item/CS_URS_2021_01/997013631" TargetMode="External" /><Relationship Id="rId17" Type="http://schemas.openxmlformats.org/officeDocument/2006/relationships/hyperlink" Target="https://podminky.urs.cz/item/CS_URS_2021_01/981511114" TargetMode="External" /><Relationship Id="rId18" Type="http://schemas.openxmlformats.org/officeDocument/2006/relationships/hyperlink" Target="https://podminky.urs.cz/item/CS_URS_2021_01/997006007" TargetMode="External" /><Relationship Id="rId19" Type="http://schemas.openxmlformats.org/officeDocument/2006/relationships/hyperlink" Target="https://podminky.urs.cz/item/CS_URS_2021_01/997006512" TargetMode="External" /><Relationship Id="rId20" Type="http://schemas.openxmlformats.org/officeDocument/2006/relationships/hyperlink" Target="https://podminky.urs.cz/item/CS_URS_2021_01/997006519" TargetMode="External" /><Relationship Id="rId21" Type="http://schemas.openxmlformats.org/officeDocument/2006/relationships/hyperlink" Target="https://podminky.urs.cz/item/CS_URS_2021_01/997006551" TargetMode="External" /><Relationship Id="rId22" Type="http://schemas.openxmlformats.org/officeDocument/2006/relationships/hyperlink" Target="https://podminky.urs.cz/item/CS_URS_2021_01/998226011" TargetMode="External" /><Relationship Id="rId23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1_01/132151104" TargetMode="External" /><Relationship Id="rId2" Type="http://schemas.openxmlformats.org/officeDocument/2006/relationships/hyperlink" Target="https://podminky.urs.cz/item/CS_URS_2021_01/139001101" TargetMode="External" /><Relationship Id="rId3" Type="http://schemas.openxmlformats.org/officeDocument/2006/relationships/hyperlink" Target="https://podminky.urs.cz/item/CS_URS_2021_01/174101101" TargetMode="External" /><Relationship Id="rId4" Type="http://schemas.openxmlformats.org/officeDocument/2006/relationships/hyperlink" Target="https://podminky.urs.cz/item/CS_URS_2021_01/830361811" TargetMode="External" /><Relationship Id="rId5" Type="http://schemas.openxmlformats.org/officeDocument/2006/relationships/hyperlink" Target="https://podminky.urs.cz/item/CS_URS_2021_01/981511112" TargetMode="External" /><Relationship Id="rId6" Type="http://schemas.openxmlformats.org/officeDocument/2006/relationships/hyperlink" Target="https://podminky.urs.cz/item/CS_URS_2021_01/981511114" TargetMode="External" /><Relationship Id="rId7" Type="http://schemas.openxmlformats.org/officeDocument/2006/relationships/hyperlink" Target="https://podminky.urs.cz/item/CS_URS_2021_01/997006005" TargetMode="External" /><Relationship Id="rId8" Type="http://schemas.openxmlformats.org/officeDocument/2006/relationships/hyperlink" Target="https://podminky.urs.cz/item/CS_URS_2021_01/997006007" TargetMode="External" /><Relationship Id="rId9" Type="http://schemas.openxmlformats.org/officeDocument/2006/relationships/hyperlink" Target="https://podminky.urs.cz/item/CS_URS_2021_01/997006512" TargetMode="External" /><Relationship Id="rId10" Type="http://schemas.openxmlformats.org/officeDocument/2006/relationships/hyperlink" Target="https://podminky.urs.cz/item/CS_URS_2021_01/997006519" TargetMode="External" /><Relationship Id="rId11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drawing" Target="../drawings/drawing7.xml" /></Relationships>
</file>

<file path=xl/worksheets/_rels/sheet8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8" t="s">
        <v>0</v>
      </c>
      <c r="AZ1" s="18" t="s">
        <v>1</v>
      </c>
      <c r="BA1" s="18" t="s">
        <v>2</v>
      </c>
      <c r="BB1" s="18" t="s">
        <v>3</v>
      </c>
      <c r="BT1" s="18" t="s">
        <v>4</v>
      </c>
      <c r="BU1" s="18" t="s">
        <v>4</v>
      </c>
      <c r="BV1" s="18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9" t="s">
        <v>6</v>
      </c>
      <c r="BT2" s="19" t="s">
        <v>7</v>
      </c>
    </row>
    <row r="3" s="1" customFormat="1" ht="6.96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2"/>
      <c r="BS3" s="19" t="s">
        <v>6</v>
      </c>
      <c r="BT3" s="19" t="s">
        <v>8</v>
      </c>
    </row>
    <row r="4" s="1" customFormat="1" ht="24.96" customHeight="1">
      <c r="B4" s="23"/>
      <c r="C4" s="24"/>
      <c r="D4" s="25" t="s">
        <v>9</v>
      </c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2"/>
      <c r="AS4" s="26" t="s">
        <v>10</v>
      </c>
      <c r="BE4" s="27" t="s">
        <v>11</v>
      </c>
      <c r="BS4" s="19" t="s">
        <v>12</v>
      </c>
    </row>
    <row r="5" s="1" customFormat="1" ht="12" customHeight="1">
      <c r="B5" s="23"/>
      <c r="C5" s="24"/>
      <c r="D5" s="28" t="s">
        <v>13</v>
      </c>
      <c r="E5" s="24"/>
      <c r="F5" s="24"/>
      <c r="G5" s="24"/>
      <c r="H5" s="24"/>
      <c r="I5" s="24"/>
      <c r="J5" s="24"/>
      <c r="K5" s="29" t="s">
        <v>14</v>
      </c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4"/>
      <c r="AM5" s="24"/>
      <c r="AN5" s="24"/>
      <c r="AO5" s="24"/>
      <c r="AP5" s="24"/>
      <c r="AQ5" s="24"/>
      <c r="AR5" s="22"/>
      <c r="BE5" s="30" t="s">
        <v>15</v>
      </c>
      <c r="BS5" s="19" t="s">
        <v>6</v>
      </c>
    </row>
    <row r="6" s="1" customFormat="1" ht="36.96" customHeight="1">
      <c r="B6" s="23"/>
      <c r="C6" s="24"/>
      <c r="D6" s="31" t="s">
        <v>16</v>
      </c>
      <c r="E6" s="24"/>
      <c r="F6" s="24"/>
      <c r="G6" s="24"/>
      <c r="H6" s="24"/>
      <c r="I6" s="24"/>
      <c r="J6" s="24"/>
      <c r="K6" s="32" t="s">
        <v>17</v>
      </c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2"/>
      <c r="BE6" s="33"/>
      <c r="BS6" s="19" t="s">
        <v>6</v>
      </c>
    </row>
    <row r="7" s="1" customFormat="1" ht="12" customHeight="1">
      <c r="B7" s="23"/>
      <c r="C7" s="24"/>
      <c r="D7" s="34" t="s">
        <v>18</v>
      </c>
      <c r="E7" s="24"/>
      <c r="F7" s="24"/>
      <c r="G7" s="24"/>
      <c r="H7" s="24"/>
      <c r="I7" s="24"/>
      <c r="J7" s="24"/>
      <c r="K7" s="29" t="s">
        <v>19</v>
      </c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34" t="s">
        <v>20</v>
      </c>
      <c r="AL7" s="24"/>
      <c r="AM7" s="24"/>
      <c r="AN7" s="29" t="s">
        <v>19</v>
      </c>
      <c r="AO7" s="24"/>
      <c r="AP7" s="24"/>
      <c r="AQ7" s="24"/>
      <c r="AR7" s="22"/>
      <c r="BE7" s="33"/>
      <c r="BS7" s="19" t="s">
        <v>6</v>
      </c>
    </row>
    <row r="8" s="1" customFormat="1" ht="12" customHeight="1">
      <c r="B8" s="23"/>
      <c r="C8" s="24"/>
      <c r="D8" s="34" t="s">
        <v>21</v>
      </c>
      <c r="E8" s="24"/>
      <c r="F8" s="24"/>
      <c r="G8" s="24"/>
      <c r="H8" s="24"/>
      <c r="I8" s="24"/>
      <c r="J8" s="24"/>
      <c r="K8" s="29" t="s">
        <v>22</v>
      </c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34" t="s">
        <v>23</v>
      </c>
      <c r="AL8" s="24"/>
      <c r="AM8" s="24"/>
      <c r="AN8" s="35" t="s">
        <v>24</v>
      </c>
      <c r="AO8" s="24"/>
      <c r="AP8" s="24"/>
      <c r="AQ8" s="24"/>
      <c r="AR8" s="22"/>
      <c r="BE8" s="33"/>
      <c r="BS8" s="19" t="s">
        <v>6</v>
      </c>
    </row>
    <row r="9" s="1" customFormat="1" ht="14.4" customHeight="1">
      <c r="B9" s="23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4"/>
      <c r="AR9" s="22"/>
      <c r="BE9" s="33"/>
      <c r="BS9" s="19" t="s">
        <v>6</v>
      </c>
    </row>
    <row r="10" s="1" customFormat="1" ht="12" customHeight="1">
      <c r="B10" s="23"/>
      <c r="C10" s="24"/>
      <c r="D10" s="34" t="s">
        <v>25</v>
      </c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34" t="s">
        <v>26</v>
      </c>
      <c r="AL10" s="24"/>
      <c r="AM10" s="24"/>
      <c r="AN10" s="29" t="s">
        <v>19</v>
      </c>
      <c r="AO10" s="24"/>
      <c r="AP10" s="24"/>
      <c r="AQ10" s="24"/>
      <c r="AR10" s="22"/>
      <c r="BE10" s="33"/>
      <c r="BS10" s="19" t="s">
        <v>6</v>
      </c>
    </row>
    <row r="11" s="1" customFormat="1" ht="18.48" customHeight="1">
      <c r="B11" s="23"/>
      <c r="C11" s="24"/>
      <c r="D11" s="24"/>
      <c r="E11" s="29" t="s">
        <v>27</v>
      </c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34" t="s">
        <v>28</v>
      </c>
      <c r="AL11" s="24"/>
      <c r="AM11" s="24"/>
      <c r="AN11" s="29" t="s">
        <v>19</v>
      </c>
      <c r="AO11" s="24"/>
      <c r="AP11" s="24"/>
      <c r="AQ11" s="24"/>
      <c r="AR11" s="22"/>
      <c r="BE11" s="33"/>
      <c r="BS11" s="19" t="s">
        <v>6</v>
      </c>
    </row>
    <row r="12" s="1" customFormat="1" ht="6.96" customHeight="1">
      <c r="B12" s="23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  <c r="AR12" s="22"/>
      <c r="BE12" s="33"/>
      <c r="BS12" s="19" t="s">
        <v>6</v>
      </c>
    </row>
    <row r="13" s="1" customFormat="1" ht="12" customHeight="1">
      <c r="B13" s="23"/>
      <c r="C13" s="24"/>
      <c r="D13" s="34" t="s">
        <v>29</v>
      </c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34" t="s">
        <v>26</v>
      </c>
      <c r="AL13" s="24"/>
      <c r="AM13" s="24"/>
      <c r="AN13" s="36" t="s">
        <v>30</v>
      </c>
      <c r="AO13" s="24"/>
      <c r="AP13" s="24"/>
      <c r="AQ13" s="24"/>
      <c r="AR13" s="22"/>
      <c r="BE13" s="33"/>
      <c r="BS13" s="19" t="s">
        <v>6</v>
      </c>
    </row>
    <row r="14">
      <c r="B14" s="23"/>
      <c r="C14" s="24"/>
      <c r="D14" s="24"/>
      <c r="E14" s="36" t="s">
        <v>30</v>
      </c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7"/>
      <c r="AH14" s="37"/>
      <c r="AI14" s="37"/>
      <c r="AJ14" s="37"/>
      <c r="AK14" s="34" t="s">
        <v>28</v>
      </c>
      <c r="AL14" s="24"/>
      <c r="AM14" s="24"/>
      <c r="AN14" s="36" t="s">
        <v>30</v>
      </c>
      <c r="AO14" s="24"/>
      <c r="AP14" s="24"/>
      <c r="AQ14" s="24"/>
      <c r="AR14" s="22"/>
      <c r="BE14" s="33"/>
      <c r="BS14" s="19" t="s">
        <v>6</v>
      </c>
    </row>
    <row r="15" s="1" customFormat="1" ht="6.96" customHeight="1">
      <c r="B15" s="23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4"/>
      <c r="AR15" s="22"/>
      <c r="BE15" s="33"/>
      <c r="BS15" s="19" t="s">
        <v>4</v>
      </c>
    </row>
    <row r="16" s="1" customFormat="1" ht="12" customHeight="1">
      <c r="B16" s="23"/>
      <c r="C16" s="24"/>
      <c r="D16" s="34" t="s">
        <v>31</v>
      </c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34" t="s">
        <v>26</v>
      </c>
      <c r="AL16" s="24"/>
      <c r="AM16" s="24"/>
      <c r="AN16" s="29" t="s">
        <v>19</v>
      </c>
      <c r="AO16" s="24"/>
      <c r="AP16" s="24"/>
      <c r="AQ16" s="24"/>
      <c r="AR16" s="22"/>
      <c r="BE16" s="33"/>
      <c r="BS16" s="19" t="s">
        <v>4</v>
      </c>
    </row>
    <row r="17" s="1" customFormat="1" ht="18.48" customHeight="1">
      <c r="B17" s="23"/>
      <c r="C17" s="24"/>
      <c r="D17" s="24"/>
      <c r="E17" s="29" t="s">
        <v>32</v>
      </c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34" t="s">
        <v>28</v>
      </c>
      <c r="AL17" s="24"/>
      <c r="AM17" s="24"/>
      <c r="AN17" s="29" t="s">
        <v>19</v>
      </c>
      <c r="AO17" s="24"/>
      <c r="AP17" s="24"/>
      <c r="AQ17" s="24"/>
      <c r="AR17" s="22"/>
      <c r="BE17" s="33"/>
      <c r="BS17" s="19" t="s">
        <v>33</v>
      </c>
    </row>
    <row r="18" s="1" customFormat="1" ht="6.96" customHeight="1">
      <c r="B18" s="23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2"/>
      <c r="BE18" s="33"/>
      <c r="BS18" s="19" t="s">
        <v>6</v>
      </c>
    </row>
    <row r="19" s="1" customFormat="1" ht="12" customHeight="1">
      <c r="B19" s="23"/>
      <c r="C19" s="24"/>
      <c r="D19" s="34" t="s">
        <v>34</v>
      </c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34" t="s">
        <v>26</v>
      </c>
      <c r="AL19" s="24"/>
      <c r="AM19" s="24"/>
      <c r="AN19" s="29" t="s">
        <v>19</v>
      </c>
      <c r="AO19" s="24"/>
      <c r="AP19" s="24"/>
      <c r="AQ19" s="24"/>
      <c r="AR19" s="22"/>
      <c r="BE19" s="33"/>
      <c r="BS19" s="19" t="s">
        <v>6</v>
      </c>
    </row>
    <row r="20" s="1" customFormat="1" ht="18.48" customHeight="1">
      <c r="B20" s="23"/>
      <c r="C20" s="24"/>
      <c r="D20" s="24"/>
      <c r="E20" s="29" t="s">
        <v>35</v>
      </c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34" t="s">
        <v>28</v>
      </c>
      <c r="AL20" s="24"/>
      <c r="AM20" s="24"/>
      <c r="AN20" s="29" t="s">
        <v>19</v>
      </c>
      <c r="AO20" s="24"/>
      <c r="AP20" s="24"/>
      <c r="AQ20" s="24"/>
      <c r="AR20" s="22"/>
      <c r="BE20" s="33"/>
      <c r="BS20" s="19" t="s">
        <v>4</v>
      </c>
    </row>
    <row r="21" s="1" customFormat="1" ht="6.96" customHeight="1">
      <c r="B21" s="23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24"/>
      <c r="AO21" s="24"/>
      <c r="AP21" s="24"/>
      <c r="AQ21" s="24"/>
      <c r="AR21" s="22"/>
      <c r="BE21" s="33"/>
    </row>
    <row r="22" s="1" customFormat="1" ht="12" customHeight="1">
      <c r="B22" s="23"/>
      <c r="C22" s="24"/>
      <c r="D22" s="34" t="s">
        <v>36</v>
      </c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  <c r="AM22" s="24"/>
      <c r="AN22" s="24"/>
      <c r="AO22" s="24"/>
      <c r="AP22" s="24"/>
      <c r="AQ22" s="24"/>
      <c r="AR22" s="22"/>
      <c r="BE22" s="33"/>
    </row>
    <row r="23" s="1" customFormat="1" ht="47.25" customHeight="1">
      <c r="B23" s="23"/>
      <c r="C23" s="24"/>
      <c r="D23" s="24"/>
      <c r="E23" s="38" t="s">
        <v>37</v>
      </c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38"/>
      <c r="AH23" s="38"/>
      <c r="AI23" s="38"/>
      <c r="AJ23" s="38"/>
      <c r="AK23" s="38"/>
      <c r="AL23" s="38"/>
      <c r="AM23" s="38"/>
      <c r="AN23" s="38"/>
      <c r="AO23" s="24"/>
      <c r="AP23" s="24"/>
      <c r="AQ23" s="24"/>
      <c r="AR23" s="22"/>
      <c r="BE23" s="33"/>
    </row>
    <row r="24" s="1" customFormat="1" ht="6.96" customHeight="1">
      <c r="B24" s="23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P24" s="24"/>
      <c r="AQ24" s="24"/>
      <c r="AR24" s="22"/>
      <c r="BE24" s="33"/>
    </row>
    <row r="25" s="1" customFormat="1" ht="6.96" customHeight="1">
      <c r="B25" s="23"/>
      <c r="C25" s="24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39"/>
      <c r="AL25" s="39"/>
      <c r="AM25" s="39"/>
      <c r="AN25" s="39"/>
      <c r="AO25" s="39"/>
      <c r="AP25" s="24"/>
      <c r="AQ25" s="24"/>
      <c r="AR25" s="22"/>
      <c r="BE25" s="33"/>
    </row>
    <row r="26" s="2" customFormat="1" ht="25.92" customHeight="1">
      <c r="A26" s="40"/>
      <c r="B26" s="41"/>
      <c r="C26" s="42"/>
      <c r="D26" s="43" t="s">
        <v>38</v>
      </c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44"/>
      <c r="AH26" s="44"/>
      <c r="AI26" s="44"/>
      <c r="AJ26" s="44"/>
      <c r="AK26" s="45">
        <f>ROUND(AG54,2)</f>
        <v>0</v>
      </c>
      <c r="AL26" s="44"/>
      <c r="AM26" s="44"/>
      <c r="AN26" s="44"/>
      <c r="AO26" s="44"/>
      <c r="AP26" s="42"/>
      <c r="AQ26" s="42"/>
      <c r="AR26" s="46"/>
      <c r="BE26" s="33"/>
    </row>
    <row r="27" s="2" customFormat="1" ht="6.96" customHeight="1">
      <c r="A27" s="40"/>
      <c r="B27" s="41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/>
      <c r="AO27" s="42"/>
      <c r="AP27" s="42"/>
      <c r="AQ27" s="42"/>
      <c r="AR27" s="46"/>
      <c r="BE27" s="33"/>
    </row>
    <row r="28" s="2" customFormat="1">
      <c r="A28" s="40"/>
      <c r="B28" s="41"/>
      <c r="C28" s="42"/>
      <c r="D28" s="42"/>
      <c r="E28" s="42"/>
      <c r="F28" s="42"/>
      <c r="G28" s="42"/>
      <c r="H28" s="42"/>
      <c r="I28" s="42"/>
      <c r="J28" s="42"/>
      <c r="K28" s="42"/>
      <c r="L28" s="47" t="s">
        <v>39</v>
      </c>
      <c r="M28" s="47"/>
      <c r="N28" s="47"/>
      <c r="O28" s="47"/>
      <c r="P28" s="47"/>
      <c r="Q28" s="42"/>
      <c r="R28" s="42"/>
      <c r="S28" s="42"/>
      <c r="T28" s="42"/>
      <c r="U28" s="42"/>
      <c r="V28" s="42"/>
      <c r="W28" s="47" t="s">
        <v>40</v>
      </c>
      <c r="X28" s="47"/>
      <c r="Y28" s="47"/>
      <c r="Z28" s="47"/>
      <c r="AA28" s="47"/>
      <c r="AB28" s="47"/>
      <c r="AC28" s="47"/>
      <c r="AD28" s="47"/>
      <c r="AE28" s="47"/>
      <c r="AF28" s="42"/>
      <c r="AG28" s="42"/>
      <c r="AH28" s="42"/>
      <c r="AI28" s="42"/>
      <c r="AJ28" s="42"/>
      <c r="AK28" s="47" t="s">
        <v>41</v>
      </c>
      <c r="AL28" s="47"/>
      <c r="AM28" s="47"/>
      <c r="AN28" s="47"/>
      <c r="AO28" s="47"/>
      <c r="AP28" s="42"/>
      <c r="AQ28" s="42"/>
      <c r="AR28" s="46"/>
      <c r="BE28" s="33"/>
    </row>
    <row r="29" s="3" customFormat="1" ht="14.4" customHeight="1">
      <c r="A29" s="3"/>
      <c r="B29" s="48"/>
      <c r="C29" s="49"/>
      <c r="D29" s="34" t="s">
        <v>42</v>
      </c>
      <c r="E29" s="49"/>
      <c r="F29" s="34" t="s">
        <v>43</v>
      </c>
      <c r="G29" s="49"/>
      <c r="H29" s="49"/>
      <c r="I29" s="49"/>
      <c r="J29" s="49"/>
      <c r="K29" s="49"/>
      <c r="L29" s="50">
        <v>0.20999999999999999</v>
      </c>
      <c r="M29" s="49"/>
      <c r="N29" s="49"/>
      <c r="O29" s="49"/>
      <c r="P29" s="49"/>
      <c r="Q29" s="49"/>
      <c r="R29" s="49"/>
      <c r="S29" s="49"/>
      <c r="T29" s="49"/>
      <c r="U29" s="49"/>
      <c r="V29" s="49"/>
      <c r="W29" s="51">
        <f>ROUND(AZ54, 2)</f>
        <v>0</v>
      </c>
      <c r="X29" s="49"/>
      <c r="Y29" s="49"/>
      <c r="Z29" s="49"/>
      <c r="AA29" s="49"/>
      <c r="AB29" s="49"/>
      <c r="AC29" s="49"/>
      <c r="AD29" s="49"/>
      <c r="AE29" s="49"/>
      <c r="AF29" s="49"/>
      <c r="AG29" s="49"/>
      <c r="AH29" s="49"/>
      <c r="AI29" s="49"/>
      <c r="AJ29" s="49"/>
      <c r="AK29" s="51">
        <f>ROUND(AV54, 2)</f>
        <v>0</v>
      </c>
      <c r="AL29" s="49"/>
      <c r="AM29" s="49"/>
      <c r="AN29" s="49"/>
      <c r="AO29" s="49"/>
      <c r="AP29" s="49"/>
      <c r="AQ29" s="49"/>
      <c r="AR29" s="52"/>
      <c r="BE29" s="53"/>
    </row>
    <row r="30" s="3" customFormat="1" ht="14.4" customHeight="1">
      <c r="A30" s="3"/>
      <c r="B30" s="48"/>
      <c r="C30" s="49"/>
      <c r="D30" s="49"/>
      <c r="E30" s="49"/>
      <c r="F30" s="34" t="s">
        <v>44</v>
      </c>
      <c r="G30" s="49"/>
      <c r="H30" s="49"/>
      <c r="I30" s="49"/>
      <c r="J30" s="49"/>
      <c r="K30" s="49"/>
      <c r="L30" s="50">
        <v>0.14999999999999999</v>
      </c>
      <c r="M30" s="49"/>
      <c r="N30" s="49"/>
      <c r="O30" s="49"/>
      <c r="P30" s="49"/>
      <c r="Q30" s="49"/>
      <c r="R30" s="49"/>
      <c r="S30" s="49"/>
      <c r="T30" s="49"/>
      <c r="U30" s="49"/>
      <c r="V30" s="49"/>
      <c r="W30" s="51">
        <f>ROUND(BA54, 2)</f>
        <v>0</v>
      </c>
      <c r="X30" s="49"/>
      <c r="Y30" s="49"/>
      <c r="Z30" s="49"/>
      <c r="AA30" s="49"/>
      <c r="AB30" s="49"/>
      <c r="AC30" s="49"/>
      <c r="AD30" s="49"/>
      <c r="AE30" s="49"/>
      <c r="AF30" s="49"/>
      <c r="AG30" s="49"/>
      <c r="AH30" s="49"/>
      <c r="AI30" s="49"/>
      <c r="AJ30" s="49"/>
      <c r="AK30" s="51">
        <f>ROUND(AW54, 2)</f>
        <v>0</v>
      </c>
      <c r="AL30" s="49"/>
      <c r="AM30" s="49"/>
      <c r="AN30" s="49"/>
      <c r="AO30" s="49"/>
      <c r="AP30" s="49"/>
      <c r="AQ30" s="49"/>
      <c r="AR30" s="52"/>
      <c r="BE30" s="53"/>
    </row>
    <row r="31" hidden="1" s="3" customFormat="1" ht="14.4" customHeight="1">
      <c r="A31" s="3"/>
      <c r="B31" s="48"/>
      <c r="C31" s="49"/>
      <c r="D31" s="49"/>
      <c r="E31" s="49"/>
      <c r="F31" s="34" t="s">
        <v>45</v>
      </c>
      <c r="G31" s="49"/>
      <c r="H31" s="49"/>
      <c r="I31" s="49"/>
      <c r="J31" s="49"/>
      <c r="K31" s="49"/>
      <c r="L31" s="50">
        <v>0.20999999999999999</v>
      </c>
      <c r="M31" s="49"/>
      <c r="N31" s="49"/>
      <c r="O31" s="49"/>
      <c r="P31" s="49"/>
      <c r="Q31" s="49"/>
      <c r="R31" s="49"/>
      <c r="S31" s="49"/>
      <c r="T31" s="49"/>
      <c r="U31" s="49"/>
      <c r="V31" s="49"/>
      <c r="W31" s="51">
        <f>ROUND(BB54, 2)</f>
        <v>0</v>
      </c>
      <c r="X31" s="49"/>
      <c r="Y31" s="49"/>
      <c r="Z31" s="49"/>
      <c r="AA31" s="49"/>
      <c r="AB31" s="49"/>
      <c r="AC31" s="49"/>
      <c r="AD31" s="49"/>
      <c r="AE31" s="49"/>
      <c r="AF31" s="49"/>
      <c r="AG31" s="49"/>
      <c r="AH31" s="49"/>
      <c r="AI31" s="49"/>
      <c r="AJ31" s="49"/>
      <c r="AK31" s="51">
        <v>0</v>
      </c>
      <c r="AL31" s="49"/>
      <c r="AM31" s="49"/>
      <c r="AN31" s="49"/>
      <c r="AO31" s="49"/>
      <c r="AP31" s="49"/>
      <c r="AQ31" s="49"/>
      <c r="AR31" s="52"/>
      <c r="BE31" s="53"/>
    </row>
    <row r="32" hidden="1" s="3" customFormat="1" ht="14.4" customHeight="1">
      <c r="A32" s="3"/>
      <c r="B32" s="48"/>
      <c r="C32" s="49"/>
      <c r="D32" s="49"/>
      <c r="E32" s="49"/>
      <c r="F32" s="34" t="s">
        <v>46</v>
      </c>
      <c r="G32" s="49"/>
      <c r="H32" s="49"/>
      <c r="I32" s="49"/>
      <c r="J32" s="49"/>
      <c r="K32" s="49"/>
      <c r="L32" s="50">
        <v>0.14999999999999999</v>
      </c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51">
        <f>ROUND(BC54, 2)</f>
        <v>0</v>
      </c>
      <c r="X32" s="49"/>
      <c r="Y32" s="49"/>
      <c r="Z32" s="49"/>
      <c r="AA32" s="49"/>
      <c r="AB32" s="49"/>
      <c r="AC32" s="49"/>
      <c r="AD32" s="49"/>
      <c r="AE32" s="49"/>
      <c r="AF32" s="49"/>
      <c r="AG32" s="49"/>
      <c r="AH32" s="49"/>
      <c r="AI32" s="49"/>
      <c r="AJ32" s="49"/>
      <c r="AK32" s="51">
        <v>0</v>
      </c>
      <c r="AL32" s="49"/>
      <c r="AM32" s="49"/>
      <c r="AN32" s="49"/>
      <c r="AO32" s="49"/>
      <c r="AP32" s="49"/>
      <c r="AQ32" s="49"/>
      <c r="AR32" s="52"/>
      <c r="BE32" s="53"/>
    </row>
    <row r="33" hidden="1" s="3" customFormat="1" ht="14.4" customHeight="1">
      <c r="A33" s="3"/>
      <c r="B33" s="48"/>
      <c r="C33" s="49"/>
      <c r="D33" s="49"/>
      <c r="E33" s="49"/>
      <c r="F33" s="34" t="s">
        <v>47</v>
      </c>
      <c r="G33" s="49"/>
      <c r="H33" s="49"/>
      <c r="I33" s="49"/>
      <c r="J33" s="49"/>
      <c r="K33" s="49"/>
      <c r="L33" s="50">
        <v>0</v>
      </c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51">
        <f>ROUND(BD54, 2)</f>
        <v>0</v>
      </c>
      <c r="X33" s="49"/>
      <c r="Y33" s="49"/>
      <c r="Z33" s="49"/>
      <c r="AA33" s="49"/>
      <c r="AB33" s="49"/>
      <c r="AC33" s="49"/>
      <c r="AD33" s="49"/>
      <c r="AE33" s="49"/>
      <c r="AF33" s="49"/>
      <c r="AG33" s="49"/>
      <c r="AH33" s="49"/>
      <c r="AI33" s="49"/>
      <c r="AJ33" s="49"/>
      <c r="AK33" s="51">
        <v>0</v>
      </c>
      <c r="AL33" s="49"/>
      <c r="AM33" s="49"/>
      <c r="AN33" s="49"/>
      <c r="AO33" s="49"/>
      <c r="AP33" s="49"/>
      <c r="AQ33" s="49"/>
      <c r="AR33" s="52"/>
      <c r="BE33" s="3"/>
    </row>
    <row r="34" s="2" customFormat="1" ht="6.96" customHeight="1">
      <c r="A34" s="40"/>
      <c r="B34" s="41"/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/>
      <c r="AQ34" s="42"/>
      <c r="AR34" s="46"/>
      <c r="BE34" s="40"/>
    </row>
    <row r="35" s="2" customFormat="1" ht="25.92" customHeight="1">
      <c r="A35" s="40"/>
      <c r="B35" s="41"/>
      <c r="C35" s="54"/>
      <c r="D35" s="55" t="s">
        <v>48</v>
      </c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7" t="s">
        <v>49</v>
      </c>
      <c r="U35" s="56"/>
      <c r="V35" s="56"/>
      <c r="W35" s="56"/>
      <c r="X35" s="58" t="s">
        <v>50</v>
      </c>
      <c r="Y35" s="56"/>
      <c r="Z35" s="56"/>
      <c r="AA35" s="56"/>
      <c r="AB35" s="56"/>
      <c r="AC35" s="56"/>
      <c r="AD35" s="56"/>
      <c r="AE35" s="56"/>
      <c r="AF35" s="56"/>
      <c r="AG35" s="56"/>
      <c r="AH35" s="56"/>
      <c r="AI35" s="56"/>
      <c r="AJ35" s="56"/>
      <c r="AK35" s="59">
        <f>SUM(AK26:AK33)</f>
        <v>0</v>
      </c>
      <c r="AL35" s="56"/>
      <c r="AM35" s="56"/>
      <c r="AN35" s="56"/>
      <c r="AO35" s="60"/>
      <c r="AP35" s="54"/>
      <c r="AQ35" s="54"/>
      <c r="AR35" s="46"/>
      <c r="BE35" s="40"/>
    </row>
    <row r="36" s="2" customFormat="1" ht="6.96" customHeight="1">
      <c r="A36" s="40"/>
      <c r="B36" s="41"/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2"/>
      <c r="AQ36" s="42"/>
      <c r="AR36" s="46"/>
      <c r="BE36" s="40"/>
    </row>
    <row r="37" s="2" customFormat="1" ht="6.96" customHeight="1">
      <c r="A37" s="40"/>
      <c r="B37" s="61"/>
      <c r="C37" s="62"/>
      <c r="D37" s="62"/>
      <c r="E37" s="62"/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2"/>
      <c r="W37" s="62"/>
      <c r="X37" s="62"/>
      <c r="Y37" s="62"/>
      <c r="Z37" s="62"/>
      <c r="AA37" s="62"/>
      <c r="AB37" s="62"/>
      <c r="AC37" s="62"/>
      <c r="AD37" s="62"/>
      <c r="AE37" s="62"/>
      <c r="AF37" s="62"/>
      <c r="AG37" s="62"/>
      <c r="AH37" s="62"/>
      <c r="AI37" s="62"/>
      <c r="AJ37" s="62"/>
      <c r="AK37" s="62"/>
      <c r="AL37" s="62"/>
      <c r="AM37" s="62"/>
      <c r="AN37" s="62"/>
      <c r="AO37" s="62"/>
      <c r="AP37" s="62"/>
      <c r="AQ37" s="62"/>
      <c r="AR37" s="46"/>
      <c r="BE37" s="40"/>
    </row>
    <row r="41" s="2" customFormat="1" ht="6.96" customHeight="1">
      <c r="A41" s="40"/>
      <c r="B41" s="63"/>
      <c r="C41" s="64"/>
      <c r="D41" s="64"/>
      <c r="E41" s="64"/>
      <c r="F41" s="64"/>
      <c r="G41" s="64"/>
      <c r="H41" s="64"/>
      <c r="I41" s="64"/>
      <c r="J41" s="64"/>
      <c r="K41" s="64"/>
      <c r="L41" s="64"/>
      <c r="M41" s="64"/>
      <c r="N41" s="64"/>
      <c r="O41" s="64"/>
      <c r="P41" s="64"/>
      <c r="Q41" s="64"/>
      <c r="R41" s="64"/>
      <c r="S41" s="64"/>
      <c r="T41" s="64"/>
      <c r="U41" s="64"/>
      <c r="V41" s="64"/>
      <c r="W41" s="64"/>
      <c r="X41" s="64"/>
      <c r="Y41" s="64"/>
      <c r="Z41" s="64"/>
      <c r="AA41" s="64"/>
      <c r="AB41" s="64"/>
      <c r="AC41" s="64"/>
      <c r="AD41" s="64"/>
      <c r="AE41" s="64"/>
      <c r="AF41" s="64"/>
      <c r="AG41" s="64"/>
      <c r="AH41" s="64"/>
      <c r="AI41" s="64"/>
      <c r="AJ41" s="64"/>
      <c r="AK41" s="64"/>
      <c r="AL41" s="64"/>
      <c r="AM41" s="64"/>
      <c r="AN41" s="64"/>
      <c r="AO41" s="64"/>
      <c r="AP41" s="64"/>
      <c r="AQ41" s="64"/>
      <c r="AR41" s="46"/>
      <c r="BE41" s="40"/>
    </row>
    <row r="42" s="2" customFormat="1" ht="24.96" customHeight="1">
      <c r="A42" s="40"/>
      <c r="B42" s="41"/>
      <c r="C42" s="25" t="s">
        <v>51</v>
      </c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/>
      <c r="AQ42" s="42"/>
      <c r="AR42" s="46"/>
      <c r="BE42" s="40"/>
    </row>
    <row r="43" s="2" customFormat="1" ht="6.96" customHeight="1">
      <c r="A43" s="40"/>
      <c r="B43" s="41"/>
      <c r="C43" s="42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6"/>
      <c r="BE43" s="40"/>
    </row>
    <row r="44" s="4" customFormat="1" ht="12" customHeight="1">
      <c r="A44" s="4"/>
      <c r="B44" s="65"/>
      <c r="C44" s="34" t="s">
        <v>13</v>
      </c>
      <c r="D44" s="66"/>
      <c r="E44" s="66"/>
      <c r="F44" s="66"/>
      <c r="G44" s="66"/>
      <c r="H44" s="66"/>
      <c r="I44" s="66"/>
      <c r="J44" s="66"/>
      <c r="K44" s="66"/>
      <c r="L44" s="66" t="str">
        <f>K5</f>
        <v>INBNELTO</v>
      </c>
      <c r="M44" s="66"/>
      <c r="N44" s="66"/>
      <c r="O44" s="66"/>
      <c r="P44" s="66"/>
      <c r="Q44" s="66"/>
      <c r="R44" s="66"/>
      <c r="S44" s="66"/>
      <c r="T44" s="66"/>
      <c r="U44" s="66"/>
      <c r="V44" s="66"/>
      <c r="W44" s="66"/>
      <c r="X44" s="66"/>
      <c r="Y44" s="66"/>
      <c r="Z44" s="66"/>
      <c r="AA44" s="66"/>
      <c r="AB44" s="66"/>
      <c r="AC44" s="66"/>
      <c r="AD44" s="66"/>
      <c r="AE44" s="66"/>
      <c r="AF44" s="66"/>
      <c r="AG44" s="66"/>
      <c r="AH44" s="66"/>
      <c r="AI44" s="66"/>
      <c r="AJ44" s="66"/>
      <c r="AK44" s="66"/>
      <c r="AL44" s="66"/>
      <c r="AM44" s="66"/>
      <c r="AN44" s="66"/>
      <c r="AO44" s="66"/>
      <c r="AP44" s="66"/>
      <c r="AQ44" s="66"/>
      <c r="AR44" s="67"/>
      <c r="BE44" s="4"/>
    </row>
    <row r="45" s="5" customFormat="1" ht="36.96" customHeight="1">
      <c r="A45" s="5"/>
      <c r="B45" s="68"/>
      <c r="C45" s="69" t="s">
        <v>16</v>
      </c>
      <c r="D45" s="70"/>
      <c r="E45" s="70"/>
      <c r="F45" s="70"/>
      <c r="G45" s="70"/>
      <c r="H45" s="70"/>
      <c r="I45" s="70"/>
      <c r="J45" s="70"/>
      <c r="K45" s="70"/>
      <c r="L45" s="71" t="str">
        <f>K6</f>
        <v>Odstranění objektů bývalé LTO v areálu nemocnice Nový Bydžov</v>
      </c>
      <c r="M45" s="70"/>
      <c r="N45" s="70"/>
      <c r="O45" s="70"/>
      <c r="P45" s="70"/>
      <c r="Q45" s="70"/>
      <c r="R45" s="70"/>
      <c r="S45" s="70"/>
      <c r="T45" s="70"/>
      <c r="U45" s="70"/>
      <c r="V45" s="70"/>
      <c r="W45" s="70"/>
      <c r="X45" s="70"/>
      <c r="Y45" s="70"/>
      <c r="Z45" s="70"/>
      <c r="AA45" s="70"/>
      <c r="AB45" s="70"/>
      <c r="AC45" s="70"/>
      <c r="AD45" s="70"/>
      <c r="AE45" s="70"/>
      <c r="AF45" s="70"/>
      <c r="AG45" s="70"/>
      <c r="AH45" s="70"/>
      <c r="AI45" s="70"/>
      <c r="AJ45" s="70"/>
      <c r="AK45" s="70"/>
      <c r="AL45" s="70"/>
      <c r="AM45" s="70"/>
      <c r="AN45" s="70"/>
      <c r="AO45" s="70"/>
      <c r="AP45" s="70"/>
      <c r="AQ45" s="70"/>
      <c r="AR45" s="72"/>
      <c r="BE45" s="5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6"/>
      <c r="BE46" s="40"/>
    </row>
    <row r="47" s="2" customFormat="1" ht="12" customHeight="1">
      <c r="A47" s="40"/>
      <c r="B47" s="41"/>
      <c r="C47" s="34" t="s">
        <v>21</v>
      </c>
      <c r="D47" s="42"/>
      <c r="E47" s="42"/>
      <c r="F47" s="42"/>
      <c r="G47" s="42"/>
      <c r="H47" s="42"/>
      <c r="I47" s="42"/>
      <c r="J47" s="42"/>
      <c r="K47" s="42"/>
      <c r="L47" s="73" t="str">
        <f>IF(K8="","",K8)</f>
        <v>Nový Bydžov</v>
      </c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34" t="s">
        <v>23</v>
      </c>
      <c r="AJ47" s="42"/>
      <c r="AK47" s="42"/>
      <c r="AL47" s="42"/>
      <c r="AM47" s="74" t="str">
        <f>IF(AN8= "","",AN8)</f>
        <v>5. 8. 2022</v>
      </c>
      <c r="AN47" s="74"/>
      <c r="AO47" s="42"/>
      <c r="AP47" s="42"/>
      <c r="AQ47" s="42"/>
      <c r="AR47" s="46"/>
      <c r="B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6"/>
      <c r="BE48" s="40"/>
    </row>
    <row r="49" s="2" customFormat="1" ht="15.15" customHeight="1">
      <c r="A49" s="40"/>
      <c r="B49" s="41"/>
      <c r="C49" s="34" t="s">
        <v>25</v>
      </c>
      <c r="D49" s="42"/>
      <c r="E49" s="42"/>
      <c r="F49" s="42"/>
      <c r="G49" s="42"/>
      <c r="H49" s="42"/>
      <c r="I49" s="42"/>
      <c r="J49" s="42"/>
      <c r="K49" s="42"/>
      <c r="L49" s="66" t="str">
        <f>IF(E11= "","",E11)</f>
        <v>Královehradecký kraj</v>
      </c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34" t="s">
        <v>31</v>
      </c>
      <c r="AJ49" s="42"/>
      <c r="AK49" s="42"/>
      <c r="AL49" s="42"/>
      <c r="AM49" s="75" t="str">
        <f>IF(E17="","",E17)</f>
        <v>INS s.r.o. Náchod</v>
      </c>
      <c r="AN49" s="66"/>
      <c r="AO49" s="66"/>
      <c r="AP49" s="66"/>
      <c r="AQ49" s="42"/>
      <c r="AR49" s="46"/>
      <c r="AS49" s="76" t="s">
        <v>52</v>
      </c>
      <c r="AT49" s="77"/>
      <c r="AU49" s="78"/>
      <c r="AV49" s="78"/>
      <c r="AW49" s="78"/>
      <c r="AX49" s="78"/>
      <c r="AY49" s="78"/>
      <c r="AZ49" s="78"/>
      <c r="BA49" s="78"/>
      <c r="BB49" s="78"/>
      <c r="BC49" s="78"/>
      <c r="BD49" s="79"/>
      <c r="BE49" s="40"/>
    </row>
    <row r="50" s="2" customFormat="1" ht="15.15" customHeight="1">
      <c r="A50" s="40"/>
      <c r="B50" s="41"/>
      <c r="C50" s="34" t="s">
        <v>29</v>
      </c>
      <c r="D50" s="42"/>
      <c r="E50" s="42"/>
      <c r="F50" s="42"/>
      <c r="G50" s="42"/>
      <c r="H50" s="42"/>
      <c r="I50" s="42"/>
      <c r="J50" s="42"/>
      <c r="K50" s="42"/>
      <c r="L50" s="66" t="str">
        <f>IF(E14= "Vyplň údaj","",E14)</f>
        <v/>
      </c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34" t="s">
        <v>34</v>
      </c>
      <c r="AJ50" s="42"/>
      <c r="AK50" s="42"/>
      <c r="AL50" s="42"/>
      <c r="AM50" s="75" t="str">
        <f>IF(E20="","",E20)</f>
        <v>Jan Krčmář</v>
      </c>
      <c r="AN50" s="66"/>
      <c r="AO50" s="66"/>
      <c r="AP50" s="66"/>
      <c r="AQ50" s="42"/>
      <c r="AR50" s="46"/>
      <c r="AS50" s="80"/>
      <c r="AT50" s="81"/>
      <c r="AU50" s="82"/>
      <c r="AV50" s="82"/>
      <c r="AW50" s="82"/>
      <c r="AX50" s="82"/>
      <c r="AY50" s="82"/>
      <c r="AZ50" s="82"/>
      <c r="BA50" s="82"/>
      <c r="BB50" s="82"/>
      <c r="BC50" s="82"/>
      <c r="BD50" s="83"/>
      <c r="BE50" s="40"/>
    </row>
    <row r="51" s="2" customFormat="1" ht="10.8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6"/>
      <c r="AS51" s="84"/>
      <c r="AT51" s="85"/>
      <c r="AU51" s="86"/>
      <c r="AV51" s="86"/>
      <c r="AW51" s="86"/>
      <c r="AX51" s="86"/>
      <c r="AY51" s="86"/>
      <c r="AZ51" s="86"/>
      <c r="BA51" s="86"/>
      <c r="BB51" s="86"/>
      <c r="BC51" s="86"/>
      <c r="BD51" s="87"/>
      <c r="BE51" s="40"/>
    </row>
    <row r="52" s="2" customFormat="1" ht="29.28" customHeight="1">
      <c r="A52" s="40"/>
      <c r="B52" s="41"/>
      <c r="C52" s="88" t="s">
        <v>53</v>
      </c>
      <c r="D52" s="89"/>
      <c r="E52" s="89"/>
      <c r="F52" s="89"/>
      <c r="G52" s="89"/>
      <c r="H52" s="90"/>
      <c r="I52" s="91" t="s">
        <v>54</v>
      </c>
      <c r="J52" s="89"/>
      <c r="K52" s="89"/>
      <c r="L52" s="89"/>
      <c r="M52" s="89"/>
      <c r="N52" s="89"/>
      <c r="O52" s="89"/>
      <c r="P52" s="89"/>
      <c r="Q52" s="89"/>
      <c r="R52" s="89"/>
      <c r="S52" s="89"/>
      <c r="T52" s="89"/>
      <c r="U52" s="89"/>
      <c r="V52" s="89"/>
      <c r="W52" s="89"/>
      <c r="X52" s="89"/>
      <c r="Y52" s="89"/>
      <c r="Z52" s="89"/>
      <c r="AA52" s="89"/>
      <c r="AB52" s="89"/>
      <c r="AC52" s="89"/>
      <c r="AD52" s="89"/>
      <c r="AE52" s="89"/>
      <c r="AF52" s="89"/>
      <c r="AG52" s="92" t="s">
        <v>55</v>
      </c>
      <c r="AH52" s="89"/>
      <c r="AI52" s="89"/>
      <c r="AJ52" s="89"/>
      <c r="AK52" s="89"/>
      <c r="AL52" s="89"/>
      <c r="AM52" s="89"/>
      <c r="AN52" s="91" t="s">
        <v>56</v>
      </c>
      <c r="AO52" s="89"/>
      <c r="AP52" s="89"/>
      <c r="AQ52" s="93" t="s">
        <v>57</v>
      </c>
      <c r="AR52" s="46"/>
      <c r="AS52" s="94" t="s">
        <v>58</v>
      </c>
      <c r="AT52" s="95" t="s">
        <v>59</v>
      </c>
      <c r="AU52" s="95" t="s">
        <v>60</v>
      </c>
      <c r="AV52" s="95" t="s">
        <v>61</v>
      </c>
      <c r="AW52" s="95" t="s">
        <v>62</v>
      </c>
      <c r="AX52" s="95" t="s">
        <v>63</v>
      </c>
      <c r="AY52" s="95" t="s">
        <v>64</v>
      </c>
      <c r="AZ52" s="95" t="s">
        <v>65</v>
      </c>
      <c r="BA52" s="95" t="s">
        <v>66</v>
      </c>
      <c r="BB52" s="95" t="s">
        <v>67</v>
      </c>
      <c r="BC52" s="95" t="s">
        <v>68</v>
      </c>
      <c r="BD52" s="96" t="s">
        <v>69</v>
      </c>
      <c r="BE52" s="40"/>
    </row>
    <row r="53" s="2" customFormat="1" ht="10.8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6"/>
      <c r="AS53" s="97"/>
      <c r="AT53" s="98"/>
      <c r="AU53" s="98"/>
      <c r="AV53" s="98"/>
      <c r="AW53" s="98"/>
      <c r="AX53" s="98"/>
      <c r="AY53" s="98"/>
      <c r="AZ53" s="98"/>
      <c r="BA53" s="98"/>
      <c r="BB53" s="98"/>
      <c r="BC53" s="98"/>
      <c r="BD53" s="99"/>
      <c r="BE53" s="40"/>
    </row>
    <row r="54" s="6" customFormat="1" ht="32.4" customHeight="1">
      <c r="A54" s="6"/>
      <c r="B54" s="100"/>
      <c r="C54" s="101" t="s">
        <v>70</v>
      </c>
      <c r="D54" s="102"/>
      <c r="E54" s="102"/>
      <c r="F54" s="102"/>
      <c r="G54" s="102"/>
      <c r="H54" s="102"/>
      <c r="I54" s="102"/>
      <c r="J54" s="102"/>
      <c r="K54" s="102"/>
      <c r="L54" s="102"/>
      <c r="M54" s="102"/>
      <c r="N54" s="102"/>
      <c r="O54" s="102"/>
      <c r="P54" s="102"/>
      <c r="Q54" s="102"/>
      <c r="R54" s="102"/>
      <c r="S54" s="102"/>
      <c r="T54" s="102"/>
      <c r="U54" s="102"/>
      <c r="V54" s="102"/>
      <c r="W54" s="102"/>
      <c r="X54" s="102"/>
      <c r="Y54" s="102"/>
      <c r="Z54" s="102"/>
      <c r="AA54" s="102"/>
      <c r="AB54" s="102"/>
      <c r="AC54" s="102"/>
      <c r="AD54" s="102"/>
      <c r="AE54" s="102"/>
      <c r="AF54" s="102"/>
      <c r="AG54" s="103">
        <f>ROUND(SUM(AG55:AG60),2)</f>
        <v>0</v>
      </c>
      <c r="AH54" s="103"/>
      <c r="AI54" s="103"/>
      <c r="AJ54" s="103"/>
      <c r="AK54" s="103"/>
      <c r="AL54" s="103"/>
      <c r="AM54" s="103"/>
      <c r="AN54" s="104">
        <f>SUM(AG54,AT54)</f>
        <v>0</v>
      </c>
      <c r="AO54" s="104"/>
      <c r="AP54" s="104"/>
      <c r="AQ54" s="105" t="s">
        <v>19</v>
      </c>
      <c r="AR54" s="106"/>
      <c r="AS54" s="107">
        <f>ROUND(SUM(AS55:AS60),2)</f>
        <v>0</v>
      </c>
      <c r="AT54" s="108">
        <f>ROUND(SUM(AV54:AW54),2)</f>
        <v>0</v>
      </c>
      <c r="AU54" s="109">
        <f>ROUND(SUM(AU55:AU60),5)</f>
        <v>0</v>
      </c>
      <c r="AV54" s="108">
        <f>ROUND(AZ54*L29,2)</f>
        <v>0</v>
      </c>
      <c r="AW54" s="108">
        <f>ROUND(BA54*L30,2)</f>
        <v>0</v>
      </c>
      <c r="AX54" s="108">
        <f>ROUND(BB54*L29,2)</f>
        <v>0</v>
      </c>
      <c r="AY54" s="108">
        <f>ROUND(BC54*L30,2)</f>
        <v>0</v>
      </c>
      <c r="AZ54" s="108">
        <f>ROUND(SUM(AZ55:AZ60),2)</f>
        <v>0</v>
      </c>
      <c r="BA54" s="108">
        <f>ROUND(SUM(BA55:BA60),2)</f>
        <v>0</v>
      </c>
      <c r="BB54" s="108">
        <f>ROUND(SUM(BB55:BB60),2)</f>
        <v>0</v>
      </c>
      <c r="BC54" s="108">
        <f>ROUND(SUM(BC55:BC60),2)</f>
        <v>0</v>
      </c>
      <c r="BD54" s="110">
        <f>ROUND(SUM(BD55:BD60),2)</f>
        <v>0</v>
      </c>
      <c r="BE54" s="6"/>
      <c r="BS54" s="111" t="s">
        <v>71</v>
      </c>
      <c r="BT54" s="111" t="s">
        <v>72</v>
      </c>
      <c r="BU54" s="112" t="s">
        <v>73</v>
      </c>
      <c r="BV54" s="111" t="s">
        <v>74</v>
      </c>
      <c r="BW54" s="111" t="s">
        <v>5</v>
      </c>
      <c r="BX54" s="111" t="s">
        <v>75</v>
      </c>
      <c r="CL54" s="111" t="s">
        <v>19</v>
      </c>
    </row>
    <row r="55" s="7" customFormat="1" ht="24.75" customHeight="1">
      <c r="A55" s="113" t="s">
        <v>76</v>
      </c>
      <c r="B55" s="114"/>
      <c r="C55" s="115"/>
      <c r="D55" s="116" t="s">
        <v>77</v>
      </c>
      <c r="E55" s="116"/>
      <c r="F55" s="116"/>
      <c r="G55" s="116"/>
      <c r="H55" s="116"/>
      <c r="I55" s="117"/>
      <c r="J55" s="116" t="s">
        <v>78</v>
      </c>
      <c r="K55" s="116"/>
      <c r="L55" s="116"/>
      <c r="M55" s="116"/>
      <c r="N55" s="116"/>
      <c r="O55" s="116"/>
      <c r="P55" s="116"/>
      <c r="Q55" s="116"/>
      <c r="R55" s="116"/>
      <c r="S55" s="116"/>
      <c r="T55" s="116"/>
      <c r="U55" s="116"/>
      <c r="V55" s="116"/>
      <c r="W55" s="116"/>
      <c r="X55" s="116"/>
      <c r="Y55" s="116"/>
      <c r="Z55" s="116"/>
      <c r="AA55" s="116"/>
      <c r="AB55" s="116"/>
      <c r="AC55" s="116"/>
      <c r="AD55" s="116"/>
      <c r="AE55" s="116"/>
      <c r="AF55" s="116"/>
      <c r="AG55" s="118">
        <f>'1. - Kiosek stáčení LTO +...'!J30</f>
        <v>0</v>
      </c>
      <c r="AH55" s="117"/>
      <c r="AI55" s="117"/>
      <c r="AJ55" s="117"/>
      <c r="AK55" s="117"/>
      <c r="AL55" s="117"/>
      <c r="AM55" s="117"/>
      <c r="AN55" s="118">
        <f>SUM(AG55,AT55)</f>
        <v>0</v>
      </c>
      <c r="AO55" s="117"/>
      <c r="AP55" s="117"/>
      <c r="AQ55" s="119" t="s">
        <v>79</v>
      </c>
      <c r="AR55" s="120"/>
      <c r="AS55" s="121">
        <v>0</v>
      </c>
      <c r="AT55" s="122">
        <f>ROUND(SUM(AV55:AW55),2)</f>
        <v>0</v>
      </c>
      <c r="AU55" s="123">
        <f>'1. - Kiosek stáčení LTO +...'!P92</f>
        <v>0</v>
      </c>
      <c r="AV55" s="122">
        <f>'1. - Kiosek stáčení LTO +...'!J33</f>
        <v>0</v>
      </c>
      <c r="AW55" s="122">
        <f>'1. - Kiosek stáčení LTO +...'!J34</f>
        <v>0</v>
      </c>
      <c r="AX55" s="122">
        <f>'1. - Kiosek stáčení LTO +...'!J35</f>
        <v>0</v>
      </c>
      <c r="AY55" s="122">
        <f>'1. - Kiosek stáčení LTO +...'!J36</f>
        <v>0</v>
      </c>
      <c r="AZ55" s="122">
        <f>'1. - Kiosek stáčení LTO +...'!F33</f>
        <v>0</v>
      </c>
      <c r="BA55" s="122">
        <f>'1. - Kiosek stáčení LTO +...'!F34</f>
        <v>0</v>
      </c>
      <c r="BB55" s="122">
        <f>'1. - Kiosek stáčení LTO +...'!F35</f>
        <v>0</v>
      </c>
      <c r="BC55" s="122">
        <f>'1. - Kiosek stáčení LTO +...'!F36</f>
        <v>0</v>
      </c>
      <c r="BD55" s="124">
        <f>'1. - Kiosek stáčení LTO +...'!F37</f>
        <v>0</v>
      </c>
      <c r="BE55" s="7"/>
      <c r="BT55" s="125" t="s">
        <v>80</v>
      </c>
      <c r="BV55" s="125" t="s">
        <v>74</v>
      </c>
      <c r="BW55" s="125" t="s">
        <v>81</v>
      </c>
      <c r="BX55" s="125" t="s">
        <v>5</v>
      </c>
      <c r="CL55" s="125" t="s">
        <v>19</v>
      </c>
      <c r="CM55" s="125" t="s">
        <v>82</v>
      </c>
    </row>
    <row r="56" s="7" customFormat="1" ht="16.5" customHeight="1">
      <c r="A56" s="113" t="s">
        <v>76</v>
      </c>
      <c r="B56" s="114"/>
      <c r="C56" s="115"/>
      <c r="D56" s="116" t="s">
        <v>83</v>
      </c>
      <c r="E56" s="116"/>
      <c r="F56" s="116"/>
      <c r="G56" s="116"/>
      <c r="H56" s="116"/>
      <c r="I56" s="117"/>
      <c r="J56" s="116" t="s">
        <v>84</v>
      </c>
      <c r="K56" s="116"/>
      <c r="L56" s="116"/>
      <c r="M56" s="116"/>
      <c r="N56" s="116"/>
      <c r="O56" s="116"/>
      <c r="P56" s="116"/>
      <c r="Q56" s="116"/>
      <c r="R56" s="116"/>
      <c r="S56" s="116"/>
      <c r="T56" s="116"/>
      <c r="U56" s="116"/>
      <c r="V56" s="116"/>
      <c r="W56" s="116"/>
      <c r="X56" s="116"/>
      <c r="Y56" s="116"/>
      <c r="Z56" s="116"/>
      <c r="AA56" s="116"/>
      <c r="AB56" s="116"/>
      <c r="AC56" s="116"/>
      <c r="AD56" s="116"/>
      <c r="AE56" s="116"/>
      <c r="AF56" s="116"/>
      <c r="AG56" s="118">
        <f>'2. - Stání nadzemních nádrží'!J30</f>
        <v>0</v>
      </c>
      <c r="AH56" s="117"/>
      <c r="AI56" s="117"/>
      <c r="AJ56" s="117"/>
      <c r="AK56" s="117"/>
      <c r="AL56" s="117"/>
      <c r="AM56" s="117"/>
      <c r="AN56" s="118">
        <f>SUM(AG56,AT56)</f>
        <v>0</v>
      </c>
      <c r="AO56" s="117"/>
      <c r="AP56" s="117"/>
      <c r="AQ56" s="119" t="s">
        <v>79</v>
      </c>
      <c r="AR56" s="120"/>
      <c r="AS56" s="121">
        <v>0</v>
      </c>
      <c r="AT56" s="122">
        <f>ROUND(SUM(AV56:AW56),2)</f>
        <v>0</v>
      </c>
      <c r="AU56" s="123">
        <f>'2. - Stání nadzemních nádrží'!P86</f>
        <v>0</v>
      </c>
      <c r="AV56" s="122">
        <f>'2. - Stání nadzemních nádrží'!J33</f>
        <v>0</v>
      </c>
      <c r="AW56" s="122">
        <f>'2. - Stání nadzemních nádrží'!J34</f>
        <v>0</v>
      </c>
      <c r="AX56" s="122">
        <f>'2. - Stání nadzemních nádrží'!J35</f>
        <v>0</v>
      </c>
      <c r="AY56" s="122">
        <f>'2. - Stání nadzemních nádrží'!J36</f>
        <v>0</v>
      </c>
      <c r="AZ56" s="122">
        <f>'2. - Stání nadzemních nádrží'!F33</f>
        <v>0</v>
      </c>
      <c r="BA56" s="122">
        <f>'2. - Stání nadzemních nádrží'!F34</f>
        <v>0</v>
      </c>
      <c r="BB56" s="122">
        <f>'2. - Stání nadzemních nádrží'!F35</f>
        <v>0</v>
      </c>
      <c r="BC56" s="122">
        <f>'2. - Stání nadzemních nádrží'!F36</f>
        <v>0</v>
      </c>
      <c r="BD56" s="124">
        <f>'2. - Stání nadzemních nádrží'!F37</f>
        <v>0</v>
      </c>
      <c r="BE56" s="7"/>
      <c r="BT56" s="125" t="s">
        <v>80</v>
      </c>
      <c r="BV56" s="125" t="s">
        <v>74</v>
      </c>
      <c r="BW56" s="125" t="s">
        <v>85</v>
      </c>
      <c r="BX56" s="125" t="s">
        <v>5</v>
      </c>
      <c r="CL56" s="125" t="s">
        <v>19</v>
      </c>
      <c r="CM56" s="125" t="s">
        <v>82</v>
      </c>
    </row>
    <row r="57" s="7" customFormat="1" ht="16.5" customHeight="1">
      <c r="A57" s="113" t="s">
        <v>76</v>
      </c>
      <c r="B57" s="114"/>
      <c r="C57" s="115"/>
      <c r="D57" s="116" t="s">
        <v>86</v>
      </c>
      <c r="E57" s="116"/>
      <c r="F57" s="116"/>
      <c r="G57" s="116"/>
      <c r="H57" s="116"/>
      <c r="I57" s="117"/>
      <c r="J57" s="116" t="s">
        <v>87</v>
      </c>
      <c r="K57" s="116"/>
      <c r="L57" s="116"/>
      <c r="M57" s="116"/>
      <c r="N57" s="116"/>
      <c r="O57" s="116"/>
      <c r="P57" s="116"/>
      <c r="Q57" s="116"/>
      <c r="R57" s="116"/>
      <c r="S57" s="116"/>
      <c r="T57" s="116"/>
      <c r="U57" s="116"/>
      <c r="V57" s="116"/>
      <c r="W57" s="116"/>
      <c r="X57" s="116"/>
      <c r="Y57" s="116"/>
      <c r="Z57" s="116"/>
      <c r="AA57" s="116"/>
      <c r="AB57" s="116"/>
      <c r="AC57" s="116"/>
      <c r="AD57" s="116"/>
      <c r="AE57" s="116"/>
      <c r="AF57" s="116"/>
      <c r="AG57" s="118">
        <f>'3. - Trativod + veřejné o...'!J30</f>
        <v>0</v>
      </c>
      <c r="AH57" s="117"/>
      <c r="AI57" s="117"/>
      <c r="AJ57" s="117"/>
      <c r="AK57" s="117"/>
      <c r="AL57" s="117"/>
      <c r="AM57" s="117"/>
      <c r="AN57" s="118">
        <f>SUM(AG57,AT57)</f>
        <v>0</v>
      </c>
      <c r="AO57" s="117"/>
      <c r="AP57" s="117"/>
      <c r="AQ57" s="119" t="s">
        <v>79</v>
      </c>
      <c r="AR57" s="120"/>
      <c r="AS57" s="121">
        <v>0</v>
      </c>
      <c r="AT57" s="122">
        <f>ROUND(SUM(AV57:AW57),2)</f>
        <v>0</v>
      </c>
      <c r="AU57" s="123">
        <f>'3. - Trativod + veřejné o...'!P87</f>
        <v>0</v>
      </c>
      <c r="AV57" s="122">
        <f>'3. - Trativod + veřejné o...'!J33</f>
        <v>0</v>
      </c>
      <c r="AW57" s="122">
        <f>'3. - Trativod + veřejné o...'!J34</f>
        <v>0</v>
      </c>
      <c r="AX57" s="122">
        <f>'3. - Trativod + veřejné o...'!J35</f>
        <v>0</v>
      </c>
      <c r="AY57" s="122">
        <f>'3. - Trativod + veřejné o...'!J36</f>
        <v>0</v>
      </c>
      <c r="AZ57" s="122">
        <f>'3. - Trativod + veřejné o...'!F33</f>
        <v>0</v>
      </c>
      <c r="BA57" s="122">
        <f>'3. - Trativod + veřejné o...'!F34</f>
        <v>0</v>
      </c>
      <c r="BB57" s="122">
        <f>'3. - Trativod + veřejné o...'!F35</f>
        <v>0</v>
      </c>
      <c r="BC57" s="122">
        <f>'3. - Trativod + veřejné o...'!F36</f>
        <v>0</v>
      </c>
      <c r="BD57" s="124">
        <f>'3. - Trativod + veřejné o...'!F37</f>
        <v>0</v>
      </c>
      <c r="BE57" s="7"/>
      <c r="BT57" s="125" t="s">
        <v>80</v>
      </c>
      <c r="BV57" s="125" t="s">
        <v>74</v>
      </c>
      <c r="BW57" s="125" t="s">
        <v>88</v>
      </c>
      <c r="BX57" s="125" t="s">
        <v>5</v>
      </c>
      <c r="CL57" s="125" t="s">
        <v>19</v>
      </c>
      <c r="CM57" s="125" t="s">
        <v>82</v>
      </c>
    </row>
    <row r="58" s="7" customFormat="1" ht="16.5" customHeight="1">
      <c r="A58" s="113" t="s">
        <v>76</v>
      </c>
      <c r="B58" s="114"/>
      <c r="C58" s="115"/>
      <c r="D58" s="116" t="s">
        <v>89</v>
      </c>
      <c r="E58" s="116"/>
      <c r="F58" s="116"/>
      <c r="G58" s="116"/>
      <c r="H58" s="116"/>
      <c r="I58" s="117"/>
      <c r="J58" s="116" t="s">
        <v>90</v>
      </c>
      <c r="K58" s="116"/>
      <c r="L58" s="116"/>
      <c r="M58" s="116"/>
      <c r="N58" s="116"/>
      <c r="O58" s="116"/>
      <c r="P58" s="116"/>
      <c r="Q58" s="116"/>
      <c r="R58" s="116"/>
      <c r="S58" s="116"/>
      <c r="T58" s="116"/>
      <c r="U58" s="116"/>
      <c r="V58" s="116"/>
      <c r="W58" s="116"/>
      <c r="X58" s="116"/>
      <c r="Y58" s="116"/>
      <c r="Z58" s="116"/>
      <c r="AA58" s="116"/>
      <c r="AB58" s="116"/>
      <c r="AC58" s="116"/>
      <c r="AD58" s="116"/>
      <c r="AE58" s="116"/>
      <c r="AF58" s="116"/>
      <c r="AG58" s="118">
        <f>'4. - Kanalizace + lapol'!J30</f>
        <v>0</v>
      </c>
      <c r="AH58" s="117"/>
      <c r="AI58" s="117"/>
      <c r="AJ58" s="117"/>
      <c r="AK58" s="117"/>
      <c r="AL58" s="117"/>
      <c r="AM58" s="117"/>
      <c r="AN58" s="118">
        <f>SUM(AG58,AT58)</f>
        <v>0</v>
      </c>
      <c r="AO58" s="117"/>
      <c r="AP58" s="117"/>
      <c r="AQ58" s="119" t="s">
        <v>79</v>
      </c>
      <c r="AR58" s="120"/>
      <c r="AS58" s="121">
        <v>0</v>
      </c>
      <c r="AT58" s="122">
        <f>ROUND(SUM(AV58:AW58),2)</f>
        <v>0</v>
      </c>
      <c r="AU58" s="123">
        <f>'4. - Kanalizace + lapol'!P83</f>
        <v>0</v>
      </c>
      <c r="AV58" s="122">
        <f>'4. - Kanalizace + lapol'!J33</f>
        <v>0</v>
      </c>
      <c r="AW58" s="122">
        <f>'4. - Kanalizace + lapol'!J34</f>
        <v>0</v>
      </c>
      <c r="AX58" s="122">
        <f>'4. - Kanalizace + lapol'!J35</f>
        <v>0</v>
      </c>
      <c r="AY58" s="122">
        <f>'4. - Kanalizace + lapol'!J36</f>
        <v>0</v>
      </c>
      <c r="AZ58" s="122">
        <f>'4. - Kanalizace + lapol'!F33</f>
        <v>0</v>
      </c>
      <c r="BA58" s="122">
        <f>'4. - Kanalizace + lapol'!F34</f>
        <v>0</v>
      </c>
      <c r="BB58" s="122">
        <f>'4. - Kanalizace + lapol'!F35</f>
        <v>0</v>
      </c>
      <c r="BC58" s="122">
        <f>'4. - Kanalizace + lapol'!F36</f>
        <v>0</v>
      </c>
      <c r="BD58" s="124">
        <f>'4. - Kanalizace + lapol'!F37</f>
        <v>0</v>
      </c>
      <c r="BE58" s="7"/>
      <c r="BT58" s="125" t="s">
        <v>80</v>
      </c>
      <c r="BV58" s="125" t="s">
        <v>74</v>
      </c>
      <c r="BW58" s="125" t="s">
        <v>91</v>
      </c>
      <c r="BX58" s="125" t="s">
        <v>5</v>
      </c>
      <c r="CL58" s="125" t="s">
        <v>19</v>
      </c>
      <c r="CM58" s="125" t="s">
        <v>82</v>
      </c>
    </row>
    <row r="59" s="7" customFormat="1" ht="16.5" customHeight="1">
      <c r="A59" s="113" t="s">
        <v>76</v>
      </c>
      <c r="B59" s="114"/>
      <c r="C59" s="115"/>
      <c r="D59" s="116" t="s">
        <v>92</v>
      </c>
      <c r="E59" s="116"/>
      <c r="F59" s="116"/>
      <c r="G59" s="116"/>
      <c r="H59" s="116"/>
      <c r="I59" s="117"/>
      <c r="J59" s="116" t="s">
        <v>93</v>
      </c>
      <c r="K59" s="116"/>
      <c r="L59" s="116"/>
      <c r="M59" s="116"/>
      <c r="N59" s="116"/>
      <c r="O59" s="116"/>
      <c r="P59" s="116"/>
      <c r="Q59" s="116"/>
      <c r="R59" s="116"/>
      <c r="S59" s="116"/>
      <c r="T59" s="116"/>
      <c r="U59" s="116"/>
      <c r="V59" s="116"/>
      <c r="W59" s="116"/>
      <c r="X59" s="116"/>
      <c r="Y59" s="116"/>
      <c r="Z59" s="116"/>
      <c r="AA59" s="116"/>
      <c r="AB59" s="116"/>
      <c r="AC59" s="116"/>
      <c r="AD59" s="116"/>
      <c r="AE59" s="116"/>
      <c r="AF59" s="116"/>
      <c r="AG59" s="118">
        <f>'5. - Sanační práce '!J30</f>
        <v>0</v>
      </c>
      <c r="AH59" s="117"/>
      <c r="AI59" s="117"/>
      <c r="AJ59" s="117"/>
      <c r="AK59" s="117"/>
      <c r="AL59" s="117"/>
      <c r="AM59" s="117"/>
      <c r="AN59" s="118">
        <f>SUM(AG59,AT59)</f>
        <v>0</v>
      </c>
      <c r="AO59" s="117"/>
      <c r="AP59" s="117"/>
      <c r="AQ59" s="119" t="s">
        <v>79</v>
      </c>
      <c r="AR59" s="120"/>
      <c r="AS59" s="121">
        <v>0</v>
      </c>
      <c r="AT59" s="122">
        <f>ROUND(SUM(AV59:AW59),2)</f>
        <v>0</v>
      </c>
      <c r="AU59" s="123">
        <f>'5. - Sanační práce '!P85</f>
        <v>0</v>
      </c>
      <c r="AV59" s="122">
        <f>'5. - Sanační práce '!J33</f>
        <v>0</v>
      </c>
      <c r="AW59" s="122">
        <f>'5. - Sanační práce '!J34</f>
        <v>0</v>
      </c>
      <c r="AX59" s="122">
        <f>'5. - Sanační práce '!J35</f>
        <v>0</v>
      </c>
      <c r="AY59" s="122">
        <f>'5. - Sanační práce '!J36</f>
        <v>0</v>
      </c>
      <c r="AZ59" s="122">
        <f>'5. - Sanační práce '!F33</f>
        <v>0</v>
      </c>
      <c r="BA59" s="122">
        <f>'5. - Sanační práce '!F34</f>
        <v>0</v>
      </c>
      <c r="BB59" s="122">
        <f>'5. - Sanační práce '!F35</f>
        <v>0</v>
      </c>
      <c r="BC59" s="122">
        <f>'5. - Sanační práce '!F36</f>
        <v>0</v>
      </c>
      <c r="BD59" s="124">
        <f>'5. - Sanační práce '!F37</f>
        <v>0</v>
      </c>
      <c r="BE59" s="7"/>
      <c r="BT59" s="125" t="s">
        <v>80</v>
      </c>
      <c r="BV59" s="125" t="s">
        <v>74</v>
      </c>
      <c r="BW59" s="125" t="s">
        <v>94</v>
      </c>
      <c r="BX59" s="125" t="s">
        <v>5</v>
      </c>
      <c r="CL59" s="125" t="s">
        <v>19</v>
      </c>
      <c r="CM59" s="125" t="s">
        <v>82</v>
      </c>
    </row>
    <row r="60" s="7" customFormat="1" ht="16.5" customHeight="1">
      <c r="A60" s="113" t="s">
        <v>76</v>
      </c>
      <c r="B60" s="114"/>
      <c r="C60" s="115"/>
      <c r="D60" s="116" t="s">
        <v>95</v>
      </c>
      <c r="E60" s="116"/>
      <c r="F60" s="116"/>
      <c r="G60" s="116"/>
      <c r="H60" s="116"/>
      <c r="I60" s="117"/>
      <c r="J60" s="116" t="s">
        <v>96</v>
      </c>
      <c r="K60" s="116"/>
      <c r="L60" s="116"/>
      <c r="M60" s="116"/>
      <c r="N60" s="116"/>
      <c r="O60" s="116"/>
      <c r="P60" s="116"/>
      <c r="Q60" s="116"/>
      <c r="R60" s="116"/>
      <c r="S60" s="116"/>
      <c r="T60" s="116"/>
      <c r="U60" s="116"/>
      <c r="V60" s="116"/>
      <c r="W60" s="116"/>
      <c r="X60" s="116"/>
      <c r="Y60" s="116"/>
      <c r="Z60" s="116"/>
      <c r="AA60" s="116"/>
      <c r="AB60" s="116"/>
      <c r="AC60" s="116"/>
      <c r="AD60" s="116"/>
      <c r="AE60" s="116"/>
      <c r="AF60" s="116"/>
      <c r="AG60" s="118">
        <f>'VRN - Vedlejší a ostatní ...'!J30</f>
        <v>0</v>
      </c>
      <c r="AH60" s="117"/>
      <c r="AI60" s="117"/>
      <c r="AJ60" s="117"/>
      <c r="AK60" s="117"/>
      <c r="AL60" s="117"/>
      <c r="AM60" s="117"/>
      <c r="AN60" s="118">
        <f>SUM(AG60,AT60)</f>
        <v>0</v>
      </c>
      <c r="AO60" s="117"/>
      <c r="AP60" s="117"/>
      <c r="AQ60" s="119" t="s">
        <v>97</v>
      </c>
      <c r="AR60" s="120"/>
      <c r="AS60" s="126">
        <v>0</v>
      </c>
      <c r="AT60" s="127">
        <f>ROUND(SUM(AV60:AW60),2)</f>
        <v>0</v>
      </c>
      <c r="AU60" s="128">
        <f>'VRN - Vedlejší a ostatní ...'!P83</f>
        <v>0</v>
      </c>
      <c r="AV60" s="127">
        <f>'VRN - Vedlejší a ostatní ...'!J33</f>
        <v>0</v>
      </c>
      <c r="AW60" s="127">
        <f>'VRN - Vedlejší a ostatní ...'!J34</f>
        <v>0</v>
      </c>
      <c r="AX60" s="127">
        <f>'VRN - Vedlejší a ostatní ...'!J35</f>
        <v>0</v>
      </c>
      <c r="AY60" s="127">
        <f>'VRN - Vedlejší a ostatní ...'!J36</f>
        <v>0</v>
      </c>
      <c r="AZ60" s="127">
        <f>'VRN - Vedlejší a ostatní ...'!F33</f>
        <v>0</v>
      </c>
      <c r="BA60" s="127">
        <f>'VRN - Vedlejší a ostatní ...'!F34</f>
        <v>0</v>
      </c>
      <c r="BB60" s="127">
        <f>'VRN - Vedlejší a ostatní ...'!F35</f>
        <v>0</v>
      </c>
      <c r="BC60" s="127">
        <f>'VRN - Vedlejší a ostatní ...'!F36</f>
        <v>0</v>
      </c>
      <c r="BD60" s="129">
        <f>'VRN - Vedlejší a ostatní ...'!F37</f>
        <v>0</v>
      </c>
      <c r="BE60" s="7"/>
      <c r="BT60" s="125" t="s">
        <v>80</v>
      </c>
      <c r="BV60" s="125" t="s">
        <v>74</v>
      </c>
      <c r="BW60" s="125" t="s">
        <v>98</v>
      </c>
      <c r="BX60" s="125" t="s">
        <v>5</v>
      </c>
      <c r="CL60" s="125" t="s">
        <v>99</v>
      </c>
      <c r="CM60" s="125" t="s">
        <v>82</v>
      </c>
    </row>
    <row r="61" s="2" customFormat="1" ht="30" customHeight="1">
      <c r="A61" s="40"/>
      <c r="B61" s="41"/>
      <c r="C61" s="42"/>
      <c r="D61" s="42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  <c r="AF61" s="42"/>
      <c r="AG61" s="42"/>
      <c r="AH61" s="42"/>
      <c r="AI61" s="42"/>
      <c r="AJ61" s="42"/>
      <c r="AK61" s="42"/>
      <c r="AL61" s="42"/>
      <c r="AM61" s="42"/>
      <c r="AN61" s="42"/>
      <c r="AO61" s="42"/>
      <c r="AP61" s="42"/>
      <c r="AQ61" s="42"/>
      <c r="AR61" s="46"/>
      <c r="AS61" s="40"/>
      <c r="AT61" s="40"/>
      <c r="AU61" s="40"/>
      <c r="AV61" s="40"/>
      <c r="AW61" s="40"/>
      <c r="AX61" s="40"/>
      <c r="AY61" s="40"/>
      <c r="AZ61" s="40"/>
      <c r="BA61" s="40"/>
      <c r="BB61" s="40"/>
      <c r="BC61" s="40"/>
      <c r="BD61" s="40"/>
      <c r="BE61" s="40"/>
    </row>
    <row r="62" s="2" customFormat="1" ht="6.96" customHeight="1">
      <c r="A62" s="40"/>
      <c r="B62" s="61"/>
      <c r="C62" s="62"/>
      <c r="D62" s="62"/>
      <c r="E62" s="62"/>
      <c r="F62" s="62"/>
      <c r="G62" s="62"/>
      <c r="H62" s="62"/>
      <c r="I62" s="62"/>
      <c r="J62" s="62"/>
      <c r="K62" s="62"/>
      <c r="L62" s="62"/>
      <c r="M62" s="62"/>
      <c r="N62" s="62"/>
      <c r="O62" s="62"/>
      <c r="P62" s="62"/>
      <c r="Q62" s="62"/>
      <c r="R62" s="62"/>
      <c r="S62" s="62"/>
      <c r="T62" s="62"/>
      <c r="U62" s="62"/>
      <c r="V62" s="62"/>
      <c r="W62" s="62"/>
      <c r="X62" s="62"/>
      <c r="Y62" s="62"/>
      <c r="Z62" s="62"/>
      <c r="AA62" s="62"/>
      <c r="AB62" s="62"/>
      <c r="AC62" s="62"/>
      <c r="AD62" s="62"/>
      <c r="AE62" s="62"/>
      <c r="AF62" s="62"/>
      <c r="AG62" s="62"/>
      <c r="AH62" s="62"/>
      <c r="AI62" s="62"/>
      <c r="AJ62" s="62"/>
      <c r="AK62" s="62"/>
      <c r="AL62" s="62"/>
      <c r="AM62" s="62"/>
      <c r="AN62" s="62"/>
      <c r="AO62" s="62"/>
      <c r="AP62" s="62"/>
      <c r="AQ62" s="62"/>
      <c r="AR62" s="46"/>
      <c r="AS62" s="40"/>
      <c r="AT62" s="40"/>
      <c r="AU62" s="40"/>
      <c r="AV62" s="40"/>
      <c r="AW62" s="40"/>
      <c r="AX62" s="40"/>
      <c r="AY62" s="40"/>
      <c r="AZ62" s="40"/>
      <c r="BA62" s="40"/>
      <c r="BB62" s="40"/>
      <c r="BC62" s="40"/>
      <c r="BD62" s="40"/>
      <c r="BE62" s="40"/>
    </row>
  </sheetData>
  <sheetProtection sheet="1" formatColumns="0" formatRows="0" objects="1" scenarios="1" spinCount="100000" saltValue="e3x41IxKiIXtuMt+igX8zrtkOxzKuvNWikMliJcQvuO1DFnIr24iS+mC1mpWw6oGY7hNDIY+R5tXrR3B7FTqow==" hashValue="ocpEmO/zf24r/bLQJtxNLRpbTzAwak9xklKK5JA4i5pnrguU8h3sdVg8WnXbbTyDK8dDRF+bQPDWjQ0HV9tzjA==" algorithmName="SHA-512" password="CEF7"/>
  <mergeCells count="62">
    <mergeCell ref="L45:AO45"/>
    <mergeCell ref="AM47:AN47"/>
    <mergeCell ref="AM49:AP49"/>
    <mergeCell ref="AS49:AT51"/>
    <mergeCell ref="AM50:AP50"/>
    <mergeCell ref="C52:G52"/>
    <mergeCell ref="AG52:AM52"/>
    <mergeCell ref="I52:AF52"/>
    <mergeCell ref="AN52:AP52"/>
    <mergeCell ref="D55:H55"/>
    <mergeCell ref="AG55:AM55"/>
    <mergeCell ref="J55:AF55"/>
    <mergeCell ref="AN55:AP55"/>
    <mergeCell ref="J56:AF56"/>
    <mergeCell ref="D56:H56"/>
    <mergeCell ref="AG56:AM56"/>
    <mergeCell ref="AN56:AP56"/>
    <mergeCell ref="AN57:AP57"/>
    <mergeCell ref="D57:H57"/>
    <mergeCell ref="J57:AF57"/>
    <mergeCell ref="AG57:AM57"/>
    <mergeCell ref="AN58:AP58"/>
    <mergeCell ref="AG58:AM58"/>
    <mergeCell ref="D58:H58"/>
    <mergeCell ref="J58:AF58"/>
    <mergeCell ref="AN59:AP59"/>
    <mergeCell ref="AG59:AM59"/>
    <mergeCell ref="D59:H59"/>
    <mergeCell ref="J59:AF59"/>
    <mergeCell ref="AN60:AP60"/>
    <mergeCell ref="AG60:AM60"/>
    <mergeCell ref="D60:H60"/>
    <mergeCell ref="J60:AF60"/>
    <mergeCell ref="AG54:AM54"/>
    <mergeCell ref="AN54:AP54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W31:AE31"/>
    <mergeCell ref="AK31:AO31"/>
    <mergeCell ref="AK32:AO32"/>
    <mergeCell ref="L32:P32"/>
    <mergeCell ref="W32:AE32"/>
    <mergeCell ref="AK33:AO33"/>
    <mergeCell ref="L33:P33"/>
    <mergeCell ref="W33:AE33"/>
    <mergeCell ref="AK35:AO35"/>
    <mergeCell ref="X35:AB35"/>
    <mergeCell ref="AR2:BE2"/>
  </mergeCells>
  <hyperlinks>
    <hyperlink ref="A55" location="'1. - Kiosek stáčení LTO +...'!C2" display="/"/>
    <hyperlink ref="A56" location="'2. - Stání nadzemních nádrží'!C2" display="/"/>
    <hyperlink ref="A57" location="'3. - Trativod + veřejné o...'!C2" display="/"/>
    <hyperlink ref="A58" location="'4. - Kanalizace + lapol'!C2" display="/"/>
    <hyperlink ref="A59" location="'5. - Sanační práce '!C2" display="/"/>
    <hyperlink ref="A60" location="'VRN - Vedlejší a ostatní ...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1.667969" style="1" customWidth="1"/>
    <col min="13" max="13" width="10.83203" style="1" customWidth="1"/>
    <col min="15" max="15" width="14.16016" style="1" customWidth="1"/>
    <col min="16" max="16" width="14.16016" style="1" customWidth="1"/>
    <col min="17" max="17" width="14.16016" style="1" customWidth="1"/>
    <col min="18" max="18" width="14.16016" style="1" customWidth="1"/>
    <col min="19" max="19" width="14.16016" style="1" customWidth="1"/>
    <col min="20" max="20" width="14.16016" style="1" customWidth="1"/>
    <col min="21" max="21" width="16.33203" style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81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22"/>
      <c r="AT3" s="19" t="s">
        <v>82</v>
      </c>
    </row>
    <row r="4" s="1" customFormat="1" ht="24.96" customHeight="1">
      <c r="B4" s="22"/>
      <c r="D4" s="132" t="s">
        <v>100</v>
      </c>
      <c r="L4" s="22"/>
      <c r="M4" s="13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4" t="s">
        <v>16</v>
      </c>
      <c r="L6" s="22"/>
    </row>
    <row r="7" s="1" customFormat="1" ht="16.5" customHeight="1">
      <c r="B7" s="22"/>
      <c r="E7" s="135" t="str">
        <f>'Rekapitulace zakázky'!K6</f>
        <v>Odstranění objektů bývalé LTO v areálu nemocnice Nový Bydžov</v>
      </c>
      <c r="F7" s="134"/>
      <c r="G7" s="134"/>
      <c r="H7" s="134"/>
      <c r="L7" s="22"/>
    </row>
    <row r="8" s="2" customFormat="1" ht="12" customHeight="1">
      <c r="A8" s="40"/>
      <c r="B8" s="46"/>
      <c r="C8" s="40"/>
      <c r="D8" s="134" t="s">
        <v>101</v>
      </c>
      <c r="E8" s="40"/>
      <c r="F8" s="40"/>
      <c r="G8" s="40"/>
      <c r="H8" s="40"/>
      <c r="I8" s="40"/>
      <c r="J8" s="40"/>
      <c r="K8" s="40"/>
      <c r="L8" s="13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7" t="s">
        <v>102</v>
      </c>
      <c r="F9" s="40"/>
      <c r="G9" s="40"/>
      <c r="H9" s="40"/>
      <c r="I9" s="40"/>
      <c r="J9" s="40"/>
      <c r="K9" s="40"/>
      <c r="L9" s="13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4" t="s">
        <v>18</v>
      </c>
      <c r="E11" s="40"/>
      <c r="F11" s="138" t="s">
        <v>19</v>
      </c>
      <c r="G11" s="40"/>
      <c r="H11" s="40"/>
      <c r="I11" s="134" t="s">
        <v>20</v>
      </c>
      <c r="J11" s="138" t="s">
        <v>19</v>
      </c>
      <c r="K11" s="40"/>
      <c r="L11" s="13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4" t="s">
        <v>21</v>
      </c>
      <c r="E12" s="40"/>
      <c r="F12" s="138" t="s">
        <v>22</v>
      </c>
      <c r="G12" s="40"/>
      <c r="H12" s="40"/>
      <c r="I12" s="134" t="s">
        <v>23</v>
      </c>
      <c r="J12" s="139" t="str">
        <f>'Rekapitulace zakázky'!AN8</f>
        <v>5. 8. 2022</v>
      </c>
      <c r="K12" s="40"/>
      <c r="L12" s="13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4" t="s">
        <v>25</v>
      </c>
      <c r="E14" s="40"/>
      <c r="F14" s="40"/>
      <c r="G14" s="40"/>
      <c r="H14" s="40"/>
      <c r="I14" s="134" t="s">
        <v>26</v>
      </c>
      <c r="J14" s="138" t="s">
        <v>19</v>
      </c>
      <c r="K14" s="40"/>
      <c r="L14" s="13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8" t="s">
        <v>27</v>
      </c>
      <c r="F15" s="40"/>
      <c r="G15" s="40"/>
      <c r="H15" s="40"/>
      <c r="I15" s="134" t="s">
        <v>28</v>
      </c>
      <c r="J15" s="138" t="s">
        <v>19</v>
      </c>
      <c r="K15" s="40"/>
      <c r="L15" s="13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4" t="s">
        <v>29</v>
      </c>
      <c r="E17" s="40"/>
      <c r="F17" s="40"/>
      <c r="G17" s="40"/>
      <c r="H17" s="40"/>
      <c r="I17" s="134" t="s">
        <v>26</v>
      </c>
      <c r="J17" s="35" t="str">
        <f>'Rekapitulace zakázky'!AN13</f>
        <v>Vyplň údaj</v>
      </c>
      <c r="K17" s="40"/>
      <c r="L17" s="13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zakázky'!E14</f>
        <v>Vyplň údaj</v>
      </c>
      <c r="F18" s="138"/>
      <c r="G18" s="138"/>
      <c r="H18" s="138"/>
      <c r="I18" s="134" t="s">
        <v>28</v>
      </c>
      <c r="J18" s="35" t="str">
        <f>'Rekapitulace zakázky'!AN14</f>
        <v>Vyplň údaj</v>
      </c>
      <c r="K18" s="40"/>
      <c r="L18" s="13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4" t="s">
        <v>31</v>
      </c>
      <c r="E20" s="40"/>
      <c r="F20" s="40"/>
      <c r="G20" s="40"/>
      <c r="H20" s="40"/>
      <c r="I20" s="134" t="s">
        <v>26</v>
      </c>
      <c r="J20" s="138" t="s">
        <v>19</v>
      </c>
      <c r="K20" s="40"/>
      <c r="L20" s="13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8" t="s">
        <v>32</v>
      </c>
      <c r="F21" s="40"/>
      <c r="G21" s="40"/>
      <c r="H21" s="40"/>
      <c r="I21" s="134" t="s">
        <v>28</v>
      </c>
      <c r="J21" s="138" t="s">
        <v>19</v>
      </c>
      <c r="K21" s="40"/>
      <c r="L21" s="13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4" t="s">
        <v>34</v>
      </c>
      <c r="E23" s="40"/>
      <c r="F23" s="40"/>
      <c r="G23" s="40"/>
      <c r="H23" s="40"/>
      <c r="I23" s="134" t="s">
        <v>26</v>
      </c>
      <c r="J23" s="138" t="s">
        <v>19</v>
      </c>
      <c r="K23" s="40"/>
      <c r="L23" s="13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8" t="s">
        <v>35</v>
      </c>
      <c r="F24" s="40"/>
      <c r="G24" s="40"/>
      <c r="H24" s="40"/>
      <c r="I24" s="134" t="s">
        <v>28</v>
      </c>
      <c r="J24" s="138" t="s">
        <v>19</v>
      </c>
      <c r="K24" s="40"/>
      <c r="L24" s="13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4" t="s">
        <v>36</v>
      </c>
      <c r="E26" s="40"/>
      <c r="F26" s="40"/>
      <c r="G26" s="40"/>
      <c r="H26" s="40"/>
      <c r="I26" s="40"/>
      <c r="J26" s="40"/>
      <c r="K26" s="40"/>
      <c r="L26" s="13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47.25" customHeight="1">
      <c r="A27" s="140"/>
      <c r="B27" s="141"/>
      <c r="C27" s="140"/>
      <c r="D27" s="140"/>
      <c r="E27" s="142" t="s">
        <v>103</v>
      </c>
      <c r="F27" s="142"/>
      <c r="G27" s="142"/>
      <c r="H27" s="142"/>
      <c r="I27" s="140"/>
      <c r="J27" s="140"/>
      <c r="K27" s="140"/>
      <c r="L27" s="143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4"/>
      <c r="E29" s="144"/>
      <c r="F29" s="144"/>
      <c r="G29" s="144"/>
      <c r="H29" s="144"/>
      <c r="I29" s="144"/>
      <c r="J29" s="144"/>
      <c r="K29" s="144"/>
      <c r="L29" s="13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5" t="s">
        <v>38</v>
      </c>
      <c r="E30" s="40"/>
      <c r="F30" s="40"/>
      <c r="G30" s="40"/>
      <c r="H30" s="40"/>
      <c r="I30" s="40"/>
      <c r="J30" s="146">
        <f>ROUND(J92, 2)</f>
        <v>0</v>
      </c>
      <c r="K30" s="40"/>
      <c r="L30" s="13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4"/>
      <c r="E31" s="144"/>
      <c r="F31" s="144"/>
      <c r="G31" s="144"/>
      <c r="H31" s="144"/>
      <c r="I31" s="144"/>
      <c r="J31" s="144"/>
      <c r="K31" s="144"/>
      <c r="L31" s="13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7" t="s">
        <v>40</v>
      </c>
      <c r="G32" s="40"/>
      <c r="H32" s="40"/>
      <c r="I32" s="147" t="s">
        <v>39</v>
      </c>
      <c r="J32" s="147" t="s">
        <v>41</v>
      </c>
      <c r="K32" s="40"/>
      <c r="L32" s="13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8" t="s">
        <v>42</v>
      </c>
      <c r="E33" s="134" t="s">
        <v>43</v>
      </c>
      <c r="F33" s="149">
        <f>ROUND((SUM(BE92:BE414)),  2)</f>
        <v>0</v>
      </c>
      <c r="G33" s="40"/>
      <c r="H33" s="40"/>
      <c r="I33" s="150">
        <v>0.20999999999999999</v>
      </c>
      <c r="J33" s="149">
        <f>ROUND(((SUM(BE92:BE414))*I33),  2)</f>
        <v>0</v>
      </c>
      <c r="K33" s="40"/>
      <c r="L33" s="13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4" t="s">
        <v>44</v>
      </c>
      <c r="F34" s="149">
        <f>ROUND((SUM(BF92:BF414)),  2)</f>
        <v>0</v>
      </c>
      <c r="G34" s="40"/>
      <c r="H34" s="40"/>
      <c r="I34" s="150">
        <v>0.14999999999999999</v>
      </c>
      <c r="J34" s="149">
        <f>ROUND(((SUM(BF92:BF414))*I34),  2)</f>
        <v>0</v>
      </c>
      <c r="K34" s="40"/>
      <c r="L34" s="13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4" t="s">
        <v>45</v>
      </c>
      <c r="F35" s="149">
        <f>ROUND((SUM(BG92:BG414)),  2)</f>
        <v>0</v>
      </c>
      <c r="G35" s="40"/>
      <c r="H35" s="40"/>
      <c r="I35" s="150">
        <v>0.20999999999999999</v>
      </c>
      <c r="J35" s="149">
        <f>0</f>
        <v>0</v>
      </c>
      <c r="K35" s="40"/>
      <c r="L35" s="13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4" t="s">
        <v>46</v>
      </c>
      <c r="F36" s="149">
        <f>ROUND((SUM(BH92:BH414)),  2)</f>
        <v>0</v>
      </c>
      <c r="G36" s="40"/>
      <c r="H36" s="40"/>
      <c r="I36" s="150">
        <v>0.14999999999999999</v>
      </c>
      <c r="J36" s="149">
        <f>0</f>
        <v>0</v>
      </c>
      <c r="K36" s="40"/>
      <c r="L36" s="13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4" t="s">
        <v>47</v>
      </c>
      <c r="F37" s="149">
        <f>ROUND((SUM(BI92:BI414)),  2)</f>
        <v>0</v>
      </c>
      <c r="G37" s="40"/>
      <c r="H37" s="40"/>
      <c r="I37" s="150">
        <v>0</v>
      </c>
      <c r="J37" s="149">
        <f>0</f>
        <v>0</v>
      </c>
      <c r="K37" s="40"/>
      <c r="L37" s="13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1"/>
      <c r="D39" s="152" t="s">
        <v>48</v>
      </c>
      <c r="E39" s="153"/>
      <c r="F39" s="153"/>
      <c r="G39" s="154" t="s">
        <v>49</v>
      </c>
      <c r="H39" s="155" t="s">
        <v>50</v>
      </c>
      <c r="I39" s="153"/>
      <c r="J39" s="156">
        <f>SUM(J30:J37)</f>
        <v>0</v>
      </c>
      <c r="K39" s="157"/>
      <c r="L39" s="13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3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3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104</v>
      </c>
      <c r="D45" s="42"/>
      <c r="E45" s="42"/>
      <c r="F45" s="42"/>
      <c r="G45" s="42"/>
      <c r="H45" s="42"/>
      <c r="I45" s="42"/>
      <c r="J45" s="42"/>
      <c r="K45" s="42"/>
      <c r="L45" s="13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62" t="str">
        <f>E7</f>
        <v>Odstranění objektů bývalé LTO v areálu nemocnice Nový Bydžov</v>
      </c>
      <c r="F48" s="34"/>
      <c r="G48" s="34"/>
      <c r="H48" s="34"/>
      <c r="I48" s="42"/>
      <c r="J48" s="42"/>
      <c r="K48" s="42"/>
      <c r="L48" s="13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101</v>
      </c>
      <c r="D49" s="42"/>
      <c r="E49" s="42"/>
      <c r="F49" s="42"/>
      <c r="G49" s="42"/>
      <c r="H49" s="42"/>
      <c r="I49" s="42"/>
      <c r="J49" s="42"/>
      <c r="K49" s="42"/>
      <c r="L49" s="13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1. - Kiosek stáčení LTO + kondenzátní jímka</v>
      </c>
      <c r="F50" s="42"/>
      <c r="G50" s="42"/>
      <c r="H50" s="42"/>
      <c r="I50" s="42"/>
      <c r="J50" s="42"/>
      <c r="K50" s="42"/>
      <c r="L50" s="13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>Nový Bydžov</v>
      </c>
      <c r="G52" s="42"/>
      <c r="H52" s="42"/>
      <c r="I52" s="34" t="s">
        <v>23</v>
      </c>
      <c r="J52" s="74" t="str">
        <f>IF(J12="","",J12)</f>
        <v>5. 8. 2022</v>
      </c>
      <c r="K52" s="42"/>
      <c r="L52" s="13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5.15" customHeight="1">
      <c r="A54" s="40"/>
      <c r="B54" s="41"/>
      <c r="C54" s="34" t="s">
        <v>25</v>
      </c>
      <c r="D54" s="42"/>
      <c r="E54" s="42"/>
      <c r="F54" s="29" t="str">
        <f>E15</f>
        <v>Královehradecký kraj</v>
      </c>
      <c r="G54" s="42"/>
      <c r="H54" s="42"/>
      <c r="I54" s="34" t="s">
        <v>31</v>
      </c>
      <c r="J54" s="38" t="str">
        <f>E21</f>
        <v>INS s.r.o. Náchod</v>
      </c>
      <c r="K54" s="42"/>
      <c r="L54" s="13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29</v>
      </c>
      <c r="D55" s="42"/>
      <c r="E55" s="42"/>
      <c r="F55" s="29" t="str">
        <f>IF(E18="","",E18)</f>
        <v>Vyplň údaj</v>
      </c>
      <c r="G55" s="42"/>
      <c r="H55" s="42"/>
      <c r="I55" s="34" t="s">
        <v>34</v>
      </c>
      <c r="J55" s="38" t="str">
        <f>E24</f>
        <v>Jan Krčmář</v>
      </c>
      <c r="K55" s="42"/>
      <c r="L55" s="13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3" t="s">
        <v>105</v>
      </c>
      <c r="D57" s="164"/>
      <c r="E57" s="164"/>
      <c r="F57" s="164"/>
      <c r="G57" s="164"/>
      <c r="H57" s="164"/>
      <c r="I57" s="164"/>
      <c r="J57" s="165" t="s">
        <v>106</v>
      </c>
      <c r="K57" s="164"/>
      <c r="L57" s="13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6" t="s">
        <v>70</v>
      </c>
      <c r="D59" s="42"/>
      <c r="E59" s="42"/>
      <c r="F59" s="42"/>
      <c r="G59" s="42"/>
      <c r="H59" s="42"/>
      <c r="I59" s="42"/>
      <c r="J59" s="104">
        <f>J92</f>
        <v>0</v>
      </c>
      <c r="K59" s="42"/>
      <c r="L59" s="13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107</v>
      </c>
    </row>
    <row r="60" s="9" customFormat="1" ht="24.96" customHeight="1">
      <c r="A60" s="9"/>
      <c r="B60" s="167"/>
      <c r="C60" s="168"/>
      <c r="D60" s="169" t="s">
        <v>108</v>
      </c>
      <c r="E60" s="170"/>
      <c r="F60" s="170"/>
      <c r="G60" s="170"/>
      <c r="H60" s="170"/>
      <c r="I60" s="170"/>
      <c r="J60" s="171">
        <f>J93</f>
        <v>0</v>
      </c>
      <c r="K60" s="168"/>
      <c r="L60" s="17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3"/>
      <c r="C61" s="174"/>
      <c r="D61" s="175" t="s">
        <v>109</v>
      </c>
      <c r="E61" s="176"/>
      <c r="F61" s="176"/>
      <c r="G61" s="176"/>
      <c r="H61" s="176"/>
      <c r="I61" s="176"/>
      <c r="J61" s="177">
        <f>J94</f>
        <v>0</v>
      </c>
      <c r="K61" s="174"/>
      <c r="L61" s="17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3"/>
      <c r="C62" s="174"/>
      <c r="D62" s="175" t="s">
        <v>110</v>
      </c>
      <c r="E62" s="176"/>
      <c r="F62" s="176"/>
      <c r="G62" s="176"/>
      <c r="H62" s="176"/>
      <c r="I62" s="176"/>
      <c r="J62" s="177">
        <f>J217</f>
        <v>0</v>
      </c>
      <c r="K62" s="174"/>
      <c r="L62" s="17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3"/>
      <c r="C63" s="174"/>
      <c r="D63" s="175" t="s">
        <v>111</v>
      </c>
      <c r="E63" s="176"/>
      <c r="F63" s="176"/>
      <c r="G63" s="176"/>
      <c r="H63" s="176"/>
      <c r="I63" s="176"/>
      <c r="J63" s="177">
        <f>J222</f>
        <v>0</v>
      </c>
      <c r="K63" s="174"/>
      <c r="L63" s="178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3"/>
      <c r="C64" s="174"/>
      <c r="D64" s="175" t="s">
        <v>112</v>
      </c>
      <c r="E64" s="176"/>
      <c r="F64" s="176"/>
      <c r="G64" s="176"/>
      <c r="H64" s="176"/>
      <c r="I64" s="176"/>
      <c r="J64" s="177">
        <f>J249</f>
        <v>0</v>
      </c>
      <c r="K64" s="174"/>
      <c r="L64" s="178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3"/>
      <c r="C65" s="174"/>
      <c r="D65" s="175" t="s">
        <v>113</v>
      </c>
      <c r="E65" s="176"/>
      <c r="F65" s="176"/>
      <c r="G65" s="176"/>
      <c r="H65" s="176"/>
      <c r="I65" s="176"/>
      <c r="J65" s="177">
        <f>J257</f>
        <v>0</v>
      </c>
      <c r="K65" s="174"/>
      <c r="L65" s="17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73"/>
      <c r="C66" s="174"/>
      <c r="D66" s="175" t="s">
        <v>114</v>
      </c>
      <c r="E66" s="176"/>
      <c r="F66" s="176"/>
      <c r="G66" s="176"/>
      <c r="H66" s="176"/>
      <c r="I66" s="176"/>
      <c r="J66" s="177">
        <f>J261</f>
        <v>0</v>
      </c>
      <c r="K66" s="174"/>
      <c r="L66" s="17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73"/>
      <c r="C67" s="174"/>
      <c r="D67" s="175" t="s">
        <v>115</v>
      </c>
      <c r="E67" s="176"/>
      <c r="F67" s="176"/>
      <c r="G67" s="176"/>
      <c r="H67" s="176"/>
      <c r="I67" s="176"/>
      <c r="J67" s="177">
        <f>J298</f>
        <v>0</v>
      </c>
      <c r="K67" s="174"/>
      <c r="L67" s="178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73"/>
      <c r="C68" s="174"/>
      <c r="D68" s="175" t="s">
        <v>116</v>
      </c>
      <c r="E68" s="176"/>
      <c r="F68" s="176"/>
      <c r="G68" s="176"/>
      <c r="H68" s="176"/>
      <c r="I68" s="176"/>
      <c r="J68" s="177">
        <f>J374</f>
        <v>0</v>
      </c>
      <c r="K68" s="174"/>
      <c r="L68" s="178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9" customFormat="1" ht="24.96" customHeight="1">
      <c r="A69" s="9"/>
      <c r="B69" s="167"/>
      <c r="C69" s="168"/>
      <c r="D69" s="169" t="s">
        <v>117</v>
      </c>
      <c r="E69" s="170"/>
      <c r="F69" s="170"/>
      <c r="G69" s="170"/>
      <c r="H69" s="170"/>
      <c r="I69" s="170"/>
      <c r="J69" s="171">
        <f>J377</f>
        <v>0</v>
      </c>
      <c r="K69" s="168"/>
      <c r="L69" s="172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</row>
    <row r="70" s="10" customFormat="1" ht="19.92" customHeight="1">
      <c r="A70" s="10"/>
      <c r="B70" s="173"/>
      <c r="C70" s="174"/>
      <c r="D70" s="175" t="s">
        <v>118</v>
      </c>
      <c r="E70" s="176"/>
      <c r="F70" s="176"/>
      <c r="G70" s="176"/>
      <c r="H70" s="176"/>
      <c r="I70" s="176"/>
      <c r="J70" s="177">
        <f>J378</f>
        <v>0</v>
      </c>
      <c r="K70" s="174"/>
      <c r="L70" s="178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73"/>
      <c r="C71" s="174"/>
      <c r="D71" s="175" t="s">
        <v>119</v>
      </c>
      <c r="E71" s="176"/>
      <c r="F71" s="176"/>
      <c r="G71" s="176"/>
      <c r="H71" s="176"/>
      <c r="I71" s="176"/>
      <c r="J71" s="177">
        <f>J382</f>
        <v>0</v>
      </c>
      <c r="K71" s="174"/>
      <c r="L71" s="178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73"/>
      <c r="C72" s="174"/>
      <c r="D72" s="175" t="s">
        <v>120</v>
      </c>
      <c r="E72" s="176"/>
      <c r="F72" s="176"/>
      <c r="G72" s="176"/>
      <c r="H72" s="176"/>
      <c r="I72" s="176"/>
      <c r="J72" s="177">
        <f>J396</f>
        <v>0</v>
      </c>
      <c r="K72" s="174"/>
      <c r="L72" s="178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2" customFormat="1" ht="21.84" customHeight="1">
      <c r="A73" s="40"/>
      <c r="B73" s="41"/>
      <c r="C73" s="42"/>
      <c r="D73" s="42"/>
      <c r="E73" s="42"/>
      <c r="F73" s="42"/>
      <c r="G73" s="42"/>
      <c r="H73" s="42"/>
      <c r="I73" s="42"/>
      <c r="J73" s="42"/>
      <c r="K73" s="42"/>
      <c r="L73" s="136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6.96" customHeight="1">
      <c r="A74" s="40"/>
      <c r="B74" s="61"/>
      <c r="C74" s="62"/>
      <c r="D74" s="62"/>
      <c r="E74" s="62"/>
      <c r="F74" s="62"/>
      <c r="G74" s="62"/>
      <c r="H74" s="62"/>
      <c r="I74" s="62"/>
      <c r="J74" s="62"/>
      <c r="K74" s="62"/>
      <c r="L74" s="136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8" s="2" customFormat="1" ht="6.96" customHeight="1">
      <c r="A78" s="40"/>
      <c r="B78" s="63"/>
      <c r="C78" s="64"/>
      <c r="D78" s="64"/>
      <c r="E78" s="64"/>
      <c r="F78" s="64"/>
      <c r="G78" s="64"/>
      <c r="H78" s="64"/>
      <c r="I78" s="64"/>
      <c r="J78" s="64"/>
      <c r="K78" s="64"/>
      <c r="L78" s="13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24.96" customHeight="1">
      <c r="A79" s="40"/>
      <c r="B79" s="41"/>
      <c r="C79" s="25" t="s">
        <v>121</v>
      </c>
      <c r="D79" s="42"/>
      <c r="E79" s="42"/>
      <c r="F79" s="42"/>
      <c r="G79" s="42"/>
      <c r="H79" s="42"/>
      <c r="I79" s="42"/>
      <c r="J79" s="42"/>
      <c r="K79" s="42"/>
      <c r="L79" s="13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6.96" customHeight="1">
      <c r="A80" s="40"/>
      <c r="B80" s="41"/>
      <c r="C80" s="42"/>
      <c r="D80" s="42"/>
      <c r="E80" s="42"/>
      <c r="F80" s="42"/>
      <c r="G80" s="42"/>
      <c r="H80" s="42"/>
      <c r="I80" s="42"/>
      <c r="J80" s="42"/>
      <c r="K80" s="42"/>
      <c r="L80" s="13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2" customHeight="1">
      <c r="A81" s="40"/>
      <c r="B81" s="41"/>
      <c r="C81" s="34" t="s">
        <v>16</v>
      </c>
      <c r="D81" s="42"/>
      <c r="E81" s="42"/>
      <c r="F81" s="42"/>
      <c r="G81" s="42"/>
      <c r="H81" s="42"/>
      <c r="I81" s="42"/>
      <c r="J81" s="42"/>
      <c r="K81" s="42"/>
      <c r="L81" s="136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16.5" customHeight="1">
      <c r="A82" s="40"/>
      <c r="B82" s="41"/>
      <c r="C82" s="42"/>
      <c r="D82" s="42"/>
      <c r="E82" s="162" t="str">
        <f>E7</f>
        <v>Odstranění objektů bývalé LTO v areálu nemocnice Nový Bydžov</v>
      </c>
      <c r="F82" s="34"/>
      <c r="G82" s="34"/>
      <c r="H82" s="34"/>
      <c r="I82" s="42"/>
      <c r="J82" s="42"/>
      <c r="K82" s="42"/>
      <c r="L82" s="136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12" customHeight="1">
      <c r="A83" s="40"/>
      <c r="B83" s="41"/>
      <c r="C83" s="34" t="s">
        <v>101</v>
      </c>
      <c r="D83" s="42"/>
      <c r="E83" s="42"/>
      <c r="F83" s="42"/>
      <c r="G83" s="42"/>
      <c r="H83" s="42"/>
      <c r="I83" s="42"/>
      <c r="J83" s="42"/>
      <c r="K83" s="42"/>
      <c r="L83" s="136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6.5" customHeight="1">
      <c r="A84" s="40"/>
      <c r="B84" s="41"/>
      <c r="C84" s="42"/>
      <c r="D84" s="42"/>
      <c r="E84" s="71" t="str">
        <f>E9</f>
        <v>1. - Kiosek stáčení LTO + kondenzátní jímka</v>
      </c>
      <c r="F84" s="42"/>
      <c r="G84" s="42"/>
      <c r="H84" s="42"/>
      <c r="I84" s="42"/>
      <c r="J84" s="42"/>
      <c r="K84" s="42"/>
      <c r="L84" s="136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6.96" customHeight="1">
      <c r="A85" s="40"/>
      <c r="B85" s="41"/>
      <c r="C85" s="42"/>
      <c r="D85" s="42"/>
      <c r="E85" s="42"/>
      <c r="F85" s="42"/>
      <c r="G85" s="42"/>
      <c r="H85" s="42"/>
      <c r="I85" s="42"/>
      <c r="J85" s="42"/>
      <c r="K85" s="42"/>
      <c r="L85" s="136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2" customHeight="1">
      <c r="A86" s="40"/>
      <c r="B86" s="41"/>
      <c r="C86" s="34" t="s">
        <v>21</v>
      </c>
      <c r="D86" s="42"/>
      <c r="E86" s="42"/>
      <c r="F86" s="29" t="str">
        <f>F12</f>
        <v>Nový Bydžov</v>
      </c>
      <c r="G86" s="42"/>
      <c r="H86" s="42"/>
      <c r="I86" s="34" t="s">
        <v>23</v>
      </c>
      <c r="J86" s="74" t="str">
        <f>IF(J12="","",J12)</f>
        <v>5. 8. 2022</v>
      </c>
      <c r="K86" s="42"/>
      <c r="L86" s="136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6.96" customHeight="1">
      <c r="A87" s="40"/>
      <c r="B87" s="41"/>
      <c r="C87" s="42"/>
      <c r="D87" s="42"/>
      <c r="E87" s="42"/>
      <c r="F87" s="42"/>
      <c r="G87" s="42"/>
      <c r="H87" s="42"/>
      <c r="I87" s="42"/>
      <c r="J87" s="42"/>
      <c r="K87" s="42"/>
      <c r="L87" s="136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5.15" customHeight="1">
      <c r="A88" s="40"/>
      <c r="B88" s="41"/>
      <c r="C88" s="34" t="s">
        <v>25</v>
      </c>
      <c r="D88" s="42"/>
      <c r="E88" s="42"/>
      <c r="F88" s="29" t="str">
        <f>E15</f>
        <v>Královehradecký kraj</v>
      </c>
      <c r="G88" s="42"/>
      <c r="H88" s="42"/>
      <c r="I88" s="34" t="s">
        <v>31</v>
      </c>
      <c r="J88" s="38" t="str">
        <f>E21</f>
        <v>INS s.r.o. Náchod</v>
      </c>
      <c r="K88" s="42"/>
      <c r="L88" s="136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5.15" customHeight="1">
      <c r="A89" s="40"/>
      <c r="B89" s="41"/>
      <c r="C89" s="34" t="s">
        <v>29</v>
      </c>
      <c r="D89" s="42"/>
      <c r="E89" s="42"/>
      <c r="F89" s="29" t="str">
        <f>IF(E18="","",E18)</f>
        <v>Vyplň údaj</v>
      </c>
      <c r="G89" s="42"/>
      <c r="H89" s="42"/>
      <c r="I89" s="34" t="s">
        <v>34</v>
      </c>
      <c r="J89" s="38" t="str">
        <f>E24</f>
        <v>Jan Krčmář</v>
      </c>
      <c r="K89" s="42"/>
      <c r="L89" s="136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10.32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136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11" customFormat="1" ht="29.28" customHeight="1">
      <c r="A91" s="179"/>
      <c r="B91" s="180"/>
      <c r="C91" s="181" t="s">
        <v>122</v>
      </c>
      <c r="D91" s="182" t="s">
        <v>57</v>
      </c>
      <c r="E91" s="182" t="s">
        <v>53</v>
      </c>
      <c r="F91" s="182" t="s">
        <v>54</v>
      </c>
      <c r="G91" s="182" t="s">
        <v>123</v>
      </c>
      <c r="H91" s="182" t="s">
        <v>124</v>
      </c>
      <c r="I91" s="182" t="s">
        <v>125</v>
      </c>
      <c r="J91" s="182" t="s">
        <v>106</v>
      </c>
      <c r="K91" s="183" t="s">
        <v>126</v>
      </c>
      <c r="L91" s="184"/>
      <c r="M91" s="94" t="s">
        <v>19</v>
      </c>
      <c r="N91" s="95" t="s">
        <v>42</v>
      </c>
      <c r="O91" s="95" t="s">
        <v>127</v>
      </c>
      <c r="P91" s="95" t="s">
        <v>128</v>
      </c>
      <c r="Q91" s="95" t="s">
        <v>129</v>
      </c>
      <c r="R91" s="95" t="s">
        <v>130</v>
      </c>
      <c r="S91" s="95" t="s">
        <v>131</v>
      </c>
      <c r="T91" s="96" t="s">
        <v>132</v>
      </c>
      <c r="U91" s="179"/>
      <c r="V91" s="179"/>
      <c r="W91" s="179"/>
      <c r="X91" s="179"/>
      <c r="Y91" s="179"/>
      <c r="Z91" s="179"/>
      <c r="AA91" s="179"/>
      <c r="AB91" s="179"/>
      <c r="AC91" s="179"/>
      <c r="AD91" s="179"/>
      <c r="AE91" s="179"/>
    </row>
    <row r="92" s="2" customFormat="1" ht="22.8" customHeight="1">
      <c r="A92" s="40"/>
      <c r="B92" s="41"/>
      <c r="C92" s="101" t="s">
        <v>133</v>
      </c>
      <c r="D92" s="42"/>
      <c r="E92" s="42"/>
      <c r="F92" s="42"/>
      <c r="G92" s="42"/>
      <c r="H92" s="42"/>
      <c r="I92" s="42"/>
      <c r="J92" s="185">
        <f>BK92</f>
        <v>0</v>
      </c>
      <c r="K92" s="42"/>
      <c r="L92" s="46"/>
      <c r="M92" s="97"/>
      <c r="N92" s="186"/>
      <c r="O92" s="98"/>
      <c r="P92" s="187">
        <f>P93+P377</f>
        <v>0</v>
      </c>
      <c r="Q92" s="98"/>
      <c r="R92" s="187">
        <f>R93+R377</f>
        <v>37.892331620000007</v>
      </c>
      <c r="S92" s="98"/>
      <c r="T92" s="188">
        <f>T93+T377</f>
        <v>298.92647480000005</v>
      </c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T92" s="19" t="s">
        <v>71</v>
      </c>
      <c r="AU92" s="19" t="s">
        <v>107</v>
      </c>
      <c r="BK92" s="189">
        <f>BK93+BK377</f>
        <v>0</v>
      </c>
    </row>
    <row r="93" s="12" customFormat="1" ht="25.92" customHeight="1">
      <c r="A93" s="12"/>
      <c r="B93" s="190"/>
      <c r="C93" s="191"/>
      <c r="D93" s="192" t="s">
        <v>71</v>
      </c>
      <c r="E93" s="193" t="s">
        <v>134</v>
      </c>
      <c r="F93" s="193" t="s">
        <v>135</v>
      </c>
      <c r="G93" s="191"/>
      <c r="H93" s="191"/>
      <c r="I93" s="194"/>
      <c r="J93" s="195">
        <f>BK93</f>
        <v>0</v>
      </c>
      <c r="K93" s="191"/>
      <c r="L93" s="196"/>
      <c r="M93" s="197"/>
      <c r="N93" s="198"/>
      <c r="O93" s="198"/>
      <c r="P93" s="199">
        <f>P94+P217+P222+P249+P257+P261+P298+P374</f>
        <v>0</v>
      </c>
      <c r="Q93" s="198"/>
      <c r="R93" s="199">
        <f>R94+R217+R222+R249+R257+R261+R298+R374</f>
        <v>37.892331620000007</v>
      </c>
      <c r="S93" s="198"/>
      <c r="T93" s="200">
        <f>T94+T217+T222+T249+T257+T261+T298+T374</f>
        <v>298.05587100000002</v>
      </c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R93" s="201" t="s">
        <v>80</v>
      </c>
      <c r="AT93" s="202" t="s">
        <v>71</v>
      </c>
      <c r="AU93" s="202" t="s">
        <v>72</v>
      </c>
      <c r="AY93" s="201" t="s">
        <v>136</v>
      </c>
      <c r="BK93" s="203">
        <f>BK94+BK217+BK222+BK249+BK257+BK261+BK298+BK374</f>
        <v>0</v>
      </c>
    </row>
    <row r="94" s="12" customFormat="1" ht="22.8" customHeight="1">
      <c r="A94" s="12"/>
      <c r="B94" s="190"/>
      <c r="C94" s="191"/>
      <c r="D94" s="192" t="s">
        <v>71</v>
      </c>
      <c r="E94" s="204" t="s">
        <v>80</v>
      </c>
      <c r="F94" s="204" t="s">
        <v>137</v>
      </c>
      <c r="G94" s="191"/>
      <c r="H94" s="191"/>
      <c r="I94" s="194"/>
      <c r="J94" s="205">
        <f>BK94</f>
        <v>0</v>
      </c>
      <c r="K94" s="191"/>
      <c r="L94" s="196"/>
      <c r="M94" s="197"/>
      <c r="N94" s="198"/>
      <c r="O94" s="198"/>
      <c r="P94" s="199">
        <f>SUM(P95:P216)</f>
        <v>0</v>
      </c>
      <c r="Q94" s="198"/>
      <c r="R94" s="199">
        <f>SUM(R95:R216)</f>
        <v>26.698804320000001</v>
      </c>
      <c r="S94" s="198"/>
      <c r="T94" s="200">
        <f>SUM(T95:T216)</f>
        <v>0</v>
      </c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R94" s="201" t="s">
        <v>80</v>
      </c>
      <c r="AT94" s="202" t="s">
        <v>71</v>
      </c>
      <c r="AU94" s="202" t="s">
        <v>80</v>
      </c>
      <c r="AY94" s="201" t="s">
        <v>136</v>
      </c>
      <c r="BK94" s="203">
        <f>SUM(BK95:BK216)</f>
        <v>0</v>
      </c>
    </row>
    <row r="95" s="2" customFormat="1" ht="24.15" customHeight="1">
      <c r="A95" s="40"/>
      <c r="B95" s="41"/>
      <c r="C95" s="206" t="s">
        <v>80</v>
      </c>
      <c r="D95" s="206" t="s">
        <v>138</v>
      </c>
      <c r="E95" s="207" t="s">
        <v>139</v>
      </c>
      <c r="F95" s="208" t="s">
        <v>140</v>
      </c>
      <c r="G95" s="209" t="s">
        <v>141</v>
      </c>
      <c r="H95" s="210">
        <v>120</v>
      </c>
      <c r="I95" s="211"/>
      <c r="J95" s="212">
        <f>ROUND(I95*H95,2)</f>
        <v>0</v>
      </c>
      <c r="K95" s="208" t="s">
        <v>142</v>
      </c>
      <c r="L95" s="46"/>
      <c r="M95" s="213" t="s">
        <v>19</v>
      </c>
      <c r="N95" s="214" t="s">
        <v>43</v>
      </c>
      <c r="O95" s="86"/>
      <c r="P95" s="215">
        <f>O95*H95</f>
        <v>0</v>
      </c>
      <c r="Q95" s="215">
        <v>0</v>
      </c>
      <c r="R95" s="215">
        <f>Q95*H95</f>
        <v>0</v>
      </c>
      <c r="S95" s="215">
        <v>0</v>
      </c>
      <c r="T95" s="216">
        <f>S95*H95</f>
        <v>0</v>
      </c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R95" s="217" t="s">
        <v>143</v>
      </c>
      <c r="AT95" s="217" t="s">
        <v>138</v>
      </c>
      <c r="AU95" s="217" t="s">
        <v>82</v>
      </c>
      <c r="AY95" s="19" t="s">
        <v>136</v>
      </c>
      <c r="BE95" s="218">
        <f>IF(N95="základní",J95,0)</f>
        <v>0</v>
      </c>
      <c r="BF95" s="218">
        <f>IF(N95="snížená",J95,0)</f>
        <v>0</v>
      </c>
      <c r="BG95" s="218">
        <f>IF(N95="zákl. přenesená",J95,0)</f>
        <v>0</v>
      </c>
      <c r="BH95" s="218">
        <f>IF(N95="sníž. přenesená",J95,0)</f>
        <v>0</v>
      </c>
      <c r="BI95" s="218">
        <f>IF(N95="nulová",J95,0)</f>
        <v>0</v>
      </c>
      <c r="BJ95" s="19" t="s">
        <v>80</v>
      </c>
      <c r="BK95" s="218">
        <f>ROUND(I95*H95,2)</f>
        <v>0</v>
      </c>
      <c r="BL95" s="19" t="s">
        <v>143</v>
      </c>
      <c r="BM95" s="217" t="s">
        <v>144</v>
      </c>
    </row>
    <row r="96" s="2" customFormat="1">
      <c r="A96" s="40"/>
      <c r="B96" s="41"/>
      <c r="C96" s="42"/>
      <c r="D96" s="219" t="s">
        <v>145</v>
      </c>
      <c r="E96" s="42"/>
      <c r="F96" s="220" t="s">
        <v>146</v>
      </c>
      <c r="G96" s="42"/>
      <c r="H96" s="42"/>
      <c r="I96" s="221"/>
      <c r="J96" s="42"/>
      <c r="K96" s="42"/>
      <c r="L96" s="46"/>
      <c r="M96" s="222"/>
      <c r="N96" s="223"/>
      <c r="O96" s="86"/>
      <c r="P96" s="86"/>
      <c r="Q96" s="86"/>
      <c r="R96" s="86"/>
      <c r="S96" s="86"/>
      <c r="T96" s="87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T96" s="19" t="s">
        <v>145</v>
      </c>
      <c r="AU96" s="19" t="s">
        <v>82</v>
      </c>
    </row>
    <row r="97" s="13" customFormat="1">
      <c r="A97" s="13"/>
      <c r="B97" s="224"/>
      <c r="C97" s="225"/>
      <c r="D97" s="226" t="s">
        <v>147</v>
      </c>
      <c r="E97" s="227" t="s">
        <v>19</v>
      </c>
      <c r="F97" s="228" t="s">
        <v>148</v>
      </c>
      <c r="G97" s="225"/>
      <c r="H97" s="229">
        <v>120</v>
      </c>
      <c r="I97" s="230"/>
      <c r="J97" s="225"/>
      <c r="K97" s="225"/>
      <c r="L97" s="231"/>
      <c r="M97" s="232"/>
      <c r="N97" s="233"/>
      <c r="O97" s="233"/>
      <c r="P97" s="233"/>
      <c r="Q97" s="233"/>
      <c r="R97" s="233"/>
      <c r="S97" s="233"/>
      <c r="T97" s="234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T97" s="235" t="s">
        <v>147</v>
      </c>
      <c r="AU97" s="235" t="s">
        <v>82</v>
      </c>
      <c r="AV97" s="13" t="s">
        <v>82</v>
      </c>
      <c r="AW97" s="13" t="s">
        <v>33</v>
      </c>
      <c r="AX97" s="13" t="s">
        <v>80</v>
      </c>
      <c r="AY97" s="235" t="s">
        <v>136</v>
      </c>
    </row>
    <row r="98" s="2" customFormat="1" ht="21.75" customHeight="1">
      <c r="A98" s="40"/>
      <c r="B98" s="41"/>
      <c r="C98" s="206" t="s">
        <v>82</v>
      </c>
      <c r="D98" s="206" t="s">
        <v>138</v>
      </c>
      <c r="E98" s="207" t="s">
        <v>149</v>
      </c>
      <c r="F98" s="208" t="s">
        <v>150</v>
      </c>
      <c r="G98" s="209" t="s">
        <v>151</v>
      </c>
      <c r="H98" s="210">
        <v>3</v>
      </c>
      <c r="I98" s="211"/>
      <c r="J98" s="212">
        <f>ROUND(I98*H98,2)</f>
        <v>0</v>
      </c>
      <c r="K98" s="208" t="s">
        <v>142</v>
      </c>
      <c r="L98" s="46"/>
      <c r="M98" s="213" t="s">
        <v>19</v>
      </c>
      <c r="N98" s="214" t="s">
        <v>43</v>
      </c>
      <c r="O98" s="86"/>
      <c r="P98" s="215">
        <f>O98*H98</f>
        <v>0</v>
      </c>
      <c r="Q98" s="215">
        <v>0</v>
      </c>
      <c r="R98" s="215">
        <f>Q98*H98</f>
        <v>0</v>
      </c>
      <c r="S98" s="215">
        <v>0</v>
      </c>
      <c r="T98" s="216">
        <f>S98*H98</f>
        <v>0</v>
      </c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R98" s="217" t="s">
        <v>143</v>
      </c>
      <c r="AT98" s="217" t="s">
        <v>138</v>
      </c>
      <c r="AU98" s="217" t="s">
        <v>82</v>
      </c>
      <c r="AY98" s="19" t="s">
        <v>136</v>
      </c>
      <c r="BE98" s="218">
        <f>IF(N98="základní",J98,0)</f>
        <v>0</v>
      </c>
      <c r="BF98" s="218">
        <f>IF(N98="snížená",J98,0)</f>
        <v>0</v>
      </c>
      <c r="BG98" s="218">
        <f>IF(N98="zákl. přenesená",J98,0)</f>
        <v>0</v>
      </c>
      <c r="BH98" s="218">
        <f>IF(N98="sníž. přenesená",J98,0)</f>
        <v>0</v>
      </c>
      <c r="BI98" s="218">
        <f>IF(N98="nulová",J98,0)</f>
        <v>0</v>
      </c>
      <c r="BJ98" s="19" t="s">
        <v>80</v>
      </c>
      <c r="BK98" s="218">
        <f>ROUND(I98*H98,2)</f>
        <v>0</v>
      </c>
      <c r="BL98" s="19" t="s">
        <v>143</v>
      </c>
      <c r="BM98" s="217" t="s">
        <v>152</v>
      </c>
    </row>
    <row r="99" s="2" customFormat="1">
      <c r="A99" s="40"/>
      <c r="B99" s="41"/>
      <c r="C99" s="42"/>
      <c r="D99" s="219" t="s">
        <v>145</v>
      </c>
      <c r="E99" s="42"/>
      <c r="F99" s="220" t="s">
        <v>153</v>
      </c>
      <c r="G99" s="42"/>
      <c r="H99" s="42"/>
      <c r="I99" s="221"/>
      <c r="J99" s="42"/>
      <c r="K99" s="42"/>
      <c r="L99" s="46"/>
      <c r="M99" s="222"/>
      <c r="N99" s="223"/>
      <c r="O99" s="86"/>
      <c r="P99" s="86"/>
      <c r="Q99" s="86"/>
      <c r="R99" s="86"/>
      <c r="S99" s="86"/>
      <c r="T99" s="87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T99" s="19" t="s">
        <v>145</v>
      </c>
      <c r="AU99" s="19" t="s">
        <v>82</v>
      </c>
    </row>
    <row r="100" s="13" customFormat="1">
      <c r="A100" s="13"/>
      <c r="B100" s="224"/>
      <c r="C100" s="225"/>
      <c r="D100" s="226" t="s">
        <v>147</v>
      </c>
      <c r="E100" s="227" t="s">
        <v>19</v>
      </c>
      <c r="F100" s="228" t="s">
        <v>154</v>
      </c>
      <c r="G100" s="225"/>
      <c r="H100" s="229">
        <v>3</v>
      </c>
      <c r="I100" s="230"/>
      <c r="J100" s="225"/>
      <c r="K100" s="225"/>
      <c r="L100" s="231"/>
      <c r="M100" s="232"/>
      <c r="N100" s="233"/>
      <c r="O100" s="233"/>
      <c r="P100" s="233"/>
      <c r="Q100" s="233"/>
      <c r="R100" s="233"/>
      <c r="S100" s="233"/>
      <c r="T100" s="234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T100" s="235" t="s">
        <v>147</v>
      </c>
      <c r="AU100" s="235" t="s">
        <v>82</v>
      </c>
      <c r="AV100" s="13" t="s">
        <v>82</v>
      </c>
      <c r="AW100" s="13" t="s">
        <v>33</v>
      </c>
      <c r="AX100" s="13" t="s">
        <v>80</v>
      </c>
      <c r="AY100" s="235" t="s">
        <v>136</v>
      </c>
    </row>
    <row r="101" s="2" customFormat="1" ht="21.75" customHeight="1">
      <c r="A101" s="40"/>
      <c r="B101" s="41"/>
      <c r="C101" s="206" t="s">
        <v>155</v>
      </c>
      <c r="D101" s="206" t="s">
        <v>138</v>
      </c>
      <c r="E101" s="207" t="s">
        <v>156</v>
      </c>
      <c r="F101" s="208" t="s">
        <v>157</v>
      </c>
      <c r="G101" s="209" t="s">
        <v>151</v>
      </c>
      <c r="H101" s="210">
        <v>3</v>
      </c>
      <c r="I101" s="211"/>
      <c r="J101" s="212">
        <f>ROUND(I101*H101,2)</f>
        <v>0</v>
      </c>
      <c r="K101" s="208" t="s">
        <v>142</v>
      </c>
      <c r="L101" s="46"/>
      <c r="M101" s="213" t="s">
        <v>19</v>
      </c>
      <c r="N101" s="214" t="s">
        <v>43</v>
      </c>
      <c r="O101" s="86"/>
      <c r="P101" s="215">
        <f>O101*H101</f>
        <v>0</v>
      </c>
      <c r="Q101" s="215">
        <v>0</v>
      </c>
      <c r="R101" s="215">
        <f>Q101*H101</f>
        <v>0</v>
      </c>
      <c r="S101" s="215">
        <v>0</v>
      </c>
      <c r="T101" s="216">
        <f>S101*H101</f>
        <v>0</v>
      </c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R101" s="217" t="s">
        <v>143</v>
      </c>
      <c r="AT101" s="217" t="s">
        <v>138</v>
      </c>
      <c r="AU101" s="217" t="s">
        <v>82</v>
      </c>
      <c r="AY101" s="19" t="s">
        <v>136</v>
      </c>
      <c r="BE101" s="218">
        <f>IF(N101="základní",J101,0)</f>
        <v>0</v>
      </c>
      <c r="BF101" s="218">
        <f>IF(N101="snížená",J101,0)</f>
        <v>0</v>
      </c>
      <c r="BG101" s="218">
        <f>IF(N101="zákl. přenesená",J101,0)</f>
        <v>0</v>
      </c>
      <c r="BH101" s="218">
        <f>IF(N101="sníž. přenesená",J101,0)</f>
        <v>0</v>
      </c>
      <c r="BI101" s="218">
        <f>IF(N101="nulová",J101,0)</f>
        <v>0</v>
      </c>
      <c r="BJ101" s="19" t="s">
        <v>80</v>
      </c>
      <c r="BK101" s="218">
        <f>ROUND(I101*H101,2)</f>
        <v>0</v>
      </c>
      <c r="BL101" s="19" t="s">
        <v>143</v>
      </c>
      <c r="BM101" s="217" t="s">
        <v>158</v>
      </c>
    </row>
    <row r="102" s="2" customFormat="1">
      <c r="A102" s="40"/>
      <c r="B102" s="41"/>
      <c r="C102" s="42"/>
      <c r="D102" s="219" t="s">
        <v>145</v>
      </c>
      <c r="E102" s="42"/>
      <c r="F102" s="220" t="s">
        <v>159</v>
      </c>
      <c r="G102" s="42"/>
      <c r="H102" s="42"/>
      <c r="I102" s="221"/>
      <c r="J102" s="42"/>
      <c r="K102" s="42"/>
      <c r="L102" s="46"/>
      <c r="M102" s="222"/>
      <c r="N102" s="223"/>
      <c r="O102" s="86"/>
      <c r="P102" s="86"/>
      <c r="Q102" s="86"/>
      <c r="R102" s="86"/>
      <c r="S102" s="86"/>
      <c r="T102" s="87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T102" s="19" t="s">
        <v>145</v>
      </c>
      <c r="AU102" s="19" t="s">
        <v>82</v>
      </c>
    </row>
    <row r="103" s="2" customFormat="1" ht="16.5" customHeight="1">
      <c r="A103" s="40"/>
      <c r="B103" s="41"/>
      <c r="C103" s="206" t="s">
        <v>143</v>
      </c>
      <c r="D103" s="206" t="s">
        <v>138</v>
      </c>
      <c r="E103" s="207" t="s">
        <v>160</v>
      </c>
      <c r="F103" s="208" t="s">
        <v>161</v>
      </c>
      <c r="G103" s="209" t="s">
        <v>162</v>
      </c>
      <c r="H103" s="210">
        <v>20</v>
      </c>
      <c r="I103" s="211"/>
      <c r="J103" s="212">
        <f>ROUND(I103*H103,2)</f>
        <v>0</v>
      </c>
      <c r="K103" s="208" t="s">
        <v>142</v>
      </c>
      <c r="L103" s="46"/>
      <c r="M103" s="213" t="s">
        <v>19</v>
      </c>
      <c r="N103" s="214" t="s">
        <v>43</v>
      </c>
      <c r="O103" s="86"/>
      <c r="P103" s="215">
        <f>O103*H103</f>
        <v>0</v>
      </c>
      <c r="Q103" s="215">
        <v>0</v>
      </c>
      <c r="R103" s="215">
        <f>Q103*H103</f>
        <v>0</v>
      </c>
      <c r="S103" s="215">
        <v>0</v>
      </c>
      <c r="T103" s="216">
        <f>S103*H103</f>
        <v>0</v>
      </c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R103" s="217" t="s">
        <v>143</v>
      </c>
      <c r="AT103" s="217" t="s">
        <v>138</v>
      </c>
      <c r="AU103" s="217" t="s">
        <v>82</v>
      </c>
      <c r="AY103" s="19" t="s">
        <v>136</v>
      </c>
      <c r="BE103" s="218">
        <f>IF(N103="základní",J103,0)</f>
        <v>0</v>
      </c>
      <c r="BF103" s="218">
        <f>IF(N103="snížená",J103,0)</f>
        <v>0</v>
      </c>
      <c r="BG103" s="218">
        <f>IF(N103="zákl. přenesená",J103,0)</f>
        <v>0</v>
      </c>
      <c r="BH103" s="218">
        <f>IF(N103="sníž. přenesená",J103,0)</f>
        <v>0</v>
      </c>
      <c r="BI103" s="218">
        <f>IF(N103="nulová",J103,0)</f>
        <v>0</v>
      </c>
      <c r="BJ103" s="19" t="s">
        <v>80</v>
      </c>
      <c r="BK103" s="218">
        <f>ROUND(I103*H103,2)</f>
        <v>0</v>
      </c>
      <c r="BL103" s="19" t="s">
        <v>143</v>
      </c>
      <c r="BM103" s="217" t="s">
        <v>163</v>
      </c>
    </row>
    <row r="104" s="2" customFormat="1">
      <c r="A104" s="40"/>
      <c r="B104" s="41"/>
      <c r="C104" s="42"/>
      <c r="D104" s="219" t="s">
        <v>145</v>
      </c>
      <c r="E104" s="42"/>
      <c r="F104" s="220" t="s">
        <v>164</v>
      </c>
      <c r="G104" s="42"/>
      <c r="H104" s="42"/>
      <c r="I104" s="221"/>
      <c r="J104" s="42"/>
      <c r="K104" s="42"/>
      <c r="L104" s="46"/>
      <c r="M104" s="222"/>
      <c r="N104" s="223"/>
      <c r="O104" s="86"/>
      <c r="P104" s="86"/>
      <c r="Q104" s="86"/>
      <c r="R104" s="86"/>
      <c r="S104" s="86"/>
      <c r="T104" s="87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T104" s="19" t="s">
        <v>145</v>
      </c>
      <c r="AU104" s="19" t="s">
        <v>82</v>
      </c>
    </row>
    <row r="105" s="13" customFormat="1">
      <c r="A105" s="13"/>
      <c r="B105" s="224"/>
      <c r="C105" s="225"/>
      <c r="D105" s="226" t="s">
        <v>147</v>
      </c>
      <c r="E105" s="227" t="s">
        <v>19</v>
      </c>
      <c r="F105" s="228" t="s">
        <v>165</v>
      </c>
      <c r="G105" s="225"/>
      <c r="H105" s="229">
        <v>20</v>
      </c>
      <c r="I105" s="230"/>
      <c r="J105" s="225"/>
      <c r="K105" s="225"/>
      <c r="L105" s="231"/>
      <c r="M105" s="232"/>
      <c r="N105" s="233"/>
      <c r="O105" s="233"/>
      <c r="P105" s="233"/>
      <c r="Q105" s="233"/>
      <c r="R105" s="233"/>
      <c r="S105" s="233"/>
      <c r="T105" s="234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T105" s="235" t="s">
        <v>147</v>
      </c>
      <c r="AU105" s="235" t="s">
        <v>82</v>
      </c>
      <c r="AV105" s="13" t="s">
        <v>82</v>
      </c>
      <c r="AW105" s="13" t="s">
        <v>33</v>
      </c>
      <c r="AX105" s="13" t="s">
        <v>80</v>
      </c>
      <c r="AY105" s="235" t="s">
        <v>136</v>
      </c>
    </row>
    <row r="106" s="2" customFormat="1" ht="24.15" customHeight="1">
      <c r="A106" s="40"/>
      <c r="B106" s="41"/>
      <c r="C106" s="206" t="s">
        <v>166</v>
      </c>
      <c r="D106" s="206" t="s">
        <v>138</v>
      </c>
      <c r="E106" s="207" t="s">
        <v>167</v>
      </c>
      <c r="F106" s="208" t="s">
        <v>168</v>
      </c>
      <c r="G106" s="209" t="s">
        <v>169</v>
      </c>
      <c r="H106" s="210">
        <v>345.80000000000001</v>
      </c>
      <c r="I106" s="211"/>
      <c r="J106" s="212">
        <f>ROUND(I106*H106,2)</f>
        <v>0</v>
      </c>
      <c r="K106" s="208" t="s">
        <v>142</v>
      </c>
      <c r="L106" s="46"/>
      <c r="M106" s="213" t="s">
        <v>19</v>
      </c>
      <c r="N106" s="214" t="s">
        <v>43</v>
      </c>
      <c r="O106" s="86"/>
      <c r="P106" s="215">
        <f>O106*H106</f>
        <v>0</v>
      </c>
      <c r="Q106" s="215">
        <v>0</v>
      </c>
      <c r="R106" s="215">
        <f>Q106*H106</f>
        <v>0</v>
      </c>
      <c r="S106" s="215">
        <v>0</v>
      </c>
      <c r="T106" s="216">
        <f>S106*H106</f>
        <v>0</v>
      </c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R106" s="217" t="s">
        <v>143</v>
      </c>
      <c r="AT106" s="217" t="s">
        <v>138</v>
      </c>
      <c r="AU106" s="217" t="s">
        <v>82</v>
      </c>
      <c r="AY106" s="19" t="s">
        <v>136</v>
      </c>
      <c r="BE106" s="218">
        <f>IF(N106="základní",J106,0)</f>
        <v>0</v>
      </c>
      <c r="BF106" s="218">
        <f>IF(N106="snížená",J106,0)</f>
        <v>0</v>
      </c>
      <c r="BG106" s="218">
        <f>IF(N106="zákl. přenesená",J106,0)</f>
        <v>0</v>
      </c>
      <c r="BH106" s="218">
        <f>IF(N106="sníž. přenesená",J106,0)</f>
        <v>0</v>
      </c>
      <c r="BI106" s="218">
        <f>IF(N106="nulová",J106,0)</f>
        <v>0</v>
      </c>
      <c r="BJ106" s="19" t="s">
        <v>80</v>
      </c>
      <c r="BK106" s="218">
        <f>ROUND(I106*H106,2)</f>
        <v>0</v>
      </c>
      <c r="BL106" s="19" t="s">
        <v>143</v>
      </c>
      <c r="BM106" s="217" t="s">
        <v>170</v>
      </c>
    </row>
    <row r="107" s="2" customFormat="1">
      <c r="A107" s="40"/>
      <c r="B107" s="41"/>
      <c r="C107" s="42"/>
      <c r="D107" s="219" t="s">
        <v>145</v>
      </c>
      <c r="E107" s="42"/>
      <c r="F107" s="220" t="s">
        <v>171</v>
      </c>
      <c r="G107" s="42"/>
      <c r="H107" s="42"/>
      <c r="I107" s="221"/>
      <c r="J107" s="42"/>
      <c r="K107" s="42"/>
      <c r="L107" s="46"/>
      <c r="M107" s="222"/>
      <c r="N107" s="223"/>
      <c r="O107" s="86"/>
      <c r="P107" s="86"/>
      <c r="Q107" s="86"/>
      <c r="R107" s="86"/>
      <c r="S107" s="86"/>
      <c r="T107" s="87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T107" s="19" t="s">
        <v>145</v>
      </c>
      <c r="AU107" s="19" t="s">
        <v>82</v>
      </c>
    </row>
    <row r="108" s="13" customFormat="1">
      <c r="A108" s="13"/>
      <c r="B108" s="224"/>
      <c r="C108" s="225"/>
      <c r="D108" s="226" t="s">
        <v>147</v>
      </c>
      <c r="E108" s="227" t="s">
        <v>19</v>
      </c>
      <c r="F108" s="228" t="s">
        <v>172</v>
      </c>
      <c r="G108" s="225"/>
      <c r="H108" s="229">
        <v>494</v>
      </c>
      <c r="I108" s="230"/>
      <c r="J108" s="225"/>
      <c r="K108" s="225"/>
      <c r="L108" s="231"/>
      <c r="M108" s="232"/>
      <c r="N108" s="233"/>
      <c r="O108" s="233"/>
      <c r="P108" s="233"/>
      <c r="Q108" s="233"/>
      <c r="R108" s="233"/>
      <c r="S108" s="233"/>
      <c r="T108" s="234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T108" s="235" t="s">
        <v>147</v>
      </c>
      <c r="AU108" s="235" t="s">
        <v>82</v>
      </c>
      <c r="AV108" s="13" t="s">
        <v>82</v>
      </c>
      <c r="AW108" s="13" t="s">
        <v>33</v>
      </c>
      <c r="AX108" s="13" t="s">
        <v>72</v>
      </c>
      <c r="AY108" s="235" t="s">
        <v>136</v>
      </c>
    </row>
    <row r="109" s="13" customFormat="1">
      <c r="A109" s="13"/>
      <c r="B109" s="224"/>
      <c r="C109" s="225"/>
      <c r="D109" s="226" t="s">
        <v>147</v>
      </c>
      <c r="E109" s="227" t="s">
        <v>19</v>
      </c>
      <c r="F109" s="228" t="s">
        <v>173</v>
      </c>
      <c r="G109" s="225"/>
      <c r="H109" s="229">
        <v>345.80000000000001</v>
      </c>
      <c r="I109" s="230"/>
      <c r="J109" s="225"/>
      <c r="K109" s="225"/>
      <c r="L109" s="231"/>
      <c r="M109" s="232"/>
      <c r="N109" s="233"/>
      <c r="O109" s="233"/>
      <c r="P109" s="233"/>
      <c r="Q109" s="233"/>
      <c r="R109" s="233"/>
      <c r="S109" s="233"/>
      <c r="T109" s="234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235" t="s">
        <v>147</v>
      </c>
      <c r="AU109" s="235" t="s">
        <v>82</v>
      </c>
      <c r="AV109" s="13" t="s">
        <v>82</v>
      </c>
      <c r="AW109" s="13" t="s">
        <v>33</v>
      </c>
      <c r="AX109" s="13" t="s">
        <v>80</v>
      </c>
      <c r="AY109" s="235" t="s">
        <v>136</v>
      </c>
    </row>
    <row r="110" s="2" customFormat="1" ht="24.15" customHeight="1">
      <c r="A110" s="40"/>
      <c r="B110" s="41"/>
      <c r="C110" s="206" t="s">
        <v>174</v>
      </c>
      <c r="D110" s="206" t="s">
        <v>138</v>
      </c>
      <c r="E110" s="207" t="s">
        <v>175</v>
      </c>
      <c r="F110" s="208" t="s">
        <v>176</v>
      </c>
      <c r="G110" s="209" t="s">
        <v>169</v>
      </c>
      <c r="H110" s="210">
        <v>148.19999999999999</v>
      </c>
      <c r="I110" s="211"/>
      <c r="J110" s="212">
        <f>ROUND(I110*H110,2)</f>
        <v>0</v>
      </c>
      <c r="K110" s="208" t="s">
        <v>142</v>
      </c>
      <c r="L110" s="46"/>
      <c r="M110" s="213" t="s">
        <v>19</v>
      </c>
      <c r="N110" s="214" t="s">
        <v>43</v>
      </c>
      <c r="O110" s="86"/>
      <c r="P110" s="215">
        <f>O110*H110</f>
        <v>0</v>
      </c>
      <c r="Q110" s="215">
        <v>0</v>
      </c>
      <c r="R110" s="215">
        <f>Q110*H110</f>
        <v>0</v>
      </c>
      <c r="S110" s="215">
        <v>0</v>
      </c>
      <c r="T110" s="216">
        <f>S110*H110</f>
        <v>0</v>
      </c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R110" s="217" t="s">
        <v>143</v>
      </c>
      <c r="AT110" s="217" t="s">
        <v>138</v>
      </c>
      <c r="AU110" s="217" t="s">
        <v>82</v>
      </c>
      <c r="AY110" s="19" t="s">
        <v>136</v>
      </c>
      <c r="BE110" s="218">
        <f>IF(N110="základní",J110,0)</f>
        <v>0</v>
      </c>
      <c r="BF110" s="218">
        <f>IF(N110="snížená",J110,0)</f>
        <v>0</v>
      </c>
      <c r="BG110" s="218">
        <f>IF(N110="zákl. přenesená",J110,0)</f>
        <v>0</v>
      </c>
      <c r="BH110" s="218">
        <f>IF(N110="sníž. přenesená",J110,0)</f>
        <v>0</v>
      </c>
      <c r="BI110" s="218">
        <f>IF(N110="nulová",J110,0)</f>
        <v>0</v>
      </c>
      <c r="BJ110" s="19" t="s">
        <v>80</v>
      </c>
      <c r="BK110" s="218">
        <f>ROUND(I110*H110,2)</f>
        <v>0</v>
      </c>
      <c r="BL110" s="19" t="s">
        <v>143</v>
      </c>
      <c r="BM110" s="217" t="s">
        <v>177</v>
      </c>
    </row>
    <row r="111" s="2" customFormat="1">
      <c r="A111" s="40"/>
      <c r="B111" s="41"/>
      <c r="C111" s="42"/>
      <c r="D111" s="219" t="s">
        <v>145</v>
      </c>
      <c r="E111" s="42"/>
      <c r="F111" s="220" t="s">
        <v>178</v>
      </c>
      <c r="G111" s="42"/>
      <c r="H111" s="42"/>
      <c r="I111" s="221"/>
      <c r="J111" s="42"/>
      <c r="K111" s="42"/>
      <c r="L111" s="46"/>
      <c r="M111" s="222"/>
      <c r="N111" s="223"/>
      <c r="O111" s="86"/>
      <c r="P111" s="86"/>
      <c r="Q111" s="86"/>
      <c r="R111" s="86"/>
      <c r="S111" s="86"/>
      <c r="T111" s="87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T111" s="19" t="s">
        <v>145</v>
      </c>
      <c r="AU111" s="19" t="s">
        <v>82</v>
      </c>
    </row>
    <row r="112" s="13" customFormat="1">
      <c r="A112" s="13"/>
      <c r="B112" s="224"/>
      <c r="C112" s="225"/>
      <c r="D112" s="226" t="s">
        <v>147</v>
      </c>
      <c r="E112" s="227" t="s">
        <v>19</v>
      </c>
      <c r="F112" s="228" t="s">
        <v>179</v>
      </c>
      <c r="G112" s="225"/>
      <c r="H112" s="229">
        <v>148.19999999999999</v>
      </c>
      <c r="I112" s="230"/>
      <c r="J112" s="225"/>
      <c r="K112" s="225"/>
      <c r="L112" s="231"/>
      <c r="M112" s="232"/>
      <c r="N112" s="233"/>
      <c r="O112" s="233"/>
      <c r="P112" s="233"/>
      <c r="Q112" s="233"/>
      <c r="R112" s="233"/>
      <c r="S112" s="233"/>
      <c r="T112" s="234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235" t="s">
        <v>147</v>
      </c>
      <c r="AU112" s="235" t="s">
        <v>82</v>
      </c>
      <c r="AV112" s="13" t="s">
        <v>82</v>
      </c>
      <c r="AW112" s="13" t="s">
        <v>33</v>
      </c>
      <c r="AX112" s="13" t="s">
        <v>80</v>
      </c>
      <c r="AY112" s="235" t="s">
        <v>136</v>
      </c>
    </row>
    <row r="113" s="2" customFormat="1" ht="55.5" customHeight="1">
      <c r="A113" s="40"/>
      <c r="B113" s="41"/>
      <c r="C113" s="206" t="s">
        <v>180</v>
      </c>
      <c r="D113" s="206" t="s">
        <v>138</v>
      </c>
      <c r="E113" s="207" t="s">
        <v>181</v>
      </c>
      <c r="F113" s="208" t="s">
        <v>182</v>
      </c>
      <c r="G113" s="209" t="s">
        <v>169</v>
      </c>
      <c r="H113" s="210">
        <v>5.0270000000000001</v>
      </c>
      <c r="I113" s="211"/>
      <c r="J113" s="212">
        <f>ROUND(I113*H113,2)</f>
        <v>0</v>
      </c>
      <c r="K113" s="208" t="s">
        <v>142</v>
      </c>
      <c r="L113" s="46"/>
      <c r="M113" s="213" t="s">
        <v>19</v>
      </c>
      <c r="N113" s="214" t="s">
        <v>43</v>
      </c>
      <c r="O113" s="86"/>
      <c r="P113" s="215">
        <f>O113*H113</f>
        <v>0</v>
      </c>
      <c r="Q113" s="215">
        <v>0</v>
      </c>
      <c r="R113" s="215">
        <f>Q113*H113</f>
        <v>0</v>
      </c>
      <c r="S113" s="215">
        <v>0</v>
      </c>
      <c r="T113" s="216">
        <f>S113*H113</f>
        <v>0</v>
      </c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R113" s="217" t="s">
        <v>143</v>
      </c>
      <c r="AT113" s="217" t="s">
        <v>138</v>
      </c>
      <c r="AU113" s="217" t="s">
        <v>82</v>
      </c>
      <c r="AY113" s="19" t="s">
        <v>136</v>
      </c>
      <c r="BE113" s="218">
        <f>IF(N113="základní",J113,0)</f>
        <v>0</v>
      </c>
      <c r="BF113" s="218">
        <f>IF(N113="snížená",J113,0)</f>
        <v>0</v>
      </c>
      <c r="BG113" s="218">
        <f>IF(N113="zákl. přenesená",J113,0)</f>
        <v>0</v>
      </c>
      <c r="BH113" s="218">
        <f>IF(N113="sníž. přenesená",J113,0)</f>
        <v>0</v>
      </c>
      <c r="BI113" s="218">
        <f>IF(N113="nulová",J113,0)</f>
        <v>0</v>
      </c>
      <c r="BJ113" s="19" t="s">
        <v>80</v>
      </c>
      <c r="BK113" s="218">
        <f>ROUND(I113*H113,2)</f>
        <v>0</v>
      </c>
      <c r="BL113" s="19" t="s">
        <v>143</v>
      </c>
      <c r="BM113" s="217" t="s">
        <v>183</v>
      </c>
    </row>
    <row r="114" s="2" customFormat="1">
      <c r="A114" s="40"/>
      <c r="B114" s="41"/>
      <c r="C114" s="42"/>
      <c r="D114" s="219" t="s">
        <v>145</v>
      </c>
      <c r="E114" s="42"/>
      <c r="F114" s="220" t="s">
        <v>184</v>
      </c>
      <c r="G114" s="42"/>
      <c r="H114" s="42"/>
      <c r="I114" s="221"/>
      <c r="J114" s="42"/>
      <c r="K114" s="42"/>
      <c r="L114" s="46"/>
      <c r="M114" s="222"/>
      <c r="N114" s="223"/>
      <c r="O114" s="86"/>
      <c r="P114" s="86"/>
      <c r="Q114" s="86"/>
      <c r="R114" s="86"/>
      <c r="S114" s="86"/>
      <c r="T114" s="87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T114" s="19" t="s">
        <v>145</v>
      </c>
      <c r="AU114" s="19" t="s">
        <v>82</v>
      </c>
    </row>
    <row r="115" s="13" customFormat="1">
      <c r="A115" s="13"/>
      <c r="B115" s="224"/>
      <c r="C115" s="225"/>
      <c r="D115" s="226" t="s">
        <v>147</v>
      </c>
      <c r="E115" s="227" t="s">
        <v>19</v>
      </c>
      <c r="F115" s="228" t="s">
        <v>185</v>
      </c>
      <c r="G115" s="225"/>
      <c r="H115" s="229">
        <v>5.0270000000000001</v>
      </c>
      <c r="I115" s="230"/>
      <c r="J115" s="225"/>
      <c r="K115" s="225"/>
      <c r="L115" s="231"/>
      <c r="M115" s="232"/>
      <c r="N115" s="233"/>
      <c r="O115" s="233"/>
      <c r="P115" s="233"/>
      <c r="Q115" s="233"/>
      <c r="R115" s="233"/>
      <c r="S115" s="233"/>
      <c r="T115" s="234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T115" s="235" t="s">
        <v>147</v>
      </c>
      <c r="AU115" s="235" t="s">
        <v>82</v>
      </c>
      <c r="AV115" s="13" t="s">
        <v>82</v>
      </c>
      <c r="AW115" s="13" t="s">
        <v>33</v>
      </c>
      <c r="AX115" s="13" t="s">
        <v>80</v>
      </c>
      <c r="AY115" s="235" t="s">
        <v>136</v>
      </c>
    </row>
    <row r="116" s="2" customFormat="1" ht="24.15" customHeight="1">
      <c r="A116" s="40"/>
      <c r="B116" s="41"/>
      <c r="C116" s="206" t="s">
        <v>186</v>
      </c>
      <c r="D116" s="206" t="s">
        <v>138</v>
      </c>
      <c r="E116" s="207" t="s">
        <v>187</v>
      </c>
      <c r="F116" s="208" t="s">
        <v>188</v>
      </c>
      <c r="G116" s="209" t="s">
        <v>141</v>
      </c>
      <c r="H116" s="210">
        <v>140</v>
      </c>
      <c r="I116" s="211"/>
      <c r="J116" s="212">
        <f>ROUND(I116*H116,2)</f>
        <v>0</v>
      </c>
      <c r="K116" s="208" t="s">
        <v>142</v>
      </c>
      <c r="L116" s="46"/>
      <c r="M116" s="213" t="s">
        <v>19</v>
      </c>
      <c r="N116" s="214" t="s">
        <v>43</v>
      </c>
      <c r="O116" s="86"/>
      <c r="P116" s="215">
        <f>O116*H116</f>
        <v>0</v>
      </c>
      <c r="Q116" s="215">
        <v>0.00014999999999999999</v>
      </c>
      <c r="R116" s="215">
        <f>Q116*H116</f>
        <v>0.020999999999999998</v>
      </c>
      <c r="S116" s="215">
        <v>0</v>
      </c>
      <c r="T116" s="216">
        <f>S116*H116</f>
        <v>0</v>
      </c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R116" s="217" t="s">
        <v>143</v>
      </c>
      <c r="AT116" s="217" t="s">
        <v>138</v>
      </c>
      <c r="AU116" s="217" t="s">
        <v>82</v>
      </c>
      <c r="AY116" s="19" t="s">
        <v>136</v>
      </c>
      <c r="BE116" s="218">
        <f>IF(N116="základní",J116,0)</f>
        <v>0</v>
      </c>
      <c r="BF116" s="218">
        <f>IF(N116="snížená",J116,0)</f>
        <v>0</v>
      </c>
      <c r="BG116" s="218">
        <f>IF(N116="zákl. přenesená",J116,0)</f>
        <v>0</v>
      </c>
      <c r="BH116" s="218">
        <f>IF(N116="sníž. přenesená",J116,0)</f>
        <v>0</v>
      </c>
      <c r="BI116" s="218">
        <f>IF(N116="nulová",J116,0)</f>
        <v>0</v>
      </c>
      <c r="BJ116" s="19" t="s">
        <v>80</v>
      </c>
      <c r="BK116" s="218">
        <f>ROUND(I116*H116,2)</f>
        <v>0</v>
      </c>
      <c r="BL116" s="19" t="s">
        <v>143</v>
      </c>
      <c r="BM116" s="217" t="s">
        <v>189</v>
      </c>
    </row>
    <row r="117" s="2" customFormat="1">
      <c r="A117" s="40"/>
      <c r="B117" s="41"/>
      <c r="C117" s="42"/>
      <c r="D117" s="219" t="s">
        <v>145</v>
      </c>
      <c r="E117" s="42"/>
      <c r="F117" s="220" t="s">
        <v>190</v>
      </c>
      <c r="G117" s="42"/>
      <c r="H117" s="42"/>
      <c r="I117" s="221"/>
      <c r="J117" s="42"/>
      <c r="K117" s="42"/>
      <c r="L117" s="46"/>
      <c r="M117" s="222"/>
      <c r="N117" s="223"/>
      <c r="O117" s="86"/>
      <c r="P117" s="86"/>
      <c r="Q117" s="86"/>
      <c r="R117" s="86"/>
      <c r="S117" s="86"/>
      <c r="T117" s="87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T117" s="19" t="s">
        <v>145</v>
      </c>
      <c r="AU117" s="19" t="s">
        <v>82</v>
      </c>
    </row>
    <row r="118" s="13" customFormat="1">
      <c r="A118" s="13"/>
      <c r="B118" s="224"/>
      <c r="C118" s="225"/>
      <c r="D118" s="226" t="s">
        <v>147</v>
      </c>
      <c r="E118" s="227" t="s">
        <v>19</v>
      </c>
      <c r="F118" s="228" t="s">
        <v>191</v>
      </c>
      <c r="G118" s="225"/>
      <c r="H118" s="229">
        <v>140</v>
      </c>
      <c r="I118" s="230"/>
      <c r="J118" s="225"/>
      <c r="K118" s="225"/>
      <c r="L118" s="231"/>
      <c r="M118" s="232"/>
      <c r="N118" s="233"/>
      <c r="O118" s="233"/>
      <c r="P118" s="233"/>
      <c r="Q118" s="233"/>
      <c r="R118" s="233"/>
      <c r="S118" s="233"/>
      <c r="T118" s="234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235" t="s">
        <v>147</v>
      </c>
      <c r="AU118" s="235" t="s">
        <v>82</v>
      </c>
      <c r="AV118" s="13" t="s">
        <v>82</v>
      </c>
      <c r="AW118" s="13" t="s">
        <v>33</v>
      </c>
      <c r="AX118" s="13" t="s">
        <v>80</v>
      </c>
      <c r="AY118" s="235" t="s">
        <v>136</v>
      </c>
    </row>
    <row r="119" s="2" customFormat="1" ht="24.15" customHeight="1">
      <c r="A119" s="40"/>
      <c r="B119" s="41"/>
      <c r="C119" s="206" t="s">
        <v>192</v>
      </c>
      <c r="D119" s="206" t="s">
        <v>138</v>
      </c>
      <c r="E119" s="207" t="s">
        <v>193</v>
      </c>
      <c r="F119" s="208" t="s">
        <v>194</v>
      </c>
      <c r="G119" s="209" t="s">
        <v>141</v>
      </c>
      <c r="H119" s="210">
        <v>140</v>
      </c>
      <c r="I119" s="211"/>
      <c r="J119" s="212">
        <f>ROUND(I119*H119,2)</f>
        <v>0</v>
      </c>
      <c r="K119" s="208" t="s">
        <v>142</v>
      </c>
      <c r="L119" s="46"/>
      <c r="M119" s="213" t="s">
        <v>19</v>
      </c>
      <c r="N119" s="214" t="s">
        <v>43</v>
      </c>
      <c r="O119" s="86"/>
      <c r="P119" s="215">
        <f>O119*H119</f>
        <v>0</v>
      </c>
      <c r="Q119" s="215">
        <v>0</v>
      </c>
      <c r="R119" s="215">
        <f>Q119*H119</f>
        <v>0</v>
      </c>
      <c r="S119" s="215">
        <v>0</v>
      </c>
      <c r="T119" s="216">
        <f>S119*H119</f>
        <v>0</v>
      </c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R119" s="217" t="s">
        <v>143</v>
      </c>
      <c r="AT119" s="217" t="s">
        <v>138</v>
      </c>
      <c r="AU119" s="217" t="s">
        <v>82</v>
      </c>
      <c r="AY119" s="19" t="s">
        <v>136</v>
      </c>
      <c r="BE119" s="218">
        <f>IF(N119="základní",J119,0)</f>
        <v>0</v>
      </c>
      <c r="BF119" s="218">
        <f>IF(N119="snížená",J119,0)</f>
        <v>0</v>
      </c>
      <c r="BG119" s="218">
        <f>IF(N119="zákl. přenesená",J119,0)</f>
        <v>0</v>
      </c>
      <c r="BH119" s="218">
        <f>IF(N119="sníž. přenesená",J119,0)</f>
        <v>0</v>
      </c>
      <c r="BI119" s="218">
        <f>IF(N119="nulová",J119,0)</f>
        <v>0</v>
      </c>
      <c r="BJ119" s="19" t="s">
        <v>80</v>
      </c>
      <c r="BK119" s="218">
        <f>ROUND(I119*H119,2)</f>
        <v>0</v>
      </c>
      <c r="BL119" s="19" t="s">
        <v>143</v>
      </c>
      <c r="BM119" s="217" t="s">
        <v>195</v>
      </c>
    </row>
    <row r="120" s="2" customFormat="1">
      <c r="A120" s="40"/>
      <c r="B120" s="41"/>
      <c r="C120" s="42"/>
      <c r="D120" s="219" t="s">
        <v>145</v>
      </c>
      <c r="E120" s="42"/>
      <c r="F120" s="220" t="s">
        <v>196</v>
      </c>
      <c r="G120" s="42"/>
      <c r="H120" s="42"/>
      <c r="I120" s="221"/>
      <c r="J120" s="42"/>
      <c r="K120" s="42"/>
      <c r="L120" s="46"/>
      <c r="M120" s="222"/>
      <c r="N120" s="223"/>
      <c r="O120" s="86"/>
      <c r="P120" s="86"/>
      <c r="Q120" s="86"/>
      <c r="R120" s="86"/>
      <c r="S120" s="86"/>
      <c r="T120" s="87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T120" s="19" t="s">
        <v>145</v>
      </c>
      <c r="AU120" s="19" t="s">
        <v>82</v>
      </c>
    </row>
    <row r="121" s="2" customFormat="1" ht="16.5" customHeight="1">
      <c r="A121" s="40"/>
      <c r="B121" s="41"/>
      <c r="C121" s="236" t="s">
        <v>197</v>
      </c>
      <c r="D121" s="236" t="s">
        <v>198</v>
      </c>
      <c r="E121" s="237" t="s">
        <v>199</v>
      </c>
      <c r="F121" s="238" t="s">
        <v>200</v>
      </c>
      <c r="G121" s="239" t="s">
        <v>201</v>
      </c>
      <c r="H121" s="240">
        <v>23.946999999999999</v>
      </c>
      <c r="I121" s="241"/>
      <c r="J121" s="242">
        <f>ROUND(I121*H121,2)</f>
        <v>0</v>
      </c>
      <c r="K121" s="238" t="s">
        <v>19</v>
      </c>
      <c r="L121" s="243"/>
      <c r="M121" s="244" t="s">
        <v>19</v>
      </c>
      <c r="N121" s="245" t="s">
        <v>43</v>
      </c>
      <c r="O121" s="86"/>
      <c r="P121" s="215">
        <f>O121*H121</f>
        <v>0</v>
      </c>
      <c r="Q121" s="215">
        <v>1</v>
      </c>
      <c r="R121" s="215">
        <f>Q121*H121</f>
        <v>23.946999999999999</v>
      </c>
      <c r="S121" s="215">
        <v>0</v>
      </c>
      <c r="T121" s="216">
        <f>S121*H121</f>
        <v>0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R121" s="217" t="s">
        <v>186</v>
      </c>
      <c r="AT121" s="217" t="s">
        <v>198</v>
      </c>
      <c r="AU121" s="217" t="s">
        <v>82</v>
      </c>
      <c r="AY121" s="19" t="s">
        <v>136</v>
      </c>
      <c r="BE121" s="218">
        <f>IF(N121="základní",J121,0)</f>
        <v>0</v>
      </c>
      <c r="BF121" s="218">
        <f>IF(N121="snížená",J121,0)</f>
        <v>0</v>
      </c>
      <c r="BG121" s="218">
        <f>IF(N121="zákl. přenesená",J121,0)</f>
        <v>0</v>
      </c>
      <c r="BH121" s="218">
        <f>IF(N121="sníž. přenesená",J121,0)</f>
        <v>0</v>
      </c>
      <c r="BI121" s="218">
        <f>IF(N121="nulová",J121,0)</f>
        <v>0</v>
      </c>
      <c r="BJ121" s="19" t="s">
        <v>80</v>
      </c>
      <c r="BK121" s="218">
        <f>ROUND(I121*H121,2)</f>
        <v>0</v>
      </c>
      <c r="BL121" s="19" t="s">
        <v>143</v>
      </c>
      <c r="BM121" s="217" t="s">
        <v>202</v>
      </c>
    </row>
    <row r="122" s="13" customFormat="1">
      <c r="A122" s="13"/>
      <c r="B122" s="224"/>
      <c r="C122" s="225"/>
      <c r="D122" s="226" t="s">
        <v>147</v>
      </c>
      <c r="E122" s="227" t="s">
        <v>19</v>
      </c>
      <c r="F122" s="228" t="s">
        <v>203</v>
      </c>
      <c r="G122" s="225"/>
      <c r="H122" s="229">
        <v>23.946999999999999</v>
      </c>
      <c r="I122" s="230"/>
      <c r="J122" s="225"/>
      <c r="K122" s="225"/>
      <c r="L122" s="231"/>
      <c r="M122" s="232"/>
      <c r="N122" s="233"/>
      <c r="O122" s="233"/>
      <c r="P122" s="233"/>
      <c r="Q122" s="233"/>
      <c r="R122" s="233"/>
      <c r="S122" s="233"/>
      <c r="T122" s="234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35" t="s">
        <v>147</v>
      </c>
      <c r="AU122" s="235" t="s">
        <v>82</v>
      </c>
      <c r="AV122" s="13" t="s">
        <v>82</v>
      </c>
      <c r="AW122" s="13" t="s">
        <v>33</v>
      </c>
      <c r="AX122" s="13" t="s">
        <v>80</v>
      </c>
      <c r="AY122" s="235" t="s">
        <v>136</v>
      </c>
    </row>
    <row r="123" s="2" customFormat="1" ht="24.15" customHeight="1">
      <c r="A123" s="40"/>
      <c r="B123" s="41"/>
      <c r="C123" s="206" t="s">
        <v>204</v>
      </c>
      <c r="D123" s="206" t="s">
        <v>138</v>
      </c>
      <c r="E123" s="207" t="s">
        <v>205</v>
      </c>
      <c r="F123" s="208" t="s">
        <v>206</v>
      </c>
      <c r="G123" s="209" t="s">
        <v>141</v>
      </c>
      <c r="H123" s="210">
        <v>140</v>
      </c>
      <c r="I123" s="211"/>
      <c r="J123" s="212">
        <f>ROUND(I123*H123,2)</f>
        <v>0</v>
      </c>
      <c r="K123" s="208" t="s">
        <v>142</v>
      </c>
      <c r="L123" s="46"/>
      <c r="M123" s="213" t="s">
        <v>19</v>
      </c>
      <c r="N123" s="214" t="s">
        <v>43</v>
      </c>
      <c r="O123" s="86"/>
      <c r="P123" s="215">
        <f>O123*H123</f>
        <v>0</v>
      </c>
      <c r="Q123" s="215">
        <v>0</v>
      </c>
      <c r="R123" s="215">
        <f>Q123*H123</f>
        <v>0</v>
      </c>
      <c r="S123" s="215">
        <v>0</v>
      </c>
      <c r="T123" s="216">
        <f>S123*H123</f>
        <v>0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R123" s="217" t="s">
        <v>143</v>
      </c>
      <c r="AT123" s="217" t="s">
        <v>138</v>
      </c>
      <c r="AU123" s="217" t="s">
        <v>82</v>
      </c>
      <c r="AY123" s="19" t="s">
        <v>136</v>
      </c>
      <c r="BE123" s="218">
        <f>IF(N123="základní",J123,0)</f>
        <v>0</v>
      </c>
      <c r="BF123" s="218">
        <f>IF(N123="snížená",J123,0)</f>
        <v>0</v>
      </c>
      <c r="BG123" s="218">
        <f>IF(N123="zákl. přenesená",J123,0)</f>
        <v>0</v>
      </c>
      <c r="BH123" s="218">
        <f>IF(N123="sníž. přenesená",J123,0)</f>
        <v>0</v>
      </c>
      <c r="BI123" s="218">
        <f>IF(N123="nulová",J123,0)</f>
        <v>0</v>
      </c>
      <c r="BJ123" s="19" t="s">
        <v>80</v>
      </c>
      <c r="BK123" s="218">
        <f>ROUND(I123*H123,2)</f>
        <v>0</v>
      </c>
      <c r="BL123" s="19" t="s">
        <v>143</v>
      </c>
      <c r="BM123" s="217" t="s">
        <v>207</v>
      </c>
    </row>
    <row r="124" s="2" customFormat="1">
      <c r="A124" s="40"/>
      <c r="B124" s="41"/>
      <c r="C124" s="42"/>
      <c r="D124" s="219" t="s">
        <v>145</v>
      </c>
      <c r="E124" s="42"/>
      <c r="F124" s="220" t="s">
        <v>208</v>
      </c>
      <c r="G124" s="42"/>
      <c r="H124" s="42"/>
      <c r="I124" s="221"/>
      <c r="J124" s="42"/>
      <c r="K124" s="42"/>
      <c r="L124" s="46"/>
      <c r="M124" s="222"/>
      <c r="N124" s="223"/>
      <c r="O124" s="86"/>
      <c r="P124" s="86"/>
      <c r="Q124" s="86"/>
      <c r="R124" s="86"/>
      <c r="S124" s="86"/>
      <c r="T124" s="87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T124" s="19" t="s">
        <v>145</v>
      </c>
      <c r="AU124" s="19" t="s">
        <v>82</v>
      </c>
    </row>
    <row r="125" s="2" customFormat="1" ht="24.15" customHeight="1">
      <c r="A125" s="40"/>
      <c r="B125" s="41"/>
      <c r="C125" s="206" t="s">
        <v>209</v>
      </c>
      <c r="D125" s="206" t="s">
        <v>138</v>
      </c>
      <c r="E125" s="207" t="s">
        <v>210</v>
      </c>
      <c r="F125" s="208" t="s">
        <v>211</v>
      </c>
      <c r="G125" s="209" t="s">
        <v>201</v>
      </c>
      <c r="H125" s="210">
        <v>1.8480000000000001</v>
      </c>
      <c r="I125" s="211"/>
      <c r="J125" s="212">
        <f>ROUND(I125*H125,2)</f>
        <v>0</v>
      </c>
      <c r="K125" s="208" t="s">
        <v>142</v>
      </c>
      <c r="L125" s="46"/>
      <c r="M125" s="213" t="s">
        <v>19</v>
      </c>
      <c r="N125" s="214" t="s">
        <v>43</v>
      </c>
      <c r="O125" s="86"/>
      <c r="P125" s="215">
        <f>O125*H125</f>
        <v>0</v>
      </c>
      <c r="Q125" s="215">
        <v>0.0020999999999999999</v>
      </c>
      <c r="R125" s="215">
        <f>Q125*H125</f>
        <v>0.0038807999999999998</v>
      </c>
      <c r="S125" s="215">
        <v>0</v>
      </c>
      <c r="T125" s="216">
        <f>S125*H125</f>
        <v>0</v>
      </c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R125" s="217" t="s">
        <v>143</v>
      </c>
      <c r="AT125" s="217" t="s">
        <v>138</v>
      </c>
      <c r="AU125" s="217" t="s">
        <v>82</v>
      </c>
      <c r="AY125" s="19" t="s">
        <v>136</v>
      </c>
      <c r="BE125" s="218">
        <f>IF(N125="základní",J125,0)</f>
        <v>0</v>
      </c>
      <c r="BF125" s="218">
        <f>IF(N125="snížená",J125,0)</f>
        <v>0</v>
      </c>
      <c r="BG125" s="218">
        <f>IF(N125="zákl. přenesená",J125,0)</f>
        <v>0</v>
      </c>
      <c r="BH125" s="218">
        <f>IF(N125="sníž. přenesená",J125,0)</f>
        <v>0</v>
      </c>
      <c r="BI125" s="218">
        <f>IF(N125="nulová",J125,0)</f>
        <v>0</v>
      </c>
      <c r="BJ125" s="19" t="s">
        <v>80</v>
      </c>
      <c r="BK125" s="218">
        <f>ROUND(I125*H125,2)</f>
        <v>0</v>
      </c>
      <c r="BL125" s="19" t="s">
        <v>143</v>
      </c>
      <c r="BM125" s="217" t="s">
        <v>212</v>
      </c>
    </row>
    <row r="126" s="2" customFormat="1">
      <c r="A126" s="40"/>
      <c r="B126" s="41"/>
      <c r="C126" s="42"/>
      <c r="D126" s="219" t="s">
        <v>145</v>
      </c>
      <c r="E126" s="42"/>
      <c r="F126" s="220" t="s">
        <v>213</v>
      </c>
      <c r="G126" s="42"/>
      <c r="H126" s="42"/>
      <c r="I126" s="221"/>
      <c r="J126" s="42"/>
      <c r="K126" s="42"/>
      <c r="L126" s="46"/>
      <c r="M126" s="222"/>
      <c r="N126" s="223"/>
      <c r="O126" s="86"/>
      <c r="P126" s="86"/>
      <c r="Q126" s="86"/>
      <c r="R126" s="86"/>
      <c r="S126" s="86"/>
      <c r="T126" s="87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T126" s="19" t="s">
        <v>145</v>
      </c>
      <c r="AU126" s="19" t="s">
        <v>82</v>
      </c>
    </row>
    <row r="127" s="2" customFormat="1" ht="24.15" customHeight="1">
      <c r="A127" s="40"/>
      <c r="B127" s="41"/>
      <c r="C127" s="206" t="s">
        <v>214</v>
      </c>
      <c r="D127" s="206" t="s">
        <v>138</v>
      </c>
      <c r="E127" s="207" t="s">
        <v>215</v>
      </c>
      <c r="F127" s="208" t="s">
        <v>216</v>
      </c>
      <c r="G127" s="209" t="s">
        <v>201</v>
      </c>
      <c r="H127" s="210">
        <v>1.8480000000000001</v>
      </c>
      <c r="I127" s="211"/>
      <c r="J127" s="212">
        <f>ROUND(I127*H127,2)</f>
        <v>0</v>
      </c>
      <c r="K127" s="208" t="s">
        <v>142</v>
      </c>
      <c r="L127" s="46"/>
      <c r="M127" s="213" t="s">
        <v>19</v>
      </c>
      <c r="N127" s="214" t="s">
        <v>43</v>
      </c>
      <c r="O127" s="86"/>
      <c r="P127" s="215">
        <f>O127*H127</f>
        <v>0</v>
      </c>
      <c r="Q127" s="215">
        <v>0.00577</v>
      </c>
      <c r="R127" s="215">
        <f>Q127*H127</f>
        <v>0.010662960000000001</v>
      </c>
      <c r="S127" s="215">
        <v>0</v>
      </c>
      <c r="T127" s="216">
        <f>S127*H127</f>
        <v>0</v>
      </c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R127" s="217" t="s">
        <v>143</v>
      </c>
      <c r="AT127" s="217" t="s">
        <v>138</v>
      </c>
      <c r="AU127" s="217" t="s">
        <v>82</v>
      </c>
      <c r="AY127" s="19" t="s">
        <v>136</v>
      </c>
      <c r="BE127" s="218">
        <f>IF(N127="základní",J127,0)</f>
        <v>0</v>
      </c>
      <c r="BF127" s="218">
        <f>IF(N127="snížená",J127,0)</f>
        <v>0</v>
      </c>
      <c r="BG127" s="218">
        <f>IF(N127="zákl. přenesená",J127,0)</f>
        <v>0</v>
      </c>
      <c r="BH127" s="218">
        <f>IF(N127="sníž. přenesená",J127,0)</f>
        <v>0</v>
      </c>
      <c r="BI127" s="218">
        <f>IF(N127="nulová",J127,0)</f>
        <v>0</v>
      </c>
      <c r="BJ127" s="19" t="s">
        <v>80</v>
      </c>
      <c r="BK127" s="218">
        <f>ROUND(I127*H127,2)</f>
        <v>0</v>
      </c>
      <c r="BL127" s="19" t="s">
        <v>143</v>
      </c>
      <c r="BM127" s="217" t="s">
        <v>217</v>
      </c>
    </row>
    <row r="128" s="2" customFormat="1">
      <c r="A128" s="40"/>
      <c r="B128" s="41"/>
      <c r="C128" s="42"/>
      <c r="D128" s="219" t="s">
        <v>145</v>
      </c>
      <c r="E128" s="42"/>
      <c r="F128" s="220" t="s">
        <v>218</v>
      </c>
      <c r="G128" s="42"/>
      <c r="H128" s="42"/>
      <c r="I128" s="221"/>
      <c r="J128" s="42"/>
      <c r="K128" s="42"/>
      <c r="L128" s="46"/>
      <c r="M128" s="222"/>
      <c r="N128" s="223"/>
      <c r="O128" s="86"/>
      <c r="P128" s="86"/>
      <c r="Q128" s="86"/>
      <c r="R128" s="86"/>
      <c r="S128" s="86"/>
      <c r="T128" s="87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T128" s="19" t="s">
        <v>145</v>
      </c>
      <c r="AU128" s="19" t="s">
        <v>82</v>
      </c>
    </row>
    <row r="129" s="13" customFormat="1">
      <c r="A129" s="13"/>
      <c r="B129" s="224"/>
      <c r="C129" s="225"/>
      <c r="D129" s="226" t="s">
        <v>147</v>
      </c>
      <c r="E129" s="227" t="s">
        <v>19</v>
      </c>
      <c r="F129" s="228" t="s">
        <v>219</v>
      </c>
      <c r="G129" s="225"/>
      <c r="H129" s="229">
        <v>1.8480000000000001</v>
      </c>
      <c r="I129" s="230"/>
      <c r="J129" s="225"/>
      <c r="K129" s="225"/>
      <c r="L129" s="231"/>
      <c r="M129" s="232"/>
      <c r="N129" s="233"/>
      <c r="O129" s="233"/>
      <c r="P129" s="233"/>
      <c r="Q129" s="233"/>
      <c r="R129" s="233"/>
      <c r="S129" s="233"/>
      <c r="T129" s="234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35" t="s">
        <v>147</v>
      </c>
      <c r="AU129" s="235" t="s">
        <v>82</v>
      </c>
      <c r="AV129" s="13" t="s">
        <v>82</v>
      </c>
      <c r="AW129" s="13" t="s">
        <v>33</v>
      </c>
      <c r="AX129" s="13" t="s">
        <v>80</v>
      </c>
      <c r="AY129" s="235" t="s">
        <v>136</v>
      </c>
    </row>
    <row r="130" s="2" customFormat="1" ht="16.5" customHeight="1">
      <c r="A130" s="40"/>
      <c r="B130" s="41"/>
      <c r="C130" s="236" t="s">
        <v>220</v>
      </c>
      <c r="D130" s="236" t="s">
        <v>198</v>
      </c>
      <c r="E130" s="237" t="s">
        <v>221</v>
      </c>
      <c r="F130" s="238" t="s">
        <v>222</v>
      </c>
      <c r="G130" s="239" t="s">
        <v>201</v>
      </c>
      <c r="H130" s="240">
        <v>2.0329999999999999</v>
      </c>
      <c r="I130" s="241"/>
      <c r="J130" s="242">
        <f>ROUND(I130*H130,2)</f>
        <v>0</v>
      </c>
      <c r="K130" s="238" t="s">
        <v>19</v>
      </c>
      <c r="L130" s="243"/>
      <c r="M130" s="244" t="s">
        <v>19</v>
      </c>
      <c r="N130" s="245" t="s">
        <v>43</v>
      </c>
      <c r="O130" s="86"/>
      <c r="P130" s="215">
        <f>O130*H130</f>
        <v>0</v>
      </c>
      <c r="Q130" s="215">
        <v>1</v>
      </c>
      <c r="R130" s="215">
        <f>Q130*H130</f>
        <v>2.0329999999999999</v>
      </c>
      <c r="S130" s="215">
        <v>0</v>
      </c>
      <c r="T130" s="216">
        <f>S130*H130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217" t="s">
        <v>186</v>
      </c>
      <c r="AT130" s="217" t="s">
        <v>198</v>
      </c>
      <c r="AU130" s="217" t="s">
        <v>82</v>
      </c>
      <c r="AY130" s="19" t="s">
        <v>136</v>
      </c>
      <c r="BE130" s="218">
        <f>IF(N130="základní",J130,0)</f>
        <v>0</v>
      </c>
      <c r="BF130" s="218">
        <f>IF(N130="snížená",J130,0)</f>
        <v>0</v>
      </c>
      <c r="BG130" s="218">
        <f>IF(N130="zákl. přenesená",J130,0)</f>
        <v>0</v>
      </c>
      <c r="BH130" s="218">
        <f>IF(N130="sníž. přenesená",J130,0)</f>
        <v>0</v>
      </c>
      <c r="BI130" s="218">
        <f>IF(N130="nulová",J130,0)</f>
        <v>0</v>
      </c>
      <c r="BJ130" s="19" t="s">
        <v>80</v>
      </c>
      <c r="BK130" s="218">
        <f>ROUND(I130*H130,2)</f>
        <v>0</v>
      </c>
      <c r="BL130" s="19" t="s">
        <v>143</v>
      </c>
      <c r="BM130" s="217" t="s">
        <v>223</v>
      </c>
    </row>
    <row r="131" s="13" customFormat="1">
      <c r="A131" s="13"/>
      <c r="B131" s="224"/>
      <c r="C131" s="225"/>
      <c r="D131" s="226" t="s">
        <v>147</v>
      </c>
      <c r="E131" s="227" t="s">
        <v>19</v>
      </c>
      <c r="F131" s="228" t="s">
        <v>224</v>
      </c>
      <c r="G131" s="225"/>
      <c r="H131" s="229">
        <v>2.0329999999999999</v>
      </c>
      <c r="I131" s="230"/>
      <c r="J131" s="225"/>
      <c r="K131" s="225"/>
      <c r="L131" s="231"/>
      <c r="M131" s="232"/>
      <c r="N131" s="233"/>
      <c r="O131" s="233"/>
      <c r="P131" s="233"/>
      <c r="Q131" s="233"/>
      <c r="R131" s="233"/>
      <c r="S131" s="233"/>
      <c r="T131" s="234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35" t="s">
        <v>147</v>
      </c>
      <c r="AU131" s="235" t="s">
        <v>82</v>
      </c>
      <c r="AV131" s="13" t="s">
        <v>82</v>
      </c>
      <c r="AW131" s="13" t="s">
        <v>33</v>
      </c>
      <c r="AX131" s="13" t="s">
        <v>80</v>
      </c>
      <c r="AY131" s="235" t="s">
        <v>136</v>
      </c>
    </row>
    <row r="132" s="2" customFormat="1" ht="24.15" customHeight="1">
      <c r="A132" s="40"/>
      <c r="B132" s="41"/>
      <c r="C132" s="206" t="s">
        <v>8</v>
      </c>
      <c r="D132" s="206" t="s">
        <v>138</v>
      </c>
      <c r="E132" s="207" t="s">
        <v>225</v>
      </c>
      <c r="F132" s="208" t="s">
        <v>226</v>
      </c>
      <c r="G132" s="209" t="s">
        <v>201</v>
      </c>
      <c r="H132" s="210">
        <v>1.8480000000000001</v>
      </c>
      <c r="I132" s="211"/>
      <c r="J132" s="212">
        <f>ROUND(I132*H132,2)</f>
        <v>0</v>
      </c>
      <c r="K132" s="208" t="s">
        <v>142</v>
      </c>
      <c r="L132" s="46"/>
      <c r="M132" s="213" t="s">
        <v>19</v>
      </c>
      <c r="N132" s="214" t="s">
        <v>43</v>
      </c>
      <c r="O132" s="86"/>
      <c r="P132" s="215">
        <f>O132*H132</f>
        <v>0</v>
      </c>
      <c r="Q132" s="215">
        <v>0.00072000000000000005</v>
      </c>
      <c r="R132" s="215">
        <f>Q132*H132</f>
        <v>0.0013305600000000002</v>
      </c>
      <c r="S132" s="215">
        <v>0</v>
      </c>
      <c r="T132" s="216">
        <f>S132*H132</f>
        <v>0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217" t="s">
        <v>143</v>
      </c>
      <c r="AT132" s="217" t="s">
        <v>138</v>
      </c>
      <c r="AU132" s="217" t="s">
        <v>82</v>
      </c>
      <c r="AY132" s="19" t="s">
        <v>136</v>
      </c>
      <c r="BE132" s="218">
        <f>IF(N132="základní",J132,0)</f>
        <v>0</v>
      </c>
      <c r="BF132" s="218">
        <f>IF(N132="snížená",J132,0)</f>
        <v>0</v>
      </c>
      <c r="BG132" s="218">
        <f>IF(N132="zákl. přenesená",J132,0)</f>
        <v>0</v>
      </c>
      <c r="BH132" s="218">
        <f>IF(N132="sníž. přenesená",J132,0)</f>
        <v>0</v>
      </c>
      <c r="BI132" s="218">
        <f>IF(N132="nulová",J132,0)</f>
        <v>0</v>
      </c>
      <c r="BJ132" s="19" t="s">
        <v>80</v>
      </c>
      <c r="BK132" s="218">
        <f>ROUND(I132*H132,2)</f>
        <v>0</v>
      </c>
      <c r="BL132" s="19" t="s">
        <v>143</v>
      </c>
      <c r="BM132" s="217" t="s">
        <v>227</v>
      </c>
    </row>
    <row r="133" s="2" customFormat="1">
      <c r="A133" s="40"/>
      <c r="B133" s="41"/>
      <c r="C133" s="42"/>
      <c r="D133" s="219" t="s">
        <v>145</v>
      </c>
      <c r="E133" s="42"/>
      <c r="F133" s="220" t="s">
        <v>228</v>
      </c>
      <c r="G133" s="42"/>
      <c r="H133" s="42"/>
      <c r="I133" s="221"/>
      <c r="J133" s="42"/>
      <c r="K133" s="42"/>
      <c r="L133" s="46"/>
      <c r="M133" s="222"/>
      <c r="N133" s="223"/>
      <c r="O133" s="86"/>
      <c r="P133" s="86"/>
      <c r="Q133" s="86"/>
      <c r="R133" s="86"/>
      <c r="S133" s="86"/>
      <c r="T133" s="87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T133" s="19" t="s">
        <v>145</v>
      </c>
      <c r="AU133" s="19" t="s">
        <v>82</v>
      </c>
    </row>
    <row r="134" s="2" customFormat="1" ht="37.8" customHeight="1">
      <c r="A134" s="40"/>
      <c r="B134" s="41"/>
      <c r="C134" s="206" t="s">
        <v>229</v>
      </c>
      <c r="D134" s="206" t="s">
        <v>138</v>
      </c>
      <c r="E134" s="207" t="s">
        <v>230</v>
      </c>
      <c r="F134" s="208" t="s">
        <v>231</v>
      </c>
      <c r="G134" s="209" t="s">
        <v>151</v>
      </c>
      <c r="H134" s="210">
        <v>1</v>
      </c>
      <c r="I134" s="211"/>
      <c r="J134" s="212">
        <f>ROUND(I134*H134,2)</f>
        <v>0</v>
      </c>
      <c r="K134" s="208" t="s">
        <v>19</v>
      </c>
      <c r="L134" s="46"/>
      <c r="M134" s="213" t="s">
        <v>19</v>
      </c>
      <c r="N134" s="214" t="s">
        <v>43</v>
      </c>
      <c r="O134" s="86"/>
      <c r="P134" s="215">
        <f>O134*H134</f>
        <v>0</v>
      </c>
      <c r="Q134" s="215">
        <v>0</v>
      </c>
      <c r="R134" s="215">
        <f>Q134*H134</f>
        <v>0</v>
      </c>
      <c r="S134" s="215">
        <v>0</v>
      </c>
      <c r="T134" s="216">
        <f>S134*H134</f>
        <v>0</v>
      </c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R134" s="217" t="s">
        <v>143</v>
      </c>
      <c r="AT134" s="217" t="s">
        <v>138</v>
      </c>
      <c r="AU134" s="217" t="s">
        <v>82</v>
      </c>
      <c r="AY134" s="19" t="s">
        <v>136</v>
      </c>
      <c r="BE134" s="218">
        <f>IF(N134="základní",J134,0)</f>
        <v>0</v>
      </c>
      <c r="BF134" s="218">
        <f>IF(N134="snížená",J134,0)</f>
        <v>0</v>
      </c>
      <c r="BG134" s="218">
        <f>IF(N134="zákl. přenesená",J134,0)</f>
        <v>0</v>
      </c>
      <c r="BH134" s="218">
        <f>IF(N134="sníž. přenesená",J134,0)</f>
        <v>0</v>
      </c>
      <c r="BI134" s="218">
        <f>IF(N134="nulová",J134,0)</f>
        <v>0</v>
      </c>
      <c r="BJ134" s="19" t="s">
        <v>80</v>
      </c>
      <c r="BK134" s="218">
        <f>ROUND(I134*H134,2)</f>
        <v>0</v>
      </c>
      <c r="BL134" s="19" t="s">
        <v>143</v>
      </c>
      <c r="BM134" s="217" t="s">
        <v>232</v>
      </c>
    </row>
    <row r="135" s="2" customFormat="1" ht="24.15" customHeight="1">
      <c r="A135" s="40"/>
      <c r="B135" s="41"/>
      <c r="C135" s="206" t="s">
        <v>233</v>
      </c>
      <c r="D135" s="206" t="s">
        <v>138</v>
      </c>
      <c r="E135" s="207" t="s">
        <v>234</v>
      </c>
      <c r="F135" s="208" t="s">
        <v>235</v>
      </c>
      <c r="G135" s="209" t="s">
        <v>151</v>
      </c>
      <c r="H135" s="210">
        <v>3</v>
      </c>
      <c r="I135" s="211"/>
      <c r="J135" s="212">
        <f>ROUND(I135*H135,2)</f>
        <v>0</v>
      </c>
      <c r="K135" s="208" t="s">
        <v>142</v>
      </c>
      <c r="L135" s="46"/>
      <c r="M135" s="213" t="s">
        <v>19</v>
      </c>
      <c r="N135" s="214" t="s">
        <v>43</v>
      </c>
      <c r="O135" s="86"/>
      <c r="P135" s="215">
        <f>O135*H135</f>
        <v>0</v>
      </c>
      <c r="Q135" s="215">
        <v>0</v>
      </c>
      <c r="R135" s="215">
        <f>Q135*H135</f>
        <v>0</v>
      </c>
      <c r="S135" s="215">
        <v>0</v>
      </c>
      <c r="T135" s="216">
        <f>S135*H135</f>
        <v>0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217" t="s">
        <v>143</v>
      </c>
      <c r="AT135" s="217" t="s">
        <v>138</v>
      </c>
      <c r="AU135" s="217" t="s">
        <v>82</v>
      </c>
      <c r="AY135" s="19" t="s">
        <v>136</v>
      </c>
      <c r="BE135" s="218">
        <f>IF(N135="základní",J135,0)</f>
        <v>0</v>
      </c>
      <c r="BF135" s="218">
        <f>IF(N135="snížená",J135,0)</f>
        <v>0</v>
      </c>
      <c r="BG135" s="218">
        <f>IF(N135="zákl. přenesená",J135,0)</f>
        <v>0</v>
      </c>
      <c r="BH135" s="218">
        <f>IF(N135="sníž. přenesená",J135,0)</f>
        <v>0</v>
      </c>
      <c r="BI135" s="218">
        <f>IF(N135="nulová",J135,0)</f>
        <v>0</v>
      </c>
      <c r="BJ135" s="19" t="s">
        <v>80</v>
      </c>
      <c r="BK135" s="218">
        <f>ROUND(I135*H135,2)</f>
        <v>0</v>
      </c>
      <c r="BL135" s="19" t="s">
        <v>143</v>
      </c>
      <c r="BM135" s="217" t="s">
        <v>236</v>
      </c>
    </row>
    <row r="136" s="2" customFormat="1">
      <c r="A136" s="40"/>
      <c r="B136" s="41"/>
      <c r="C136" s="42"/>
      <c r="D136" s="219" t="s">
        <v>145</v>
      </c>
      <c r="E136" s="42"/>
      <c r="F136" s="220" t="s">
        <v>237</v>
      </c>
      <c r="G136" s="42"/>
      <c r="H136" s="42"/>
      <c r="I136" s="221"/>
      <c r="J136" s="42"/>
      <c r="K136" s="42"/>
      <c r="L136" s="46"/>
      <c r="M136" s="222"/>
      <c r="N136" s="223"/>
      <c r="O136" s="86"/>
      <c r="P136" s="86"/>
      <c r="Q136" s="86"/>
      <c r="R136" s="86"/>
      <c r="S136" s="86"/>
      <c r="T136" s="87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T136" s="19" t="s">
        <v>145</v>
      </c>
      <c r="AU136" s="19" t="s">
        <v>82</v>
      </c>
    </row>
    <row r="137" s="2" customFormat="1" ht="24.15" customHeight="1">
      <c r="A137" s="40"/>
      <c r="B137" s="41"/>
      <c r="C137" s="206" t="s">
        <v>238</v>
      </c>
      <c r="D137" s="206" t="s">
        <v>138</v>
      </c>
      <c r="E137" s="207" t="s">
        <v>239</v>
      </c>
      <c r="F137" s="208" t="s">
        <v>240</v>
      </c>
      <c r="G137" s="209" t="s">
        <v>151</v>
      </c>
      <c r="H137" s="210">
        <v>3</v>
      </c>
      <c r="I137" s="211"/>
      <c r="J137" s="212">
        <f>ROUND(I137*H137,2)</f>
        <v>0</v>
      </c>
      <c r="K137" s="208" t="s">
        <v>142</v>
      </c>
      <c r="L137" s="46"/>
      <c r="M137" s="213" t="s">
        <v>19</v>
      </c>
      <c r="N137" s="214" t="s">
        <v>43</v>
      </c>
      <c r="O137" s="86"/>
      <c r="P137" s="215">
        <f>O137*H137</f>
        <v>0</v>
      </c>
      <c r="Q137" s="215">
        <v>0</v>
      </c>
      <c r="R137" s="215">
        <f>Q137*H137</f>
        <v>0</v>
      </c>
      <c r="S137" s="215">
        <v>0</v>
      </c>
      <c r="T137" s="216">
        <f>S137*H137</f>
        <v>0</v>
      </c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R137" s="217" t="s">
        <v>143</v>
      </c>
      <c r="AT137" s="217" t="s">
        <v>138</v>
      </c>
      <c r="AU137" s="217" t="s">
        <v>82</v>
      </c>
      <c r="AY137" s="19" t="s">
        <v>136</v>
      </c>
      <c r="BE137" s="218">
        <f>IF(N137="základní",J137,0)</f>
        <v>0</v>
      </c>
      <c r="BF137" s="218">
        <f>IF(N137="snížená",J137,0)</f>
        <v>0</v>
      </c>
      <c r="BG137" s="218">
        <f>IF(N137="zákl. přenesená",J137,0)</f>
        <v>0</v>
      </c>
      <c r="BH137" s="218">
        <f>IF(N137="sníž. přenesená",J137,0)</f>
        <v>0</v>
      </c>
      <c r="BI137" s="218">
        <f>IF(N137="nulová",J137,0)</f>
        <v>0</v>
      </c>
      <c r="BJ137" s="19" t="s">
        <v>80</v>
      </c>
      <c r="BK137" s="218">
        <f>ROUND(I137*H137,2)</f>
        <v>0</v>
      </c>
      <c r="BL137" s="19" t="s">
        <v>143</v>
      </c>
      <c r="BM137" s="217" t="s">
        <v>241</v>
      </c>
    </row>
    <row r="138" s="2" customFormat="1">
      <c r="A138" s="40"/>
      <c r="B138" s="41"/>
      <c r="C138" s="42"/>
      <c r="D138" s="219" t="s">
        <v>145</v>
      </c>
      <c r="E138" s="42"/>
      <c r="F138" s="220" t="s">
        <v>242</v>
      </c>
      <c r="G138" s="42"/>
      <c r="H138" s="42"/>
      <c r="I138" s="221"/>
      <c r="J138" s="42"/>
      <c r="K138" s="42"/>
      <c r="L138" s="46"/>
      <c r="M138" s="222"/>
      <c r="N138" s="223"/>
      <c r="O138" s="86"/>
      <c r="P138" s="86"/>
      <c r="Q138" s="86"/>
      <c r="R138" s="86"/>
      <c r="S138" s="86"/>
      <c r="T138" s="87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T138" s="19" t="s">
        <v>145</v>
      </c>
      <c r="AU138" s="19" t="s">
        <v>82</v>
      </c>
    </row>
    <row r="139" s="2" customFormat="1" ht="24.15" customHeight="1">
      <c r="A139" s="40"/>
      <c r="B139" s="41"/>
      <c r="C139" s="206" t="s">
        <v>243</v>
      </c>
      <c r="D139" s="206" t="s">
        <v>138</v>
      </c>
      <c r="E139" s="207" t="s">
        <v>244</v>
      </c>
      <c r="F139" s="208" t="s">
        <v>245</v>
      </c>
      <c r="G139" s="209" t="s">
        <v>151</v>
      </c>
      <c r="H139" s="210">
        <v>3</v>
      </c>
      <c r="I139" s="211"/>
      <c r="J139" s="212">
        <f>ROUND(I139*H139,2)</f>
        <v>0</v>
      </c>
      <c r="K139" s="208" t="s">
        <v>142</v>
      </c>
      <c r="L139" s="46"/>
      <c r="M139" s="213" t="s">
        <v>19</v>
      </c>
      <c r="N139" s="214" t="s">
        <v>43</v>
      </c>
      <c r="O139" s="86"/>
      <c r="P139" s="215">
        <f>O139*H139</f>
        <v>0</v>
      </c>
      <c r="Q139" s="215">
        <v>0</v>
      </c>
      <c r="R139" s="215">
        <f>Q139*H139</f>
        <v>0</v>
      </c>
      <c r="S139" s="215">
        <v>0</v>
      </c>
      <c r="T139" s="216">
        <f>S139*H139</f>
        <v>0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217" t="s">
        <v>143</v>
      </c>
      <c r="AT139" s="217" t="s">
        <v>138</v>
      </c>
      <c r="AU139" s="217" t="s">
        <v>82</v>
      </c>
      <c r="AY139" s="19" t="s">
        <v>136</v>
      </c>
      <c r="BE139" s="218">
        <f>IF(N139="základní",J139,0)</f>
        <v>0</v>
      </c>
      <c r="BF139" s="218">
        <f>IF(N139="snížená",J139,0)</f>
        <v>0</v>
      </c>
      <c r="BG139" s="218">
        <f>IF(N139="zákl. přenesená",J139,0)</f>
        <v>0</v>
      </c>
      <c r="BH139" s="218">
        <f>IF(N139="sníž. přenesená",J139,0)</f>
        <v>0</v>
      </c>
      <c r="BI139" s="218">
        <f>IF(N139="nulová",J139,0)</f>
        <v>0</v>
      </c>
      <c r="BJ139" s="19" t="s">
        <v>80</v>
      </c>
      <c r="BK139" s="218">
        <f>ROUND(I139*H139,2)</f>
        <v>0</v>
      </c>
      <c r="BL139" s="19" t="s">
        <v>143</v>
      </c>
      <c r="BM139" s="217" t="s">
        <v>246</v>
      </c>
    </row>
    <row r="140" s="2" customFormat="1">
      <c r="A140" s="40"/>
      <c r="B140" s="41"/>
      <c r="C140" s="42"/>
      <c r="D140" s="219" t="s">
        <v>145</v>
      </c>
      <c r="E140" s="42"/>
      <c r="F140" s="220" t="s">
        <v>247</v>
      </c>
      <c r="G140" s="42"/>
      <c r="H140" s="42"/>
      <c r="I140" s="221"/>
      <c r="J140" s="42"/>
      <c r="K140" s="42"/>
      <c r="L140" s="46"/>
      <c r="M140" s="222"/>
      <c r="N140" s="223"/>
      <c r="O140" s="86"/>
      <c r="P140" s="86"/>
      <c r="Q140" s="86"/>
      <c r="R140" s="86"/>
      <c r="S140" s="86"/>
      <c r="T140" s="87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T140" s="19" t="s">
        <v>145</v>
      </c>
      <c r="AU140" s="19" t="s">
        <v>82</v>
      </c>
    </row>
    <row r="141" s="2" customFormat="1" ht="21.75" customHeight="1">
      <c r="A141" s="40"/>
      <c r="B141" s="41"/>
      <c r="C141" s="206" t="s">
        <v>248</v>
      </c>
      <c r="D141" s="206" t="s">
        <v>138</v>
      </c>
      <c r="E141" s="207" t="s">
        <v>249</v>
      </c>
      <c r="F141" s="208" t="s">
        <v>250</v>
      </c>
      <c r="G141" s="209" t="s">
        <v>141</v>
      </c>
      <c r="H141" s="210">
        <v>120</v>
      </c>
      <c r="I141" s="211"/>
      <c r="J141" s="212">
        <f>ROUND(I141*H141,2)</f>
        <v>0</v>
      </c>
      <c r="K141" s="208" t="s">
        <v>142</v>
      </c>
      <c r="L141" s="46"/>
      <c r="M141" s="213" t="s">
        <v>19</v>
      </c>
      <c r="N141" s="214" t="s">
        <v>43</v>
      </c>
      <c r="O141" s="86"/>
      <c r="P141" s="215">
        <f>O141*H141</f>
        <v>0</v>
      </c>
      <c r="Q141" s="215">
        <v>0</v>
      </c>
      <c r="R141" s="215">
        <f>Q141*H141</f>
        <v>0</v>
      </c>
      <c r="S141" s="215">
        <v>0</v>
      </c>
      <c r="T141" s="216">
        <f>S141*H141</f>
        <v>0</v>
      </c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R141" s="217" t="s">
        <v>143</v>
      </c>
      <c r="AT141" s="217" t="s">
        <v>138</v>
      </c>
      <c r="AU141" s="217" t="s">
        <v>82</v>
      </c>
      <c r="AY141" s="19" t="s">
        <v>136</v>
      </c>
      <c r="BE141" s="218">
        <f>IF(N141="základní",J141,0)</f>
        <v>0</v>
      </c>
      <c r="BF141" s="218">
        <f>IF(N141="snížená",J141,0)</f>
        <v>0</v>
      </c>
      <c r="BG141" s="218">
        <f>IF(N141="zákl. přenesená",J141,0)</f>
        <v>0</v>
      </c>
      <c r="BH141" s="218">
        <f>IF(N141="sníž. přenesená",J141,0)</f>
        <v>0</v>
      </c>
      <c r="BI141" s="218">
        <f>IF(N141="nulová",J141,0)</f>
        <v>0</v>
      </c>
      <c r="BJ141" s="19" t="s">
        <v>80</v>
      </c>
      <c r="BK141" s="218">
        <f>ROUND(I141*H141,2)</f>
        <v>0</v>
      </c>
      <c r="BL141" s="19" t="s">
        <v>143</v>
      </c>
      <c r="BM141" s="217" t="s">
        <v>251</v>
      </c>
    </row>
    <row r="142" s="2" customFormat="1">
      <c r="A142" s="40"/>
      <c r="B142" s="41"/>
      <c r="C142" s="42"/>
      <c r="D142" s="219" t="s">
        <v>145</v>
      </c>
      <c r="E142" s="42"/>
      <c r="F142" s="220" t="s">
        <v>252</v>
      </c>
      <c r="G142" s="42"/>
      <c r="H142" s="42"/>
      <c r="I142" s="221"/>
      <c r="J142" s="42"/>
      <c r="K142" s="42"/>
      <c r="L142" s="46"/>
      <c r="M142" s="222"/>
      <c r="N142" s="223"/>
      <c r="O142" s="86"/>
      <c r="P142" s="86"/>
      <c r="Q142" s="86"/>
      <c r="R142" s="86"/>
      <c r="S142" s="86"/>
      <c r="T142" s="87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T142" s="19" t="s">
        <v>145</v>
      </c>
      <c r="AU142" s="19" t="s">
        <v>82</v>
      </c>
    </row>
    <row r="143" s="2" customFormat="1" ht="37.8" customHeight="1">
      <c r="A143" s="40"/>
      <c r="B143" s="41"/>
      <c r="C143" s="206" t="s">
        <v>7</v>
      </c>
      <c r="D143" s="206" t="s">
        <v>138</v>
      </c>
      <c r="E143" s="207" t="s">
        <v>253</v>
      </c>
      <c r="F143" s="208" t="s">
        <v>254</v>
      </c>
      <c r="G143" s="209" t="s">
        <v>151</v>
      </c>
      <c r="H143" s="210">
        <v>3</v>
      </c>
      <c r="I143" s="211"/>
      <c r="J143" s="212">
        <f>ROUND(I143*H143,2)</f>
        <v>0</v>
      </c>
      <c r="K143" s="208" t="s">
        <v>142</v>
      </c>
      <c r="L143" s="46"/>
      <c r="M143" s="213" t="s">
        <v>19</v>
      </c>
      <c r="N143" s="214" t="s">
        <v>43</v>
      </c>
      <c r="O143" s="86"/>
      <c r="P143" s="215">
        <f>O143*H143</f>
        <v>0</v>
      </c>
      <c r="Q143" s="215">
        <v>0</v>
      </c>
      <c r="R143" s="215">
        <f>Q143*H143</f>
        <v>0</v>
      </c>
      <c r="S143" s="215">
        <v>0</v>
      </c>
      <c r="T143" s="216">
        <f>S143*H143</f>
        <v>0</v>
      </c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R143" s="217" t="s">
        <v>143</v>
      </c>
      <c r="AT143" s="217" t="s">
        <v>138</v>
      </c>
      <c r="AU143" s="217" t="s">
        <v>82</v>
      </c>
      <c r="AY143" s="19" t="s">
        <v>136</v>
      </c>
      <c r="BE143" s="218">
        <f>IF(N143="základní",J143,0)</f>
        <v>0</v>
      </c>
      <c r="BF143" s="218">
        <f>IF(N143="snížená",J143,0)</f>
        <v>0</v>
      </c>
      <c r="BG143" s="218">
        <f>IF(N143="zákl. přenesená",J143,0)</f>
        <v>0</v>
      </c>
      <c r="BH143" s="218">
        <f>IF(N143="sníž. přenesená",J143,0)</f>
        <v>0</v>
      </c>
      <c r="BI143" s="218">
        <f>IF(N143="nulová",J143,0)</f>
        <v>0</v>
      </c>
      <c r="BJ143" s="19" t="s">
        <v>80</v>
      </c>
      <c r="BK143" s="218">
        <f>ROUND(I143*H143,2)</f>
        <v>0</v>
      </c>
      <c r="BL143" s="19" t="s">
        <v>143</v>
      </c>
      <c r="BM143" s="217" t="s">
        <v>255</v>
      </c>
    </row>
    <row r="144" s="2" customFormat="1">
      <c r="A144" s="40"/>
      <c r="B144" s="41"/>
      <c r="C144" s="42"/>
      <c r="D144" s="219" t="s">
        <v>145</v>
      </c>
      <c r="E144" s="42"/>
      <c r="F144" s="220" t="s">
        <v>256</v>
      </c>
      <c r="G144" s="42"/>
      <c r="H144" s="42"/>
      <c r="I144" s="221"/>
      <c r="J144" s="42"/>
      <c r="K144" s="42"/>
      <c r="L144" s="46"/>
      <c r="M144" s="222"/>
      <c r="N144" s="223"/>
      <c r="O144" s="86"/>
      <c r="P144" s="86"/>
      <c r="Q144" s="86"/>
      <c r="R144" s="86"/>
      <c r="S144" s="86"/>
      <c r="T144" s="87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T144" s="19" t="s">
        <v>145</v>
      </c>
      <c r="AU144" s="19" t="s">
        <v>82</v>
      </c>
    </row>
    <row r="145" s="2" customFormat="1" ht="33" customHeight="1">
      <c r="A145" s="40"/>
      <c r="B145" s="41"/>
      <c r="C145" s="206" t="s">
        <v>257</v>
      </c>
      <c r="D145" s="206" t="s">
        <v>138</v>
      </c>
      <c r="E145" s="207" t="s">
        <v>258</v>
      </c>
      <c r="F145" s="208" t="s">
        <v>259</v>
      </c>
      <c r="G145" s="209" t="s">
        <v>151</v>
      </c>
      <c r="H145" s="210">
        <v>3</v>
      </c>
      <c r="I145" s="211"/>
      <c r="J145" s="212">
        <f>ROUND(I145*H145,2)</f>
        <v>0</v>
      </c>
      <c r="K145" s="208" t="s">
        <v>142</v>
      </c>
      <c r="L145" s="46"/>
      <c r="M145" s="213" t="s">
        <v>19</v>
      </c>
      <c r="N145" s="214" t="s">
        <v>43</v>
      </c>
      <c r="O145" s="86"/>
      <c r="P145" s="215">
        <f>O145*H145</f>
        <v>0</v>
      </c>
      <c r="Q145" s="215">
        <v>0</v>
      </c>
      <c r="R145" s="215">
        <f>Q145*H145</f>
        <v>0</v>
      </c>
      <c r="S145" s="215">
        <v>0</v>
      </c>
      <c r="T145" s="216">
        <f>S145*H145</f>
        <v>0</v>
      </c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R145" s="217" t="s">
        <v>143</v>
      </c>
      <c r="AT145" s="217" t="s">
        <v>138</v>
      </c>
      <c r="AU145" s="217" t="s">
        <v>82</v>
      </c>
      <c r="AY145" s="19" t="s">
        <v>136</v>
      </c>
      <c r="BE145" s="218">
        <f>IF(N145="základní",J145,0)</f>
        <v>0</v>
      </c>
      <c r="BF145" s="218">
        <f>IF(N145="snížená",J145,0)</f>
        <v>0</v>
      </c>
      <c r="BG145" s="218">
        <f>IF(N145="zákl. přenesená",J145,0)</f>
        <v>0</v>
      </c>
      <c r="BH145" s="218">
        <f>IF(N145="sníž. přenesená",J145,0)</f>
        <v>0</v>
      </c>
      <c r="BI145" s="218">
        <f>IF(N145="nulová",J145,0)</f>
        <v>0</v>
      </c>
      <c r="BJ145" s="19" t="s">
        <v>80</v>
      </c>
      <c r="BK145" s="218">
        <f>ROUND(I145*H145,2)</f>
        <v>0</v>
      </c>
      <c r="BL145" s="19" t="s">
        <v>143</v>
      </c>
      <c r="BM145" s="217" t="s">
        <v>260</v>
      </c>
    </row>
    <row r="146" s="2" customFormat="1">
      <c r="A146" s="40"/>
      <c r="B146" s="41"/>
      <c r="C146" s="42"/>
      <c r="D146" s="219" t="s">
        <v>145</v>
      </c>
      <c r="E146" s="42"/>
      <c r="F146" s="220" t="s">
        <v>261</v>
      </c>
      <c r="G146" s="42"/>
      <c r="H146" s="42"/>
      <c r="I146" s="221"/>
      <c r="J146" s="42"/>
      <c r="K146" s="42"/>
      <c r="L146" s="46"/>
      <c r="M146" s="222"/>
      <c r="N146" s="223"/>
      <c r="O146" s="86"/>
      <c r="P146" s="86"/>
      <c r="Q146" s="86"/>
      <c r="R146" s="86"/>
      <c r="S146" s="86"/>
      <c r="T146" s="87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T146" s="19" t="s">
        <v>145</v>
      </c>
      <c r="AU146" s="19" t="s">
        <v>82</v>
      </c>
    </row>
    <row r="147" s="2" customFormat="1" ht="33" customHeight="1">
      <c r="A147" s="40"/>
      <c r="B147" s="41"/>
      <c r="C147" s="206" t="s">
        <v>262</v>
      </c>
      <c r="D147" s="206" t="s">
        <v>138</v>
      </c>
      <c r="E147" s="207" t="s">
        <v>263</v>
      </c>
      <c r="F147" s="208" t="s">
        <v>264</v>
      </c>
      <c r="G147" s="209" t="s">
        <v>151</v>
      </c>
      <c r="H147" s="210">
        <v>3</v>
      </c>
      <c r="I147" s="211"/>
      <c r="J147" s="212">
        <f>ROUND(I147*H147,2)</f>
        <v>0</v>
      </c>
      <c r="K147" s="208" t="s">
        <v>142</v>
      </c>
      <c r="L147" s="46"/>
      <c r="M147" s="213" t="s">
        <v>19</v>
      </c>
      <c r="N147" s="214" t="s">
        <v>43</v>
      </c>
      <c r="O147" s="86"/>
      <c r="P147" s="215">
        <f>O147*H147</f>
        <v>0</v>
      </c>
      <c r="Q147" s="215">
        <v>0</v>
      </c>
      <c r="R147" s="215">
        <f>Q147*H147</f>
        <v>0</v>
      </c>
      <c r="S147" s="215">
        <v>0</v>
      </c>
      <c r="T147" s="216">
        <f>S147*H147</f>
        <v>0</v>
      </c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R147" s="217" t="s">
        <v>143</v>
      </c>
      <c r="AT147" s="217" t="s">
        <v>138</v>
      </c>
      <c r="AU147" s="217" t="s">
        <v>82</v>
      </c>
      <c r="AY147" s="19" t="s">
        <v>136</v>
      </c>
      <c r="BE147" s="218">
        <f>IF(N147="základní",J147,0)</f>
        <v>0</v>
      </c>
      <c r="BF147" s="218">
        <f>IF(N147="snížená",J147,0)</f>
        <v>0</v>
      </c>
      <c r="BG147" s="218">
        <f>IF(N147="zákl. přenesená",J147,0)</f>
        <v>0</v>
      </c>
      <c r="BH147" s="218">
        <f>IF(N147="sníž. přenesená",J147,0)</f>
        <v>0</v>
      </c>
      <c r="BI147" s="218">
        <f>IF(N147="nulová",J147,0)</f>
        <v>0</v>
      </c>
      <c r="BJ147" s="19" t="s">
        <v>80</v>
      </c>
      <c r="BK147" s="218">
        <f>ROUND(I147*H147,2)</f>
        <v>0</v>
      </c>
      <c r="BL147" s="19" t="s">
        <v>143</v>
      </c>
      <c r="BM147" s="217" t="s">
        <v>265</v>
      </c>
    </row>
    <row r="148" s="2" customFormat="1">
      <c r="A148" s="40"/>
      <c r="B148" s="41"/>
      <c r="C148" s="42"/>
      <c r="D148" s="219" t="s">
        <v>145</v>
      </c>
      <c r="E148" s="42"/>
      <c r="F148" s="220" t="s">
        <v>266</v>
      </c>
      <c r="G148" s="42"/>
      <c r="H148" s="42"/>
      <c r="I148" s="221"/>
      <c r="J148" s="42"/>
      <c r="K148" s="42"/>
      <c r="L148" s="46"/>
      <c r="M148" s="222"/>
      <c r="N148" s="223"/>
      <c r="O148" s="86"/>
      <c r="P148" s="86"/>
      <c r="Q148" s="86"/>
      <c r="R148" s="86"/>
      <c r="S148" s="86"/>
      <c r="T148" s="87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T148" s="19" t="s">
        <v>145</v>
      </c>
      <c r="AU148" s="19" t="s">
        <v>82</v>
      </c>
    </row>
    <row r="149" s="2" customFormat="1" ht="37.8" customHeight="1">
      <c r="A149" s="40"/>
      <c r="B149" s="41"/>
      <c r="C149" s="206" t="s">
        <v>267</v>
      </c>
      <c r="D149" s="206" t="s">
        <v>138</v>
      </c>
      <c r="E149" s="207" t="s">
        <v>268</v>
      </c>
      <c r="F149" s="208" t="s">
        <v>269</v>
      </c>
      <c r="G149" s="209" t="s">
        <v>169</v>
      </c>
      <c r="H149" s="210">
        <v>270.88799999999998</v>
      </c>
      <c r="I149" s="211"/>
      <c r="J149" s="212">
        <f>ROUND(I149*H149,2)</f>
        <v>0</v>
      </c>
      <c r="K149" s="208" t="s">
        <v>142</v>
      </c>
      <c r="L149" s="46"/>
      <c r="M149" s="213" t="s">
        <v>19</v>
      </c>
      <c r="N149" s="214" t="s">
        <v>43</v>
      </c>
      <c r="O149" s="86"/>
      <c r="P149" s="215">
        <f>O149*H149</f>
        <v>0</v>
      </c>
      <c r="Q149" s="215">
        <v>0</v>
      </c>
      <c r="R149" s="215">
        <f>Q149*H149</f>
        <v>0</v>
      </c>
      <c r="S149" s="215">
        <v>0</v>
      </c>
      <c r="T149" s="216">
        <f>S149*H149</f>
        <v>0</v>
      </c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R149" s="217" t="s">
        <v>143</v>
      </c>
      <c r="AT149" s="217" t="s">
        <v>138</v>
      </c>
      <c r="AU149" s="217" t="s">
        <v>82</v>
      </c>
      <c r="AY149" s="19" t="s">
        <v>136</v>
      </c>
      <c r="BE149" s="218">
        <f>IF(N149="základní",J149,0)</f>
        <v>0</v>
      </c>
      <c r="BF149" s="218">
        <f>IF(N149="snížená",J149,0)</f>
        <v>0</v>
      </c>
      <c r="BG149" s="218">
        <f>IF(N149="zákl. přenesená",J149,0)</f>
        <v>0</v>
      </c>
      <c r="BH149" s="218">
        <f>IF(N149="sníž. přenesená",J149,0)</f>
        <v>0</v>
      </c>
      <c r="BI149" s="218">
        <f>IF(N149="nulová",J149,0)</f>
        <v>0</v>
      </c>
      <c r="BJ149" s="19" t="s">
        <v>80</v>
      </c>
      <c r="BK149" s="218">
        <f>ROUND(I149*H149,2)</f>
        <v>0</v>
      </c>
      <c r="BL149" s="19" t="s">
        <v>143</v>
      </c>
      <c r="BM149" s="217" t="s">
        <v>270</v>
      </c>
    </row>
    <row r="150" s="2" customFormat="1">
      <c r="A150" s="40"/>
      <c r="B150" s="41"/>
      <c r="C150" s="42"/>
      <c r="D150" s="219" t="s">
        <v>145</v>
      </c>
      <c r="E150" s="42"/>
      <c r="F150" s="220" t="s">
        <v>271</v>
      </c>
      <c r="G150" s="42"/>
      <c r="H150" s="42"/>
      <c r="I150" s="221"/>
      <c r="J150" s="42"/>
      <c r="K150" s="42"/>
      <c r="L150" s="46"/>
      <c r="M150" s="222"/>
      <c r="N150" s="223"/>
      <c r="O150" s="86"/>
      <c r="P150" s="86"/>
      <c r="Q150" s="86"/>
      <c r="R150" s="86"/>
      <c r="S150" s="86"/>
      <c r="T150" s="87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T150" s="19" t="s">
        <v>145</v>
      </c>
      <c r="AU150" s="19" t="s">
        <v>82</v>
      </c>
    </row>
    <row r="151" s="14" customFormat="1">
      <c r="A151" s="14"/>
      <c r="B151" s="246"/>
      <c r="C151" s="247"/>
      <c r="D151" s="226" t="s">
        <v>147</v>
      </c>
      <c r="E151" s="248" t="s">
        <v>19</v>
      </c>
      <c r="F151" s="249" t="s">
        <v>272</v>
      </c>
      <c r="G151" s="247"/>
      <c r="H151" s="248" t="s">
        <v>19</v>
      </c>
      <c r="I151" s="250"/>
      <c r="J151" s="247"/>
      <c r="K151" s="247"/>
      <c r="L151" s="251"/>
      <c r="M151" s="252"/>
      <c r="N151" s="253"/>
      <c r="O151" s="253"/>
      <c r="P151" s="253"/>
      <c r="Q151" s="253"/>
      <c r="R151" s="253"/>
      <c r="S151" s="253"/>
      <c r="T151" s="254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55" t="s">
        <v>147</v>
      </c>
      <c r="AU151" s="255" t="s">
        <v>82</v>
      </c>
      <c r="AV151" s="14" t="s">
        <v>80</v>
      </c>
      <c r="AW151" s="14" t="s">
        <v>33</v>
      </c>
      <c r="AX151" s="14" t="s">
        <v>72</v>
      </c>
      <c r="AY151" s="255" t="s">
        <v>136</v>
      </c>
    </row>
    <row r="152" s="13" customFormat="1">
      <c r="A152" s="13"/>
      <c r="B152" s="224"/>
      <c r="C152" s="225"/>
      <c r="D152" s="226" t="s">
        <v>147</v>
      </c>
      <c r="E152" s="227" t="s">
        <v>19</v>
      </c>
      <c r="F152" s="228" t="s">
        <v>273</v>
      </c>
      <c r="G152" s="225"/>
      <c r="H152" s="229">
        <v>99.805000000000007</v>
      </c>
      <c r="I152" s="230"/>
      <c r="J152" s="225"/>
      <c r="K152" s="225"/>
      <c r="L152" s="231"/>
      <c r="M152" s="232"/>
      <c r="N152" s="233"/>
      <c r="O152" s="233"/>
      <c r="P152" s="233"/>
      <c r="Q152" s="233"/>
      <c r="R152" s="233"/>
      <c r="S152" s="233"/>
      <c r="T152" s="234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35" t="s">
        <v>147</v>
      </c>
      <c r="AU152" s="235" t="s">
        <v>82</v>
      </c>
      <c r="AV152" s="13" t="s">
        <v>82</v>
      </c>
      <c r="AW152" s="13" t="s">
        <v>33</v>
      </c>
      <c r="AX152" s="13" t="s">
        <v>72</v>
      </c>
      <c r="AY152" s="235" t="s">
        <v>136</v>
      </c>
    </row>
    <row r="153" s="13" customFormat="1">
      <c r="A153" s="13"/>
      <c r="B153" s="224"/>
      <c r="C153" s="225"/>
      <c r="D153" s="226" t="s">
        <v>147</v>
      </c>
      <c r="E153" s="227" t="s">
        <v>19</v>
      </c>
      <c r="F153" s="228" t="s">
        <v>274</v>
      </c>
      <c r="G153" s="225"/>
      <c r="H153" s="229">
        <v>99.805000000000007</v>
      </c>
      <c r="I153" s="230"/>
      <c r="J153" s="225"/>
      <c r="K153" s="225"/>
      <c r="L153" s="231"/>
      <c r="M153" s="232"/>
      <c r="N153" s="233"/>
      <c r="O153" s="233"/>
      <c r="P153" s="233"/>
      <c r="Q153" s="233"/>
      <c r="R153" s="233"/>
      <c r="S153" s="233"/>
      <c r="T153" s="234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35" t="s">
        <v>147</v>
      </c>
      <c r="AU153" s="235" t="s">
        <v>82</v>
      </c>
      <c r="AV153" s="13" t="s">
        <v>82</v>
      </c>
      <c r="AW153" s="13" t="s">
        <v>33</v>
      </c>
      <c r="AX153" s="13" t="s">
        <v>72</v>
      </c>
      <c r="AY153" s="235" t="s">
        <v>136</v>
      </c>
    </row>
    <row r="154" s="14" customFormat="1">
      <c r="A154" s="14"/>
      <c r="B154" s="246"/>
      <c r="C154" s="247"/>
      <c r="D154" s="226" t="s">
        <v>147</v>
      </c>
      <c r="E154" s="248" t="s">
        <v>19</v>
      </c>
      <c r="F154" s="249" t="s">
        <v>275</v>
      </c>
      <c r="G154" s="247"/>
      <c r="H154" s="248" t="s">
        <v>19</v>
      </c>
      <c r="I154" s="250"/>
      <c r="J154" s="247"/>
      <c r="K154" s="247"/>
      <c r="L154" s="251"/>
      <c r="M154" s="252"/>
      <c r="N154" s="253"/>
      <c r="O154" s="253"/>
      <c r="P154" s="253"/>
      <c r="Q154" s="253"/>
      <c r="R154" s="253"/>
      <c r="S154" s="253"/>
      <c r="T154" s="254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55" t="s">
        <v>147</v>
      </c>
      <c r="AU154" s="255" t="s">
        <v>82</v>
      </c>
      <c r="AV154" s="14" t="s">
        <v>80</v>
      </c>
      <c r="AW154" s="14" t="s">
        <v>33</v>
      </c>
      <c r="AX154" s="14" t="s">
        <v>72</v>
      </c>
      <c r="AY154" s="255" t="s">
        <v>136</v>
      </c>
    </row>
    <row r="155" s="13" customFormat="1">
      <c r="A155" s="13"/>
      <c r="B155" s="224"/>
      <c r="C155" s="225"/>
      <c r="D155" s="226" t="s">
        <v>147</v>
      </c>
      <c r="E155" s="227" t="s">
        <v>19</v>
      </c>
      <c r="F155" s="228" t="s">
        <v>276</v>
      </c>
      <c r="G155" s="225"/>
      <c r="H155" s="229">
        <v>71.278000000000006</v>
      </c>
      <c r="I155" s="230"/>
      <c r="J155" s="225"/>
      <c r="K155" s="225"/>
      <c r="L155" s="231"/>
      <c r="M155" s="232"/>
      <c r="N155" s="233"/>
      <c r="O155" s="233"/>
      <c r="P155" s="233"/>
      <c r="Q155" s="233"/>
      <c r="R155" s="233"/>
      <c r="S155" s="233"/>
      <c r="T155" s="234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35" t="s">
        <v>147</v>
      </c>
      <c r="AU155" s="235" t="s">
        <v>82</v>
      </c>
      <c r="AV155" s="13" t="s">
        <v>82</v>
      </c>
      <c r="AW155" s="13" t="s">
        <v>33</v>
      </c>
      <c r="AX155" s="13" t="s">
        <v>72</v>
      </c>
      <c r="AY155" s="235" t="s">
        <v>136</v>
      </c>
    </row>
    <row r="156" s="15" customFormat="1">
      <c r="A156" s="15"/>
      <c r="B156" s="256"/>
      <c r="C156" s="257"/>
      <c r="D156" s="226" t="s">
        <v>147</v>
      </c>
      <c r="E156" s="258" t="s">
        <v>19</v>
      </c>
      <c r="F156" s="259" t="s">
        <v>277</v>
      </c>
      <c r="G156" s="257"/>
      <c r="H156" s="260">
        <v>270.88799999999998</v>
      </c>
      <c r="I156" s="261"/>
      <c r="J156" s="257"/>
      <c r="K156" s="257"/>
      <c r="L156" s="262"/>
      <c r="M156" s="263"/>
      <c r="N156" s="264"/>
      <c r="O156" s="264"/>
      <c r="P156" s="264"/>
      <c r="Q156" s="264"/>
      <c r="R156" s="264"/>
      <c r="S156" s="264"/>
      <c r="T156" s="265"/>
      <c r="U156" s="15"/>
      <c r="V156" s="15"/>
      <c r="W156" s="15"/>
      <c r="X156" s="15"/>
      <c r="Y156" s="15"/>
      <c r="Z156" s="15"/>
      <c r="AA156" s="15"/>
      <c r="AB156" s="15"/>
      <c r="AC156" s="15"/>
      <c r="AD156" s="15"/>
      <c r="AE156" s="15"/>
      <c r="AT156" s="266" t="s">
        <v>147</v>
      </c>
      <c r="AU156" s="266" t="s">
        <v>82</v>
      </c>
      <c r="AV156" s="15" t="s">
        <v>143</v>
      </c>
      <c r="AW156" s="15" t="s">
        <v>33</v>
      </c>
      <c r="AX156" s="15" t="s">
        <v>80</v>
      </c>
      <c r="AY156" s="266" t="s">
        <v>136</v>
      </c>
    </row>
    <row r="157" s="2" customFormat="1" ht="37.8" customHeight="1">
      <c r="A157" s="40"/>
      <c r="B157" s="41"/>
      <c r="C157" s="206" t="s">
        <v>278</v>
      </c>
      <c r="D157" s="206" t="s">
        <v>138</v>
      </c>
      <c r="E157" s="207" t="s">
        <v>279</v>
      </c>
      <c r="F157" s="208" t="s">
        <v>280</v>
      </c>
      <c r="G157" s="209" t="s">
        <v>169</v>
      </c>
      <c r="H157" s="210">
        <v>399.22199999999998</v>
      </c>
      <c r="I157" s="211"/>
      <c r="J157" s="212">
        <f>ROUND(I157*H157,2)</f>
        <v>0</v>
      </c>
      <c r="K157" s="208" t="s">
        <v>142</v>
      </c>
      <c r="L157" s="46"/>
      <c r="M157" s="213" t="s">
        <v>19</v>
      </c>
      <c r="N157" s="214" t="s">
        <v>43</v>
      </c>
      <c r="O157" s="86"/>
      <c r="P157" s="215">
        <f>O157*H157</f>
        <v>0</v>
      </c>
      <c r="Q157" s="215">
        <v>0</v>
      </c>
      <c r="R157" s="215">
        <f>Q157*H157</f>
        <v>0</v>
      </c>
      <c r="S157" s="215">
        <v>0</v>
      </c>
      <c r="T157" s="216">
        <f>S157*H157</f>
        <v>0</v>
      </c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R157" s="217" t="s">
        <v>143</v>
      </c>
      <c r="AT157" s="217" t="s">
        <v>138</v>
      </c>
      <c r="AU157" s="217" t="s">
        <v>82</v>
      </c>
      <c r="AY157" s="19" t="s">
        <v>136</v>
      </c>
      <c r="BE157" s="218">
        <f>IF(N157="základní",J157,0)</f>
        <v>0</v>
      </c>
      <c r="BF157" s="218">
        <f>IF(N157="snížená",J157,0)</f>
        <v>0</v>
      </c>
      <c r="BG157" s="218">
        <f>IF(N157="zákl. přenesená",J157,0)</f>
        <v>0</v>
      </c>
      <c r="BH157" s="218">
        <f>IF(N157="sníž. přenesená",J157,0)</f>
        <v>0</v>
      </c>
      <c r="BI157" s="218">
        <f>IF(N157="nulová",J157,0)</f>
        <v>0</v>
      </c>
      <c r="BJ157" s="19" t="s">
        <v>80</v>
      </c>
      <c r="BK157" s="218">
        <f>ROUND(I157*H157,2)</f>
        <v>0</v>
      </c>
      <c r="BL157" s="19" t="s">
        <v>143</v>
      </c>
      <c r="BM157" s="217" t="s">
        <v>281</v>
      </c>
    </row>
    <row r="158" s="2" customFormat="1">
      <c r="A158" s="40"/>
      <c r="B158" s="41"/>
      <c r="C158" s="42"/>
      <c r="D158" s="219" t="s">
        <v>145</v>
      </c>
      <c r="E158" s="42"/>
      <c r="F158" s="220" t="s">
        <v>282</v>
      </c>
      <c r="G158" s="42"/>
      <c r="H158" s="42"/>
      <c r="I158" s="221"/>
      <c r="J158" s="42"/>
      <c r="K158" s="42"/>
      <c r="L158" s="46"/>
      <c r="M158" s="222"/>
      <c r="N158" s="223"/>
      <c r="O158" s="86"/>
      <c r="P158" s="86"/>
      <c r="Q158" s="86"/>
      <c r="R158" s="86"/>
      <c r="S158" s="86"/>
      <c r="T158" s="87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T158" s="19" t="s">
        <v>145</v>
      </c>
      <c r="AU158" s="19" t="s">
        <v>82</v>
      </c>
    </row>
    <row r="159" s="13" customFormat="1">
      <c r="A159" s="13"/>
      <c r="B159" s="224"/>
      <c r="C159" s="225"/>
      <c r="D159" s="226" t="s">
        <v>147</v>
      </c>
      <c r="E159" s="227" t="s">
        <v>19</v>
      </c>
      <c r="F159" s="228" t="s">
        <v>283</v>
      </c>
      <c r="G159" s="225"/>
      <c r="H159" s="229">
        <v>399.22199999999998</v>
      </c>
      <c r="I159" s="230"/>
      <c r="J159" s="225"/>
      <c r="K159" s="225"/>
      <c r="L159" s="231"/>
      <c r="M159" s="232"/>
      <c r="N159" s="233"/>
      <c r="O159" s="233"/>
      <c r="P159" s="233"/>
      <c r="Q159" s="233"/>
      <c r="R159" s="233"/>
      <c r="S159" s="233"/>
      <c r="T159" s="234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35" t="s">
        <v>147</v>
      </c>
      <c r="AU159" s="235" t="s">
        <v>82</v>
      </c>
      <c r="AV159" s="13" t="s">
        <v>82</v>
      </c>
      <c r="AW159" s="13" t="s">
        <v>33</v>
      </c>
      <c r="AX159" s="13" t="s">
        <v>80</v>
      </c>
      <c r="AY159" s="235" t="s">
        <v>136</v>
      </c>
    </row>
    <row r="160" s="2" customFormat="1" ht="37.8" customHeight="1">
      <c r="A160" s="40"/>
      <c r="B160" s="41"/>
      <c r="C160" s="206" t="s">
        <v>284</v>
      </c>
      <c r="D160" s="206" t="s">
        <v>138</v>
      </c>
      <c r="E160" s="207" t="s">
        <v>285</v>
      </c>
      <c r="F160" s="208" t="s">
        <v>286</v>
      </c>
      <c r="G160" s="209" t="s">
        <v>169</v>
      </c>
      <c r="H160" s="210">
        <v>1996.1099999999999</v>
      </c>
      <c r="I160" s="211"/>
      <c r="J160" s="212">
        <f>ROUND(I160*H160,2)</f>
        <v>0</v>
      </c>
      <c r="K160" s="208" t="s">
        <v>142</v>
      </c>
      <c r="L160" s="46"/>
      <c r="M160" s="213" t="s">
        <v>19</v>
      </c>
      <c r="N160" s="214" t="s">
        <v>43</v>
      </c>
      <c r="O160" s="86"/>
      <c r="P160" s="215">
        <f>O160*H160</f>
        <v>0</v>
      </c>
      <c r="Q160" s="215">
        <v>0</v>
      </c>
      <c r="R160" s="215">
        <f>Q160*H160</f>
        <v>0</v>
      </c>
      <c r="S160" s="215">
        <v>0</v>
      </c>
      <c r="T160" s="216">
        <f>S160*H160</f>
        <v>0</v>
      </c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R160" s="217" t="s">
        <v>143</v>
      </c>
      <c r="AT160" s="217" t="s">
        <v>138</v>
      </c>
      <c r="AU160" s="217" t="s">
        <v>82</v>
      </c>
      <c r="AY160" s="19" t="s">
        <v>136</v>
      </c>
      <c r="BE160" s="218">
        <f>IF(N160="základní",J160,0)</f>
        <v>0</v>
      </c>
      <c r="BF160" s="218">
        <f>IF(N160="snížená",J160,0)</f>
        <v>0</v>
      </c>
      <c r="BG160" s="218">
        <f>IF(N160="zákl. přenesená",J160,0)</f>
        <v>0</v>
      </c>
      <c r="BH160" s="218">
        <f>IF(N160="sníž. přenesená",J160,0)</f>
        <v>0</v>
      </c>
      <c r="BI160" s="218">
        <f>IF(N160="nulová",J160,0)</f>
        <v>0</v>
      </c>
      <c r="BJ160" s="19" t="s">
        <v>80</v>
      </c>
      <c r="BK160" s="218">
        <f>ROUND(I160*H160,2)</f>
        <v>0</v>
      </c>
      <c r="BL160" s="19" t="s">
        <v>143</v>
      </c>
      <c r="BM160" s="217" t="s">
        <v>287</v>
      </c>
    </row>
    <row r="161" s="2" customFormat="1">
      <c r="A161" s="40"/>
      <c r="B161" s="41"/>
      <c r="C161" s="42"/>
      <c r="D161" s="219" t="s">
        <v>145</v>
      </c>
      <c r="E161" s="42"/>
      <c r="F161" s="220" t="s">
        <v>288</v>
      </c>
      <c r="G161" s="42"/>
      <c r="H161" s="42"/>
      <c r="I161" s="221"/>
      <c r="J161" s="42"/>
      <c r="K161" s="42"/>
      <c r="L161" s="46"/>
      <c r="M161" s="222"/>
      <c r="N161" s="223"/>
      <c r="O161" s="86"/>
      <c r="P161" s="86"/>
      <c r="Q161" s="86"/>
      <c r="R161" s="86"/>
      <c r="S161" s="86"/>
      <c r="T161" s="87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T161" s="19" t="s">
        <v>145</v>
      </c>
      <c r="AU161" s="19" t="s">
        <v>82</v>
      </c>
    </row>
    <row r="162" s="13" customFormat="1">
      <c r="A162" s="13"/>
      <c r="B162" s="224"/>
      <c r="C162" s="225"/>
      <c r="D162" s="226" t="s">
        <v>147</v>
      </c>
      <c r="E162" s="227" t="s">
        <v>19</v>
      </c>
      <c r="F162" s="228" t="s">
        <v>289</v>
      </c>
      <c r="G162" s="225"/>
      <c r="H162" s="229">
        <v>1996.1099999999999</v>
      </c>
      <c r="I162" s="230"/>
      <c r="J162" s="225"/>
      <c r="K162" s="225"/>
      <c r="L162" s="231"/>
      <c r="M162" s="232"/>
      <c r="N162" s="233"/>
      <c r="O162" s="233"/>
      <c r="P162" s="233"/>
      <c r="Q162" s="233"/>
      <c r="R162" s="233"/>
      <c r="S162" s="233"/>
      <c r="T162" s="234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35" t="s">
        <v>147</v>
      </c>
      <c r="AU162" s="235" t="s">
        <v>82</v>
      </c>
      <c r="AV162" s="13" t="s">
        <v>82</v>
      </c>
      <c r="AW162" s="13" t="s">
        <v>33</v>
      </c>
      <c r="AX162" s="13" t="s">
        <v>80</v>
      </c>
      <c r="AY162" s="235" t="s">
        <v>136</v>
      </c>
    </row>
    <row r="163" s="2" customFormat="1" ht="24.15" customHeight="1">
      <c r="A163" s="40"/>
      <c r="B163" s="41"/>
      <c r="C163" s="206" t="s">
        <v>290</v>
      </c>
      <c r="D163" s="206" t="s">
        <v>138</v>
      </c>
      <c r="E163" s="207" t="s">
        <v>291</v>
      </c>
      <c r="F163" s="208" t="s">
        <v>292</v>
      </c>
      <c r="G163" s="209" t="s">
        <v>169</v>
      </c>
      <c r="H163" s="210">
        <v>171.083</v>
      </c>
      <c r="I163" s="211"/>
      <c r="J163" s="212">
        <f>ROUND(I163*H163,2)</f>
        <v>0</v>
      </c>
      <c r="K163" s="208" t="s">
        <v>142</v>
      </c>
      <c r="L163" s="46"/>
      <c r="M163" s="213" t="s">
        <v>19</v>
      </c>
      <c r="N163" s="214" t="s">
        <v>43</v>
      </c>
      <c r="O163" s="86"/>
      <c r="P163" s="215">
        <f>O163*H163</f>
        <v>0</v>
      </c>
      <c r="Q163" s="215">
        <v>0</v>
      </c>
      <c r="R163" s="215">
        <f>Q163*H163</f>
        <v>0</v>
      </c>
      <c r="S163" s="215">
        <v>0</v>
      </c>
      <c r="T163" s="216">
        <f>S163*H163</f>
        <v>0</v>
      </c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R163" s="217" t="s">
        <v>143</v>
      </c>
      <c r="AT163" s="217" t="s">
        <v>138</v>
      </c>
      <c r="AU163" s="217" t="s">
        <v>82</v>
      </c>
      <c r="AY163" s="19" t="s">
        <v>136</v>
      </c>
      <c r="BE163" s="218">
        <f>IF(N163="základní",J163,0)</f>
        <v>0</v>
      </c>
      <c r="BF163" s="218">
        <f>IF(N163="snížená",J163,0)</f>
        <v>0</v>
      </c>
      <c r="BG163" s="218">
        <f>IF(N163="zákl. přenesená",J163,0)</f>
        <v>0</v>
      </c>
      <c r="BH163" s="218">
        <f>IF(N163="sníž. přenesená",J163,0)</f>
        <v>0</v>
      </c>
      <c r="BI163" s="218">
        <f>IF(N163="nulová",J163,0)</f>
        <v>0</v>
      </c>
      <c r="BJ163" s="19" t="s">
        <v>80</v>
      </c>
      <c r="BK163" s="218">
        <f>ROUND(I163*H163,2)</f>
        <v>0</v>
      </c>
      <c r="BL163" s="19" t="s">
        <v>143</v>
      </c>
      <c r="BM163" s="217" t="s">
        <v>293</v>
      </c>
    </row>
    <row r="164" s="2" customFormat="1">
      <c r="A164" s="40"/>
      <c r="B164" s="41"/>
      <c r="C164" s="42"/>
      <c r="D164" s="219" t="s">
        <v>145</v>
      </c>
      <c r="E164" s="42"/>
      <c r="F164" s="220" t="s">
        <v>294</v>
      </c>
      <c r="G164" s="42"/>
      <c r="H164" s="42"/>
      <c r="I164" s="221"/>
      <c r="J164" s="42"/>
      <c r="K164" s="42"/>
      <c r="L164" s="46"/>
      <c r="M164" s="222"/>
      <c r="N164" s="223"/>
      <c r="O164" s="86"/>
      <c r="P164" s="86"/>
      <c r="Q164" s="86"/>
      <c r="R164" s="86"/>
      <c r="S164" s="86"/>
      <c r="T164" s="87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T164" s="19" t="s">
        <v>145</v>
      </c>
      <c r="AU164" s="19" t="s">
        <v>82</v>
      </c>
    </row>
    <row r="165" s="14" customFormat="1">
      <c r="A165" s="14"/>
      <c r="B165" s="246"/>
      <c r="C165" s="247"/>
      <c r="D165" s="226" t="s">
        <v>147</v>
      </c>
      <c r="E165" s="248" t="s">
        <v>19</v>
      </c>
      <c r="F165" s="249" t="s">
        <v>295</v>
      </c>
      <c r="G165" s="247"/>
      <c r="H165" s="248" t="s">
        <v>19</v>
      </c>
      <c r="I165" s="250"/>
      <c r="J165" s="247"/>
      <c r="K165" s="247"/>
      <c r="L165" s="251"/>
      <c r="M165" s="252"/>
      <c r="N165" s="253"/>
      <c r="O165" s="253"/>
      <c r="P165" s="253"/>
      <c r="Q165" s="253"/>
      <c r="R165" s="253"/>
      <c r="S165" s="253"/>
      <c r="T165" s="254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55" t="s">
        <v>147</v>
      </c>
      <c r="AU165" s="255" t="s">
        <v>82</v>
      </c>
      <c r="AV165" s="14" t="s">
        <v>80</v>
      </c>
      <c r="AW165" s="14" t="s">
        <v>33</v>
      </c>
      <c r="AX165" s="14" t="s">
        <v>72</v>
      </c>
      <c r="AY165" s="255" t="s">
        <v>136</v>
      </c>
    </row>
    <row r="166" s="13" customFormat="1">
      <c r="A166" s="13"/>
      <c r="B166" s="224"/>
      <c r="C166" s="225"/>
      <c r="D166" s="226" t="s">
        <v>147</v>
      </c>
      <c r="E166" s="227" t="s">
        <v>19</v>
      </c>
      <c r="F166" s="228" t="s">
        <v>274</v>
      </c>
      <c r="G166" s="225"/>
      <c r="H166" s="229">
        <v>99.805000000000007</v>
      </c>
      <c r="I166" s="230"/>
      <c r="J166" s="225"/>
      <c r="K166" s="225"/>
      <c r="L166" s="231"/>
      <c r="M166" s="232"/>
      <c r="N166" s="233"/>
      <c r="O166" s="233"/>
      <c r="P166" s="233"/>
      <c r="Q166" s="233"/>
      <c r="R166" s="233"/>
      <c r="S166" s="233"/>
      <c r="T166" s="234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35" t="s">
        <v>147</v>
      </c>
      <c r="AU166" s="235" t="s">
        <v>82</v>
      </c>
      <c r="AV166" s="13" t="s">
        <v>82</v>
      </c>
      <c r="AW166" s="13" t="s">
        <v>33</v>
      </c>
      <c r="AX166" s="13" t="s">
        <v>72</v>
      </c>
      <c r="AY166" s="235" t="s">
        <v>136</v>
      </c>
    </row>
    <row r="167" s="14" customFormat="1">
      <c r="A167" s="14"/>
      <c r="B167" s="246"/>
      <c r="C167" s="247"/>
      <c r="D167" s="226" t="s">
        <v>147</v>
      </c>
      <c r="E167" s="248" t="s">
        <v>19</v>
      </c>
      <c r="F167" s="249" t="s">
        <v>275</v>
      </c>
      <c r="G167" s="247"/>
      <c r="H167" s="248" t="s">
        <v>19</v>
      </c>
      <c r="I167" s="250"/>
      <c r="J167" s="247"/>
      <c r="K167" s="247"/>
      <c r="L167" s="251"/>
      <c r="M167" s="252"/>
      <c r="N167" s="253"/>
      <c r="O167" s="253"/>
      <c r="P167" s="253"/>
      <c r="Q167" s="253"/>
      <c r="R167" s="253"/>
      <c r="S167" s="253"/>
      <c r="T167" s="254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55" t="s">
        <v>147</v>
      </c>
      <c r="AU167" s="255" t="s">
        <v>82</v>
      </c>
      <c r="AV167" s="14" t="s">
        <v>80</v>
      </c>
      <c r="AW167" s="14" t="s">
        <v>33</v>
      </c>
      <c r="AX167" s="14" t="s">
        <v>72</v>
      </c>
      <c r="AY167" s="255" t="s">
        <v>136</v>
      </c>
    </row>
    <row r="168" s="13" customFormat="1">
      <c r="A168" s="13"/>
      <c r="B168" s="224"/>
      <c r="C168" s="225"/>
      <c r="D168" s="226" t="s">
        <v>147</v>
      </c>
      <c r="E168" s="227" t="s">
        <v>19</v>
      </c>
      <c r="F168" s="228" t="s">
        <v>276</v>
      </c>
      <c r="G168" s="225"/>
      <c r="H168" s="229">
        <v>71.278000000000006</v>
      </c>
      <c r="I168" s="230"/>
      <c r="J168" s="225"/>
      <c r="K168" s="225"/>
      <c r="L168" s="231"/>
      <c r="M168" s="232"/>
      <c r="N168" s="233"/>
      <c r="O168" s="233"/>
      <c r="P168" s="233"/>
      <c r="Q168" s="233"/>
      <c r="R168" s="233"/>
      <c r="S168" s="233"/>
      <c r="T168" s="234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35" t="s">
        <v>147</v>
      </c>
      <c r="AU168" s="235" t="s">
        <v>82</v>
      </c>
      <c r="AV168" s="13" t="s">
        <v>82</v>
      </c>
      <c r="AW168" s="13" t="s">
        <v>33</v>
      </c>
      <c r="AX168" s="13" t="s">
        <v>72</v>
      </c>
      <c r="AY168" s="235" t="s">
        <v>136</v>
      </c>
    </row>
    <row r="169" s="15" customFormat="1">
      <c r="A169" s="15"/>
      <c r="B169" s="256"/>
      <c r="C169" s="257"/>
      <c r="D169" s="226" t="s">
        <v>147</v>
      </c>
      <c r="E169" s="258" t="s">
        <v>19</v>
      </c>
      <c r="F169" s="259" t="s">
        <v>277</v>
      </c>
      <c r="G169" s="257"/>
      <c r="H169" s="260">
        <v>171.083</v>
      </c>
      <c r="I169" s="261"/>
      <c r="J169" s="257"/>
      <c r="K169" s="257"/>
      <c r="L169" s="262"/>
      <c r="M169" s="263"/>
      <c r="N169" s="264"/>
      <c r="O169" s="264"/>
      <c r="P169" s="264"/>
      <c r="Q169" s="264"/>
      <c r="R169" s="264"/>
      <c r="S169" s="264"/>
      <c r="T169" s="265"/>
      <c r="U169" s="15"/>
      <c r="V169" s="15"/>
      <c r="W169" s="15"/>
      <c r="X169" s="15"/>
      <c r="Y169" s="15"/>
      <c r="Z169" s="15"/>
      <c r="AA169" s="15"/>
      <c r="AB169" s="15"/>
      <c r="AC169" s="15"/>
      <c r="AD169" s="15"/>
      <c r="AE169" s="15"/>
      <c r="AT169" s="266" t="s">
        <v>147</v>
      </c>
      <c r="AU169" s="266" t="s">
        <v>82</v>
      </c>
      <c r="AV169" s="15" t="s">
        <v>143</v>
      </c>
      <c r="AW169" s="15" t="s">
        <v>33</v>
      </c>
      <c r="AX169" s="15" t="s">
        <v>80</v>
      </c>
      <c r="AY169" s="266" t="s">
        <v>136</v>
      </c>
    </row>
    <row r="170" s="2" customFormat="1" ht="24.15" customHeight="1">
      <c r="A170" s="40"/>
      <c r="B170" s="41"/>
      <c r="C170" s="206" t="s">
        <v>296</v>
      </c>
      <c r="D170" s="206" t="s">
        <v>138</v>
      </c>
      <c r="E170" s="207" t="s">
        <v>297</v>
      </c>
      <c r="F170" s="208" t="s">
        <v>298</v>
      </c>
      <c r="G170" s="209" t="s">
        <v>169</v>
      </c>
      <c r="H170" s="210">
        <v>99.805000000000007</v>
      </c>
      <c r="I170" s="211"/>
      <c r="J170" s="212">
        <f>ROUND(I170*H170,2)</f>
        <v>0</v>
      </c>
      <c r="K170" s="208" t="s">
        <v>142</v>
      </c>
      <c r="L170" s="46"/>
      <c r="M170" s="213" t="s">
        <v>19</v>
      </c>
      <c r="N170" s="214" t="s">
        <v>43</v>
      </c>
      <c r="O170" s="86"/>
      <c r="P170" s="215">
        <f>O170*H170</f>
        <v>0</v>
      </c>
      <c r="Q170" s="215">
        <v>0</v>
      </c>
      <c r="R170" s="215">
        <f>Q170*H170</f>
        <v>0</v>
      </c>
      <c r="S170" s="215">
        <v>0</v>
      </c>
      <c r="T170" s="216">
        <f>S170*H170</f>
        <v>0</v>
      </c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R170" s="217" t="s">
        <v>143</v>
      </c>
      <c r="AT170" s="217" t="s">
        <v>138</v>
      </c>
      <c r="AU170" s="217" t="s">
        <v>82</v>
      </c>
      <c r="AY170" s="19" t="s">
        <v>136</v>
      </c>
      <c r="BE170" s="218">
        <f>IF(N170="základní",J170,0)</f>
        <v>0</v>
      </c>
      <c r="BF170" s="218">
        <f>IF(N170="snížená",J170,0)</f>
        <v>0</v>
      </c>
      <c r="BG170" s="218">
        <f>IF(N170="zákl. přenesená",J170,0)</f>
        <v>0</v>
      </c>
      <c r="BH170" s="218">
        <f>IF(N170="sníž. přenesená",J170,0)</f>
        <v>0</v>
      </c>
      <c r="BI170" s="218">
        <f>IF(N170="nulová",J170,0)</f>
        <v>0</v>
      </c>
      <c r="BJ170" s="19" t="s">
        <v>80</v>
      </c>
      <c r="BK170" s="218">
        <f>ROUND(I170*H170,2)</f>
        <v>0</v>
      </c>
      <c r="BL170" s="19" t="s">
        <v>143</v>
      </c>
      <c r="BM170" s="217" t="s">
        <v>299</v>
      </c>
    </row>
    <row r="171" s="2" customFormat="1">
      <c r="A171" s="40"/>
      <c r="B171" s="41"/>
      <c r="C171" s="42"/>
      <c r="D171" s="219" t="s">
        <v>145</v>
      </c>
      <c r="E171" s="42"/>
      <c r="F171" s="220" t="s">
        <v>300</v>
      </c>
      <c r="G171" s="42"/>
      <c r="H171" s="42"/>
      <c r="I171" s="221"/>
      <c r="J171" s="42"/>
      <c r="K171" s="42"/>
      <c r="L171" s="46"/>
      <c r="M171" s="222"/>
      <c r="N171" s="223"/>
      <c r="O171" s="86"/>
      <c r="P171" s="86"/>
      <c r="Q171" s="86"/>
      <c r="R171" s="86"/>
      <c r="S171" s="86"/>
      <c r="T171" s="87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T171" s="19" t="s">
        <v>145</v>
      </c>
      <c r="AU171" s="19" t="s">
        <v>82</v>
      </c>
    </row>
    <row r="172" s="14" customFormat="1">
      <c r="A172" s="14"/>
      <c r="B172" s="246"/>
      <c r="C172" s="247"/>
      <c r="D172" s="226" t="s">
        <v>147</v>
      </c>
      <c r="E172" s="248" t="s">
        <v>19</v>
      </c>
      <c r="F172" s="249" t="s">
        <v>301</v>
      </c>
      <c r="G172" s="247"/>
      <c r="H172" s="248" t="s">
        <v>19</v>
      </c>
      <c r="I172" s="250"/>
      <c r="J172" s="247"/>
      <c r="K172" s="247"/>
      <c r="L172" s="251"/>
      <c r="M172" s="252"/>
      <c r="N172" s="253"/>
      <c r="O172" s="253"/>
      <c r="P172" s="253"/>
      <c r="Q172" s="253"/>
      <c r="R172" s="253"/>
      <c r="S172" s="253"/>
      <c r="T172" s="254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55" t="s">
        <v>147</v>
      </c>
      <c r="AU172" s="255" t="s">
        <v>82</v>
      </c>
      <c r="AV172" s="14" t="s">
        <v>80</v>
      </c>
      <c r="AW172" s="14" t="s">
        <v>33</v>
      </c>
      <c r="AX172" s="14" t="s">
        <v>72</v>
      </c>
      <c r="AY172" s="255" t="s">
        <v>136</v>
      </c>
    </row>
    <row r="173" s="13" customFormat="1">
      <c r="A173" s="13"/>
      <c r="B173" s="224"/>
      <c r="C173" s="225"/>
      <c r="D173" s="226" t="s">
        <v>147</v>
      </c>
      <c r="E173" s="227" t="s">
        <v>19</v>
      </c>
      <c r="F173" s="228" t="s">
        <v>273</v>
      </c>
      <c r="G173" s="225"/>
      <c r="H173" s="229">
        <v>99.805000000000007</v>
      </c>
      <c r="I173" s="230"/>
      <c r="J173" s="225"/>
      <c r="K173" s="225"/>
      <c r="L173" s="231"/>
      <c r="M173" s="232"/>
      <c r="N173" s="233"/>
      <c r="O173" s="233"/>
      <c r="P173" s="233"/>
      <c r="Q173" s="233"/>
      <c r="R173" s="233"/>
      <c r="S173" s="233"/>
      <c r="T173" s="234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35" t="s">
        <v>147</v>
      </c>
      <c r="AU173" s="235" t="s">
        <v>82</v>
      </c>
      <c r="AV173" s="13" t="s">
        <v>82</v>
      </c>
      <c r="AW173" s="13" t="s">
        <v>33</v>
      </c>
      <c r="AX173" s="13" t="s">
        <v>80</v>
      </c>
      <c r="AY173" s="235" t="s">
        <v>136</v>
      </c>
    </row>
    <row r="174" s="2" customFormat="1" ht="24.15" customHeight="1">
      <c r="A174" s="40"/>
      <c r="B174" s="41"/>
      <c r="C174" s="206" t="s">
        <v>302</v>
      </c>
      <c r="D174" s="206" t="s">
        <v>138</v>
      </c>
      <c r="E174" s="207" t="s">
        <v>303</v>
      </c>
      <c r="F174" s="208" t="s">
        <v>304</v>
      </c>
      <c r="G174" s="209" t="s">
        <v>201</v>
      </c>
      <c r="H174" s="210">
        <v>718.59900000000005</v>
      </c>
      <c r="I174" s="211"/>
      <c r="J174" s="212">
        <f>ROUND(I174*H174,2)</f>
        <v>0</v>
      </c>
      <c r="K174" s="208" t="s">
        <v>142</v>
      </c>
      <c r="L174" s="46"/>
      <c r="M174" s="213" t="s">
        <v>19</v>
      </c>
      <c r="N174" s="214" t="s">
        <v>43</v>
      </c>
      <c r="O174" s="86"/>
      <c r="P174" s="215">
        <f>O174*H174</f>
        <v>0</v>
      </c>
      <c r="Q174" s="215">
        <v>0</v>
      </c>
      <c r="R174" s="215">
        <f>Q174*H174</f>
        <v>0</v>
      </c>
      <c r="S174" s="215">
        <v>0</v>
      </c>
      <c r="T174" s="216">
        <f>S174*H174</f>
        <v>0</v>
      </c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R174" s="217" t="s">
        <v>143</v>
      </c>
      <c r="AT174" s="217" t="s">
        <v>138</v>
      </c>
      <c r="AU174" s="217" t="s">
        <v>82</v>
      </c>
      <c r="AY174" s="19" t="s">
        <v>136</v>
      </c>
      <c r="BE174" s="218">
        <f>IF(N174="základní",J174,0)</f>
        <v>0</v>
      </c>
      <c r="BF174" s="218">
        <f>IF(N174="snížená",J174,0)</f>
        <v>0</v>
      </c>
      <c r="BG174" s="218">
        <f>IF(N174="zákl. přenesená",J174,0)</f>
        <v>0</v>
      </c>
      <c r="BH174" s="218">
        <f>IF(N174="sníž. přenesená",J174,0)</f>
        <v>0</v>
      </c>
      <c r="BI174" s="218">
        <f>IF(N174="nulová",J174,0)</f>
        <v>0</v>
      </c>
      <c r="BJ174" s="19" t="s">
        <v>80</v>
      </c>
      <c r="BK174" s="218">
        <f>ROUND(I174*H174,2)</f>
        <v>0</v>
      </c>
      <c r="BL174" s="19" t="s">
        <v>143</v>
      </c>
      <c r="BM174" s="217" t="s">
        <v>305</v>
      </c>
    </row>
    <row r="175" s="2" customFormat="1">
      <c r="A175" s="40"/>
      <c r="B175" s="41"/>
      <c r="C175" s="42"/>
      <c r="D175" s="219" t="s">
        <v>145</v>
      </c>
      <c r="E175" s="42"/>
      <c r="F175" s="220" t="s">
        <v>306</v>
      </c>
      <c r="G175" s="42"/>
      <c r="H175" s="42"/>
      <c r="I175" s="221"/>
      <c r="J175" s="42"/>
      <c r="K175" s="42"/>
      <c r="L175" s="46"/>
      <c r="M175" s="222"/>
      <c r="N175" s="223"/>
      <c r="O175" s="86"/>
      <c r="P175" s="86"/>
      <c r="Q175" s="86"/>
      <c r="R175" s="86"/>
      <c r="S175" s="86"/>
      <c r="T175" s="87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T175" s="19" t="s">
        <v>145</v>
      </c>
      <c r="AU175" s="19" t="s">
        <v>82</v>
      </c>
    </row>
    <row r="176" s="13" customFormat="1">
      <c r="A176" s="13"/>
      <c r="B176" s="224"/>
      <c r="C176" s="225"/>
      <c r="D176" s="226" t="s">
        <v>147</v>
      </c>
      <c r="E176" s="227" t="s">
        <v>19</v>
      </c>
      <c r="F176" s="228" t="s">
        <v>307</v>
      </c>
      <c r="G176" s="225"/>
      <c r="H176" s="229">
        <v>718.59900000000005</v>
      </c>
      <c r="I176" s="230"/>
      <c r="J176" s="225"/>
      <c r="K176" s="225"/>
      <c r="L176" s="231"/>
      <c r="M176" s="232"/>
      <c r="N176" s="233"/>
      <c r="O176" s="233"/>
      <c r="P176" s="233"/>
      <c r="Q176" s="233"/>
      <c r="R176" s="233"/>
      <c r="S176" s="233"/>
      <c r="T176" s="234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35" t="s">
        <v>147</v>
      </c>
      <c r="AU176" s="235" t="s">
        <v>82</v>
      </c>
      <c r="AV176" s="13" t="s">
        <v>82</v>
      </c>
      <c r="AW176" s="13" t="s">
        <v>33</v>
      </c>
      <c r="AX176" s="13" t="s">
        <v>80</v>
      </c>
      <c r="AY176" s="235" t="s">
        <v>136</v>
      </c>
    </row>
    <row r="177" s="2" customFormat="1" ht="24.15" customHeight="1">
      <c r="A177" s="40"/>
      <c r="B177" s="41"/>
      <c r="C177" s="206" t="s">
        <v>308</v>
      </c>
      <c r="D177" s="206" t="s">
        <v>138</v>
      </c>
      <c r="E177" s="207" t="s">
        <v>309</v>
      </c>
      <c r="F177" s="208" t="s">
        <v>310</v>
      </c>
      <c r="G177" s="209" t="s">
        <v>169</v>
      </c>
      <c r="H177" s="210">
        <v>607.55100000000004</v>
      </c>
      <c r="I177" s="211"/>
      <c r="J177" s="212">
        <f>ROUND(I177*H177,2)</f>
        <v>0</v>
      </c>
      <c r="K177" s="208" t="s">
        <v>142</v>
      </c>
      <c r="L177" s="46"/>
      <c r="M177" s="213" t="s">
        <v>19</v>
      </c>
      <c r="N177" s="214" t="s">
        <v>43</v>
      </c>
      <c r="O177" s="86"/>
      <c r="P177" s="215">
        <f>O177*H177</f>
        <v>0</v>
      </c>
      <c r="Q177" s="215">
        <v>0</v>
      </c>
      <c r="R177" s="215">
        <f>Q177*H177</f>
        <v>0</v>
      </c>
      <c r="S177" s="215">
        <v>0</v>
      </c>
      <c r="T177" s="216">
        <f>S177*H177</f>
        <v>0</v>
      </c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R177" s="217" t="s">
        <v>143</v>
      </c>
      <c r="AT177" s="217" t="s">
        <v>138</v>
      </c>
      <c r="AU177" s="217" t="s">
        <v>82</v>
      </c>
      <c r="AY177" s="19" t="s">
        <v>136</v>
      </c>
      <c r="BE177" s="218">
        <f>IF(N177="základní",J177,0)</f>
        <v>0</v>
      </c>
      <c r="BF177" s="218">
        <f>IF(N177="snížená",J177,0)</f>
        <v>0</v>
      </c>
      <c r="BG177" s="218">
        <f>IF(N177="zákl. přenesená",J177,0)</f>
        <v>0</v>
      </c>
      <c r="BH177" s="218">
        <f>IF(N177="sníž. přenesená",J177,0)</f>
        <v>0</v>
      </c>
      <c r="BI177" s="218">
        <f>IF(N177="nulová",J177,0)</f>
        <v>0</v>
      </c>
      <c r="BJ177" s="19" t="s">
        <v>80</v>
      </c>
      <c r="BK177" s="218">
        <f>ROUND(I177*H177,2)</f>
        <v>0</v>
      </c>
      <c r="BL177" s="19" t="s">
        <v>143</v>
      </c>
      <c r="BM177" s="217" t="s">
        <v>311</v>
      </c>
    </row>
    <row r="178" s="2" customFormat="1">
      <c r="A178" s="40"/>
      <c r="B178" s="41"/>
      <c r="C178" s="42"/>
      <c r="D178" s="219" t="s">
        <v>145</v>
      </c>
      <c r="E178" s="42"/>
      <c r="F178" s="220" t="s">
        <v>312</v>
      </c>
      <c r="G178" s="42"/>
      <c r="H178" s="42"/>
      <c r="I178" s="221"/>
      <c r="J178" s="42"/>
      <c r="K178" s="42"/>
      <c r="L178" s="46"/>
      <c r="M178" s="222"/>
      <c r="N178" s="223"/>
      <c r="O178" s="86"/>
      <c r="P178" s="86"/>
      <c r="Q178" s="86"/>
      <c r="R178" s="86"/>
      <c r="S178" s="86"/>
      <c r="T178" s="87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T178" s="19" t="s">
        <v>145</v>
      </c>
      <c r="AU178" s="19" t="s">
        <v>82</v>
      </c>
    </row>
    <row r="179" s="13" customFormat="1">
      <c r="A179" s="13"/>
      <c r="B179" s="224"/>
      <c r="C179" s="225"/>
      <c r="D179" s="226" t="s">
        <v>147</v>
      </c>
      <c r="E179" s="227" t="s">
        <v>19</v>
      </c>
      <c r="F179" s="228" t="s">
        <v>313</v>
      </c>
      <c r="G179" s="225"/>
      <c r="H179" s="229">
        <v>589.5</v>
      </c>
      <c r="I179" s="230"/>
      <c r="J179" s="225"/>
      <c r="K179" s="225"/>
      <c r="L179" s="231"/>
      <c r="M179" s="232"/>
      <c r="N179" s="233"/>
      <c r="O179" s="233"/>
      <c r="P179" s="233"/>
      <c r="Q179" s="233"/>
      <c r="R179" s="233"/>
      <c r="S179" s="233"/>
      <c r="T179" s="234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35" t="s">
        <v>147</v>
      </c>
      <c r="AU179" s="235" t="s">
        <v>82</v>
      </c>
      <c r="AV179" s="13" t="s">
        <v>82</v>
      </c>
      <c r="AW179" s="13" t="s">
        <v>33</v>
      </c>
      <c r="AX179" s="13" t="s">
        <v>72</v>
      </c>
      <c r="AY179" s="235" t="s">
        <v>136</v>
      </c>
    </row>
    <row r="180" s="13" customFormat="1">
      <c r="A180" s="13"/>
      <c r="B180" s="224"/>
      <c r="C180" s="225"/>
      <c r="D180" s="226" t="s">
        <v>147</v>
      </c>
      <c r="E180" s="227" t="s">
        <v>19</v>
      </c>
      <c r="F180" s="228" t="s">
        <v>314</v>
      </c>
      <c r="G180" s="225"/>
      <c r="H180" s="229">
        <v>5.0270000000000001</v>
      </c>
      <c r="I180" s="230"/>
      <c r="J180" s="225"/>
      <c r="K180" s="225"/>
      <c r="L180" s="231"/>
      <c r="M180" s="232"/>
      <c r="N180" s="233"/>
      <c r="O180" s="233"/>
      <c r="P180" s="233"/>
      <c r="Q180" s="233"/>
      <c r="R180" s="233"/>
      <c r="S180" s="233"/>
      <c r="T180" s="234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35" t="s">
        <v>147</v>
      </c>
      <c r="AU180" s="235" t="s">
        <v>82</v>
      </c>
      <c r="AV180" s="13" t="s">
        <v>82</v>
      </c>
      <c r="AW180" s="13" t="s">
        <v>33</v>
      </c>
      <c r="AX180" s="13" t="s">
        <v>72</v>
      </c>
      <c r="AY180" s="235" t="s">
        <v>136</v>
      </c>
    </row>
    <row r="181" s="14" customFormat="1">
      <c r="A181" s="14"/>
      <c r="B181" s="246"/>
      <c r="C181" s="247"/>
      <c r="D181" s="226" t="s">
        <v>147</v>
      </c>
      <c r="E181" s="248" t="s">
        <v>19</v>
      </c>
      <c r="F181" s="249" t="s">
        <v>315</v>
      </c>
      <c r="G181" s="247"/>
      <c r="H181" s="248" t="s">
        <v>19</v>
      </c>
      <c r="I181" s="250"/>
      <c r="J181" s="247"/>
      <c r="K181" s="247"/>
      <c r="L181" s="251"/>
      <c r="M181" s="252"/>
      <c r="N181" s="253"/>
      <c r="O181" s="253"/>
      <c r="P181" s="253"/>
      <c r="Q181" s="253"/>
      <c r="R181" s="253"/>
      <c r="S181" s="253"/>
      <c r="T181" s="254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55" t="s">
        <v>147</v>
      </c>
      <c r="AU181" s="255" t="s">
        <v>82</v>
      </c>
      <c r="AV181" s="14" t="s">
        <v>80</v>
      </c>
      <c r="AW181" s="14" t="s">
        <v>33</v>
      </c>
      <c r="AX181" s="14" t="s">
        <v>72</v>
      </c>
      <c r="AY181" s="255" t="s">
        <v>136</v>
      </c>
    </row>
    <row r="182" s="13" customFormat="1">
      <c r="A182" s="13"/>
      <c r="B182" s="224"/>
      <c r="C182" s="225"/>
      <c r="D182" s="226" t="s">
        <v>147</v>
      </c>
      <c r="E182" s="227" t="s">
        <v>19</v>
      </c>
      <c r="F182" s="228" t="s">
        <v>316</v>
      </c>
      <c r="G182" s="225"/>
      <c r="H182" s="229">
        <v>13.023999999999999</v>
      </c>
      <c r="I182" s="230"/>
      <c r="J182" s="225"/>
      <c r="K182" s="225"/>
      <c r="L182" s="231"/>
      <c r="M182" s="232"/>
      <c r="N182" s="233"/>
      <c r="O182" s="233"/>
      <c r="P182" s="233"/>
      <c r="Q182" s="233"/>
      <c r="R182" s="233"/>
      <c r="S182" s="233"/>
      <c r="T182" s="234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35" t="s">
        <v>147</v>
      </c>
      <c r="AU182" s="235" t="s">
        <v>82</v>
      </c>
      <c r="AV182" s="13" t="s">
        <v>82</v>
      </c>
      <c r="AW182" s="13" t="s">
        <v>33</v>
      </c>
      <c r="AX182" s="13" t="s">
        <v>72</v>
      </c>
      <c r="AY182" s="235" t="s">
        <v>136</v>
      </c>
    </row>
    <row r="183" s="15" customFormat="1">
      <c r="A183" s="15"/>
      <c r="B183" s="256"/>
      <c r="C183" s="257"/>
      <c r="D183" s="226" t="s">
        <v>147</v>
      </c>
      <c r="E183" s="258" t="s">
        <v>19</v>
      </c>
      <c r="F183" s="259" t="s">
        <v>277</v>
      </c>
      <c r="G183" s="257"/>
      <c r="H183" s="260">
        <v>607.55100000000004</v>
      </c>
      <c r="I183" s="261"/>
      <c r="J183" s="257"/>
      <c r="K183" s="257"/>
      <c r="L183" s="262"/>
      <c r="M183" s="263"/>
      <c r="N183" s="264"/>
      <c r="O183" s="264"/>
      <c r="P183" s="264"/>
      <c r="Q183" s="264"/>
      <c r="R183" s="264"/>
      <c r="S183" s="264"/>
      <c r="T183" s="265"/>
      <c r="U183" s="15"/>
      <c r="V183" s="15"/>
      <c r="W183" s="15"/>
      <c r="X183" s="15"/>
      <c r="Y183" s="15"/>
      <c r="Z183" s="15"/>
      <c r="AA183" s="15"/>
      <c r="AB183" s="15"/>
      <c r="AC183" s="15"/>
      <c r="AD183" s="15"/>
      <c r="AE183" s="15"/>
      <c r="AT183" s="266" t="s">
        <v>147</v>
      </c>
      <c r="AU183" s="266" t="s">
        <v>82</v>
      </c>
      <c r="AV183" s="15" t="s">
        <v>143</v>
      </c>
      <c r="AW183" s="15" t="s">
        <v>33</v>
      </c>
      <c r="AX183" s="15" t="s">
        <v>80</v>
      </c>
      <c r="AY183" s="266" t="s">
        <v>136</v>
      </c>
    </row>
    <row r="184" s="2" customFormat="1" ht="16.5" customHeight="1">
      <c r="A184" s="40"/>
      <c r="B184" s="41"/>
      <c r="C184" s="236" t="s">
        <v>317</v>
      </c>
      <c r="D184" s="236" t="s">
        <v>198</v>
      </c>
      <c r="E184" s="237" t="s">
        <v>318</v>
      </c>
      <c r="F184" s="238" t="s">
        <v>319</v>
      </c>
      <c r="G184" s="239" t="s">
        <v>169</v>
      </c>
      <c r="H184" s="240">
        <v>437.47300000000001</v>
      </c>
      <c r="I184" s="241"/>
      <c r="J184" s="242">
        <f>ROUND(I184*H184,2)</f>
        <v>0</v>
      </c>
      <c r="K184" s="238" t="s">
        <v>19</v>
      </c>
      <c r="L184" s="243"/>
      <c r="M184" s="244" t="s">
        <v>19</v>
      </c>
      <c r="N184" s="245" t="s">
        <v>43</v>
      </c>
      <c r="O184" s="86"/>
      <c r="P184" s="215">
        <f>O184*H184</f>
        <v>0</v>
      </c>
      <c r="Q184" s="215">
        <v>0</v>
      </c>
      <c r="R184" s="215">
        <f>Q184*H184</f>
        <v>0</v>
      </c>
      <c r="S184" s="215">
        <v>0</v>
      </c>
      <c r="T184" s="216">
        <f>S184*H184</f>
        <v>0</v>
      </c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R184" s="217" t="s">
        <v>186</v>
      </c>
      <c r="AT184" s="217" t="s">
        <v>198</v>
      </c>
      <c r="AU184" s="217" t="s">
        <v>82</v>
      </c>
      <c r="AY184" s="19" t="s">
        <v>136</v>
      </c>
      <c r="BE184" s="218">
        <f>IF(N184="základní",J184,0)</f>
        <v>0</v>
      </c>
      <c r="BF184" s="218">
        <f>IF(N184="snížená",J184,0)</f>
        <v>0</v>
      </c>
      <c r="BG184" s="218">
        <f>IF(N184="zákl. přenesená",J184,0)</f>
        <v>0</v>
      </c>
      <c r="BH184" s="218">
        <f>IF(N184="sníž. přenesená",J184,0)</f>
        <v>0</v>
      </c>
      <c r="BI184" s="218">
        <f>IF(N184="nulová",J184,0)</f>
        <v>0</v>
      </c>
      <c r="BJ184" s="19" t="s">
        <v>80</v>
      </c>
      <c r="BK184" s="218">
        <f>ROUND(I184*H184,2)</f>
        <v>0</v>
      </c>
      <c r="BL184" s="19" t="s">
        <v>143</v>
      </c>
      <c r="BM184" s="217" t="s">
        <v>320</v>
      </c>
    </row>
    <row r="185" s="14" customFormat="1">
      <c r="A185" s="14"/>
      <c r="B185" s="246"/>
      <c r="C185" s="247"/>
      <c r="D185" s="226" t="s">
        <v>147</v>
      </c>
      <c r="E185" s="248" t="s">
        <v>19</v>
      </c>
      <c r="F185" s="249" t="s">
        <v>321</v>
      </c>
      <c r="G185" s="247"/>
      <c r="H185" s="248" t="s">
        <v>19</v>
      </c>
      <c r="I185" s="250"/>
      <c r="J185" s="247"/>
      <c r="K185" s="247"/>
      <c r="L185" s="251"/>
      <c r="M185" s="252"/>
      <c r="N185" s="253"/>
      <c r="O185" s="253"/>
      <c r="P185" s="253"/>
      <c r="Q185" s="253"/>
      <c r="R185" s="253"/>
      <c r="S185" s="253"/>
      <c r="T185" s="254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55" t="s">
        <v>147</v>
      </c>
      <c r="AU185" s="255" t="s">
        <v>82</v>
      </c>
      <c r="AV185" s="14" t="s">
        <v>80</v>
      </c>
      <c r="AW185" s="14" t="s">
        <v>33</v>
      </c>
      <c r="AX185" s="14" t="s">
        <v>72</v>
      </c>
      <c r="AY185" s="255" t="s">
        <v>136</v>
      </c>
    </row>
    <row r="186" s="13" customFormat="1">
      <c r="A186" s="13"/>
      <c r="B186" s="224"/>
      <c r="C186" s="225"/>
      <c r="D186" s="226" t="s">
        <v>147</v>
      </c>
      <c r="E186" s="227" t="s">
        <v>19</v>
      </c>
      <c r="F186" s="228" t="s">
        <v>322</v>
      </c>
      <c r="G186" s="225"/>
      <c r="H186" s="229">
        <v>607.55100000000004</v>
      </c>
      <c r="I186" s="230"/>
      <c r="J186" s="225"/>
      <c r="K186" s="225"/>
      <c r="L186" s="231"/>
      <c r="M186" s="232"/>
      <c r="N186" s="233"/>
      <c r="O186" s="233"/>
      <c r="P186" s="233"/>
      <c r="Q186" s="233"/>
      <c r="R186" s="233"/>
      <c r="S186" s="233"/>
      <c r="T186" s="234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35" t="s">
        <v>147</v>
      </c>
      <c r="AU186" s="235" t="s">
        <v>82</v>
      </c>
      <c r="AV186" s="13" t="s">
        <v>82</v>
      </c>
      <c r="AW186" s="13" t="s">
        <v>33</v>
      </c>
      <c r="AX186" s="13" t="s">
        <v>72</v>
      </c>
      <c r="AY186" s="235" t="s">
        <v>136</v>
      </c>
    </row>
    <row r="187" s="13" customFormat="1">
      <c r="A187" s="13"/>
      <c r="B187" s="224"/>
      <c r="C187" s="225"/>
      <c r="D187" s="226" t="s">
        <v>147</v>
      </c>
      <c r="E187" s="227" t="s">
        <v>19</v>
      </c>
      <c r="F187" s="228" t="s">
        <v>323</v>
      </c>
      <c r="G187" s="225"/>
      <c r="H187" s="229">
        <v>-98.799999999999997</v>
      </c>
      <c r="I187" s="230"/>
      <c r="J187" s="225"/>
      <c r="K187" s="225"/>
      <c r="L187" s="231"/>
      <c r="M187" s="232"/>
      <c r="N187" s="233"/>
      <c r="O187" s="233"/>
      <c r="P187" s="233"/>
      <c r="Q187" s="233"/>
      <c r="R187" s="233"/>
      <c r="S187" s="233"/>
      <c r="T187" s="234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35" t="s">
        <v>147</v>
      </c>
      <c r="AU187" s="235" t="s">
        <v>82</v>
      </c>
      <c r="AV187" s="13" t="s">
        <v>82</v>
      </c>
      <c r="AW187" s="13" t="s">
        <v>33</v>
      </c>
      <c r="AX187" s="13" t="s">
        <v>72</v>
      </c>
      <c r="AY187" s="235" t="s">
        <v>136</v>
      </c>
    </row>
    <row r="188" s="14" customFormat="1">
      <c r="A188" s="14"/>
      <c r="B188" s="246"/>
      <c r="C188" s="247"/>
      <c r="D188" s="226" t="s">
        <v>147</v>
      </c>
      <c r="E188" s="248" t="s">
        <v>19</v>
      </c>
      <c r="F188" s="249" t="s">
        <v>324</v>
      </c>
      <c r="G188" s="247"/>
      <c r="H188" s="248" t="s">
        <v>19</v>
      </c>
      <c r="I188" s="250"/>
      <c r="J188" s="247"/>
      <c r="K188" s="247"/>
      <c r="L188" s="251"/>
      <c r="M188" s="252"/>
      <c r="N188" s="253"/>
      <c r="O188" s="253"/>
      <c r="P188" s="253"/>
      <c r="Q188" s="253"/>
      <c r="R188" s="253"/>
      <c r="S188" s="253"/>
      <c r="T188" s="254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55" t="s">
        <v>147</v>
      </c>
      <c r="AU188" s="255" t="s">
        <v>82</v>
      </c>
      <c r="AV188" s="14" t="s">
        <v>80</v>
      </c>
      <c r="AW188" s="14" t="s">
        <v>33</v>
      </c>
      <c r="AX188" s="14" t="s">
        <v>72</v>
      </c>
      <c r="AY188" s="255" t="s">
        <v>136</v>
      </c>
    </row>
    <row r="189" s="13" customFormat="1">
      <c r="A189" s="13"/>
      <c r="B189" s="224"/>
      <c r="C189" s="225"/>
      <c r="D189" s="226" t="s">
        <v>147</v>
      </c>
      <c r="E189" s="227" t="s">
        <v>19</v>
      </c>
      <c r="F189" s="228" t="s">
        <v>325</v>
      </c>
      <c r="G189" s="225"/>
      <c r="H189" s="229">
        <v>-71.278000000000006</v>
      </c>
      <c r="I189" s="230"/>
      <c r="J189" s="225"/>
      <c r="K189" s="225"/>
      <c r="L189" s="231"/>
      <c r="M189" s="232"/>
      <c r="N189" s="233"/>
      <c r="O189" s="233"/>
      <c r="P189" s="233"/>
      <c r="Q189" s="233"/>
      <c r="R189" s="233"/>
      <c r="S189" s="233"/>
      <c r="T189" s="234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35" t="s">
        <v>147</v>
      </c>
      <c r="AU189" s="235" t="s">
        <v>82</v>
      </c>
      <c r="AV189" s="13" t="s">
        <v>82</v>
      </c>
      <c r="AW189" s="13" t="s">
        <v>33</v>
      </c>
      <c r="AX189" s="13" t="s">
        <v>72</v>
      </c>
      <c r="AY189" s="235" t="s">
        <v>136</v>
      </c>
    </row>
    <row r="190" s="15" customFormat="1">
      <c r="A190" s="15"/>
      <c r="B190" s="256"/>
      <c r="C190" s="257"/>
      <c r="D190" s="226" t="s">
        <v>147</v>
      </c>
      <c r="E190" s="258" t="s">
        <v>19</v>
      </c>
      <c r="F190" s="259" t="s">
        <v>277</v>
      </c>
      <c r="G190" s="257"/>
      <c r="H190" s="260">
        <v>437.47300000000001</v>
      </c>
      <c r="I190" s="261"/>
      <c r="J190" s="257"/>
      <c r="K190" s="257"/>
      <c r="L190" s="262"/>
      <c r="M190" s="263"/>
      <c r="N190" s="264"/>
      <c r="O190" s="264"/>
      <c r="P190" s="264"/>
      <c r="Q190" s="264"/>
      <c r="R190" s="264"/>
      <c r="S190" s="264"/>
      <c r="T190" s="265"/>
      <c r="U190" s="15"/>
      <c r="V190" s="15"/>
      <c r="W190" s="15"/>
      <c r="X190" s="15"/>
      <c r="Y190" s="15"/>
      <c r="Z190" s="15"/>
      <c r="AA190" s="15"/>
      <c r="AB190" s="15"/>
      <c r="AC190" s="15"/>
      <c r="AD190" s="15"/>
      <c r="AE190" s="15"/>
      <c r="AT190" s="266" t="s">
        <v>147</v>
      </c>
      <c r="AU190" s="266" t="s">
        <v>82</v>
      </c>
      <c r="AV190" s="15" t="s">
        <v>143</v>
      </c>
      <c r="AW190" s="15" t="s">
        <v>33</v>
      </c>
      <c r="AX190" s="15" t="s">
        <v>80</v>
      </c>
      <c r="AY190" s="266" t="s">
        <v>136</v>
      </c>
    </row>
    <row r="191" s="2" customFormat="1" ht="33" customHeight="1">
      <c r="A191" s="40"/>
      <c r="B191" s="41"/>
      <c r="C191" s="206" t="s">
        <v>326</v>
      </c>
      <c r="D191" s="206" t="s">
        <v>138</v>
      </c>
      <c r="E191" s="207" t="s">
        <v>327</v>
      </c>
      <c r="F191" s="208" t="s">
        <v>328</v>
      </c>
      <c r="G191" s="209" t="s">
        <v>141</v>
      </c>
      <c r="H191" s="210">
        <v>4015</v>
      </c>
      <c r="I191" s="211"/>
      <c r="J191" s="212">
        <f>ROUND(I191*H191,2)</f>
        <v>0</v>
      </c>
      <c r="K191" s="208" t="s">
        <v>142</v>
      </c>
      <c r="L191" s="46"/>
      <c r="M191" s="213" t="s">
        <v>19</v>
      </c>
      <c r="N191" s="214" t="s">
        <v>43</v>
      </c>
      <c r="O191" s="86"/>
      <c r="P191" s="215">
        <f>O191*H191</f>
        <v>0</v>
      </c>
      <c r="Q191" s="215">
        <v>0</v>
      </c>
      <c r="R191" s="215">
        <f>Q191*H191</f>
        <v>0</v>
      </c>
      <c r="S191" s="215">
        <v>0</v>
      </c>
      <c r="T191" s="216">
        <f>S191*H191</f>
        <v>0</v>
      </c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R191" s="217" t="s">
        <v>143</v>
      </c>
      <c r="AT191" s="217" t="s">
        <v>138</v>
      </c>
      <c r="AU191" s="217" t="s">
        <v>82</v>
      </c>
      <c r="AY191" s="19" t="s">
        <v>136</v>
      </c>
      <c r="BE191" s="218">
        <f>IF(N191="základní",J191,0)</f>
        <v>0</v>
      </c>
      <c r="BF191" s="218">
        <f>IF(N191="snížená",J191,0)</f>
        <v>0</v>
      </c>
      <c r="BG191" s="218">
        <f>IF(N191="zákl. přenesená",J191,0)</f>
        <v>0</v>
      </c>
      <c r="BH191" s="218">
        <f>IF(N191="sníž. přenesená",J191,0)</f>
        <v>0</v>
      </c>
      <c r="BI191" s="218">
        <f>IF(N191="nulová",J191,0)</f>
        <v>0</v>
      </c>
      <c r="BJ191" s="19" t="s">
        <v>80</v>
      </c>
      <c r="BK191" s="218">
        <f>ROUND(I191*H191,2)</f>
        <v>0</v>
      </c>
      <c r="BL191" s="19" t="s">
        <v>143</v>
      </c>
      <c r="BM191" s="217" t="s">
        <v>329</v>
      </c>
    </row>
    <row r="192" s="2" customFormat="1">
      <c r="A192" s="40"/>
      <c r="B192" s="41"/>
      <c r="C192" s="42"/>
      <c r="D192" s="219" t="s">
        <v>145</v>
      </c>
      <c r="E192" s="42"/>
      <c r="F192" s="220" t="s">
        <v>330</v>
      </c>
      <c r="G192" s="42"/>
      <c r="H192" s="42"/>
      <c r="I192" s="221"/>
      <c r="J192" s="42"/>
      <c r="K192" s="42"/>
      <c r="L192" s="46"/>
      <c r="M192" s="222"/>
      <c r="N192" s="223"/>
      <c r="O192" s="86"/>
      <c r="P192" s="86"/>
      <c r="Q192" s="86"/>
      <c r="R192" s="86"/>
      <c r="S192" s="86"/>
      <c r="T192" s="87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T192" s="19" t="s">
        <v>145</v>
      </c>
      <c r="AU192" s="19" t="s">
        <v>82</v>
      </c>
    </row>
    <row r="193" s="14" customFormat="1">
      <c r="A193" s="14"/>
      <c r="B193" s="246"/>
      <c r="C193" s="247"/>
      <c r="D193" s="226" t="s">
        <v>147</v>
      </c>
      <c r="E193" s="248" t="s">
        <v>19</v>
      </c>
      <c r="F193" s="249" t="s">
        <v>331</v>
      </c>
      <c r="G193" s="247"/>
      <c r="H193" s="248" t="s">
        <v>19</v>
      </c>
      <c r="I193" s="250"/>
      <c r="J193" s="247"/>
      <c r="K193" s="247"/>
      <c r="L193" s="251"/>
      <c r="M193" s="252"/>
      <c r="N193" s="253"/>
      <c r="O193" s="253"/>
      <c r="P193" s="253"/>
      <c r="Q193" s="253"/>
      <c r="R193" s="253"/>
      <c r="S193" s="253"/>
      <c r="T193" s="254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55" t="s">
        <v>147</v>
      </c>
      <c r="AU193" s="255" t="s">
        <v>82</v>
      </c>
      <c r="AV193" s="14" t="s">
        <v>80</v>
      </c>
      <c r="AW193" s="14" t="s">
        <v>33</v>
      </c>
      <c r="AX193" s="14" t="s">
        <v>72</v>
      </c>
      <c r="AY193" s="255" t="s">
        <v>136</v>
      </c>
    </row>
    <row r="194" s="13" customFormat="1">
      <c r="A194" s="13"/>
      <c r="B194" s="224"/>
      <c r="C194" s="225"/>
      <c r="D194" s="226" t="s">
        <v>147</v>
      </c>
      <c r="E194" s="227" t="s">
        <v>19</v>
      </c>
      <c r="F194" s="228" t="s">
        <v>332</v>
      </c>
      <c r="G194" s="225"/>
      <c r="H194" s="229">
        <v>4015</v>
      </c>
      <c r="I194" s="230"/>
      <c r="J194" s="225"/>
      <c r="K194" s="225"/>
      <c r="L194" s="231"/>
      <c r="M194" s="232"/>
      <c r="N194" s="233"/>
      <c r="O194" s="233"/>
      <c r="P194" s="233"/>
      <c r="Q194" s="233"/>
      <c r="R194" s="233"/>
      <c r="S194" s="233"/>
      <c r="T194" s="234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35" t="s">
        <v>147</v>
      </c>
      <c r="AU194" s="235" t="s">
        <v>82</v>
      </c>
      <c r="AV194" s="13" t="s">
        <v>82</v>
      </c>
      <c r="AW194" s="13" t="s">
        <v>33</v>
      </c>
      <c r="AX194" s="13" t="s">
        <v>80</v>
      </c>
      <c r="AY194" s="235" t="s">
        <v>136</v>
      </c>
    </row>
    <row r="195" s="2" customFormat="1" ht="24.15" customHeight="1">
      <c r="A195" s="40"/>
      <c r="B195" s="41"/>
      <c r="C195" s="206" t="s">
        <v>333</v>
      </c>
      <c r="D195" s="206" t="s">
        <v>138</v>
      </c>
      <c r="E195" s="207" t="s">
        <v>334</v>
      </c>
      <c r="F195" s="208" t="s">
        <v>335</v>
      </c>
      <c r="G195" s="209" t="s">
        <v>141</v>
      </c>
      <c r="H195" s="210">
        <v>4015</v>
      </c>
      <c r="I195" s="211"/>
      <c r="J195" s="212">
        <f>ROUND(I195*H195,2)</f>
        <v>0</v>
      </c>
      <c r="K195" s="208" t="s">
        <v>142</v>
      </c>
      <c r="L195" s="46"/>
      <c r="M195" s="213" t="s">
        <v>19</v>
      </c>
      <c r="N195" s="214" t="s">
        <v>43</v>
      </c>
      <c r="O195" s="86"/>
      <c r="P195" s="215">
        <f>O195*H195</f>
        <v>0</v>
      </c>
      <c r="Q195" s="215">
        <v>0</v>
      </c>
      <c r="R195" s="215">
        <f>Q195*H195</f>
        <v>0</v>
      </c>
      <c r="S195" s="215">
        <v>0</v>
      </c>
      <c r="T195" s="216">
        <f>S195*H195</f>
        <v>0</v>
      </c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R195" s="217" t="s">
        <v>143</v>
      </c>
      <c r="AT195" s="217" t="s">
        <v>138</v>
      </c>
      <c r="AU195" s="217" t="s">
        <v>82</v>
      </c>
      <c r="AY195" s="19" t="s">
        <v>136</v>
      </c>
      <c r="BE195" s="218">
        <f>IF(N195="základní",J195,0)</f>
        <v>0</v>
      </c>
      <c r="BF195" s="218">
        <f>IF(N195="snížená",J195,0)</f>
        <v>0</v>
      </c>
      <c r="BG195" s="218">
        <f>IF(N195="zákl. přenesená",J195,0)</f>
        <v>0</v>
      </c>
      <c r="BH195" s="218">
        <f>IF(N195="sníž. přenesená",J195,0)</f>
        <v>0</v>
      </c>
      <c r="BI195" s="218">
        <f>IF(N195="nulová",J195,0)</f>
        <v>0</v>
      </c>
      <c r="BJ195" s="19" t="s">
        <v>80</v>
      </c>
      <c r="BK195" s="218">
        <f>ROUND(I195*H195,2)</f>
        <v>0</v>
      </c>
      <c r="BL195" s="19" t="s">
        <v>143</v>
      </c>
      <c r="BM195" s="217" t="s">
        <v>336</v>
      </c>
    </row>
    <row r="196" s="2" customFormat="1">
      <c r="A196" s="40"/>
      <c r="B196" s="41"/>
      <c r="C196" s="42"/>
      <c r="D196" s="219" t="s">
        <v>145</v>
      </c>
      <c r="E196" s="42"/>
      <c r="F196" s="220" t="s">
        <v>337</v>
      </c>
      <c r="G196" s="42"/>
      <c r="H196" s="42"/>
      <c r="I196" s="221"/>
      <c r="J196" s="42"/>
      <c r="K196" s="42"/>
      <c r="L196" s="46"/>
      <c r="M196" s="222"/>
      <c r="N196" s="223"/>
      <c r="O196" s="86"/>
      <c r="P196" s="86"/>
      <c r="Q196" s="86"/>
      <c r="R196" s="86"/>
      <c r="S196" s="86"/>
      <c r="T196" s="87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T196" s="19" t="s">
        <v>145</v>
      </c>
      <c r="AU196" s="19" t="s">
        <v>82</v>
      </c>
    </row>
    <row r="197" s="14" customFormat="1">
      <c r="A197" s="14"/>
      <c r="B197" s="246"/>
      <c r="C197" s="247"/>
      <c r="D197" s="226" t="s">
        <v>147</v>
      </c>
      <c r="E197" s="248" t="s">
        <v>19</v>
      </c>
      <c r="F197" s="249" t="s">
        <v>331</v>
      </c>
      <c r="G197" s="247"/>
      <c r="H197" s="248" t="s">
        <v>19</v>
      </c>
      <c r="I197" s="250"/>
      <c r="J197" s="247"/>
      <c r="K197" s="247"/>
      <c r="L197" s="251"/>
      <c r="M197" s="252"/>
      <c r="N197" s="253"/>
      <c r="O197" s="253"/>
      <c r="P197" s="253"/>
      <c r="Q197" s="253"/>
      <c r="R197" s="253"/>
      <c r="S197" s="253"/>
      <c r="T197" s="254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55" t="s">
        <v>147</v>
      </c>
      <c r="AU197" s="255" t="s">
        <v>82</v>
      </c>
      <c r="AV197" s="14" t="s">
        <v>80</v>
      </c>
      <c r="AW197" s="14" t="s">
        <v>33</v>
      </c>
      <c r="AX197" s="14" t="s">
        <v>72</v>
      </c>
      <c r="AY197" s="255" t="s">
        <v>136</v>
      </c>
    </row>
    <row r="198" s="13" customFormat="1">
      <c r="A198" s="13"/>
      <c r="B198" s="224"/>
      <c r="C198" s="225"/>
      <c r="D198" s="226" t="s">
        <v>147</v>
      </c>
      <c r="E198" s="227" t="s">
        <v>19</v>
      </c>
      <c r="F198" s="228" t="s">
        <v>338</v>
      </c>
      <c r="G198" s="225"/>
      <c r="H198" s="229">
        <v>4015</v>
      </c>
      <c r="I198" s="230"/>
      <c r="J198" s="225"/>
      <c r="K198" s="225"/>
      <c r="L198" s="231"/>
      <c r="M198" s="232"/>
      <c r="N198" s="233"/>
      <c r="O198" s="233"/>
      <c r="P198" s="233"/>
      <c r="Q198" s="233"/>
      <c r="R198" s="233"/>
      <c r="S198" s="233"/>
      <c r="T198" s="234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35" t="s">
        <v>147</v>
      </c>
      <c r="AU198" s="235" t="s">
        <v>82</v>
      </c>
      <c r="AV198" s="13" t="s">
        <v>82</v>
      </c>
      <c r="AW198" s="13" t="s">
        <v>33</v>
      </c>
      <c r="AX198" s="13" t="s">
        <v>80</v>
      </c>
      <c r="AY198" s="235" t="s">
        <v>136</v>
      </c>
    </row>
    <row r="199" s="2" customFormat="1" ht="16.5" customHeight="1">
      <c r="A199" s="40"/>
      <c r="B199" s="41"/>
      <c r="C199" s="236" t="s">
        <v>339</v>
      </c>
      <c r="D199" s="236" t="s">
        <v>198</v>
      </c>
      <c r="E199" s="237" t="s">
        <v>340</v>
      </c>
      <c r="F199" s="238" t="s">
        <v>341</v>
      </c>
      <c r="G199" s="239" t="s">
        <v>169</v>
      </c>
      <c r="H199" s="240">
        <v>811.02999999999997</v>
      </c>
      <c r="I199" s="241"/>
      <c r="J199" s="242">
        <f>ROUND(I199*H199,2)</f>
        <v>0</v>
      </c>
      <c r="K199" s="238" t="s">
        <v>19</v>
      </c>
      <c r="L199" s="243"/>
      <c r="M199" s="244" t="s">
        <v>19</v>
      </c>
      <c r="N199" s="245" t="s">
        <v>43</v>
      </c>
      <c r="O199" s="86"/>
      <c r="P199" s="215">
        <f>O199*H199</f>
        <v>0</v>
      </c>
      <c r="Q199" s="215">
        <v>0</v>
      </c>
      <c r="R199" s="215">
        <f>Q199*H199</f>
        <v>0</v>
      </c>
      <c r="S199" s="215">
        <v>0</v>
      </c>
      <c r="T199" s="216">
        <f>S199*H199</f>
        <v>0</v>
      </c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R199" s="217" t="s">
        <v>186</v>
      </c>
      <c r="AT199" s="217" t="s">
        <v>198</v>
      </c>
      <c r="AU199" s="217" t="s">
        <v>82</v>
      </c>
      <c r="AY199" s="19" t="s">
        <v>136</v>
      </c>
      <c r="BE199" s="218">
        <f>IF(N199="základní",J199,0)</f>
        <v>0</v>
      </c>
      <c r="BF199" s="218">
        <f>IF(N199="snížená",J199,0)</f>
        <v>0</v>
      </c>
      <c r="BG199" s="218">
        <f>IF(N199="zákl. přenesená",J199,0)</f>
        <v>0</v>
      </c>
      <c r="BH199" s="218">
        <f>IF(N199="sníž. přenesená",J199,0)</f>
        <v>0</v>
      </c>
      <c r="BI199" s="218">
        <f>IF(N199="nulová",J199,0)</f>
        <v>0</v>
      </c>
      <c r="BJ199" s="19" t="s">
        <v>80</v>
      </c>
      <c r="BK199" s="218">
        <f>ROUND(I199*H199,2)</f>
        <v>0</v>
      </c>
      <c r="BL199" s="19" t="s">
        <v>143</v>
      </c>
      <c r="BM199" s="217" t="s">
        <v>342</v>
      </c>
    </row>
    <row r="200" s="13" customFormat="1">
      <c r="A200" s="13"/>
      <c r="B200" s="224"/>
      <c r="C200" s="225"/>
      <c r="D200" s="226" t="s">
        <v>147</v>
      </c>
      <c r="E200" s="227" t="s">
        <v>19</v>
      </c>
      <c r="F200" s="228" t="s">
        <v>343</v>
      </c>
      <c r="G200" s="225"/>
      <c r="H200" s="229">
        <v>811.02999999999997</v>
      </c>
      <c r="I200" s="230"/>
      <c r="J200" s="225"/>
      <c r="K200" s="225"/>
      <c r="L200" s="231"/>
      <c r="M200" s="232"/>
      <c r="N200" s="233"/>
      <c r="O200" s="233"/>
      <c r="P200" s="233"/>
      <c r="Q200" s="233"/>
      <c r="R200" s="233"/>
      <c r="S200" s="233"/>
      <c r="T200" s="234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35" t="s">
        <v>147</v>
      </c>
      <c r="AU200" s="235" t="s">
        <v>82</v>
      </c>
      <c r="AV200" s="13" t="s">
        <v>82</v>
      </c>
      <c r="AW200" s="13" t="s">
        <v>33</v>
      </c>
      <c r="AX200" s="13" t="s">
        <v>80</v>
      </c>
      <c r="AY200" s="235" t="s">
        <v>136</v>
      </c>
    </row>
    <row r="201" s="2" customFormat="1" ht="24.15" customHeight="1">
      <c r="A201" s="40"/>
      <c r="B201" s="41"/>
      <c r="C201" s="206" t="s">
        <v>344</v>
      </c>
      <c r="D201" s="206" t="s">
        <v>138</v>
      </c>
      <c r="E201" s="207" t="s">
        <v>345</v>
      </c>
      <c r="F201" s="208" t="s">
        <v>346</v>
      </c>
      <c r="G201" s="209" t="s">
        <v>141</v>
      </c>
      <c r="H201" s="210">
        <v>4015</v>
      </c>
      <c r="I201" s="211"/>
      <c r="J201" s="212">
        <f>ROUND(I201*H201,2)</f>
        <v>0</v>
      </c>
      <c r="K201" s="208" t="s">
        <v>142</v>
      </c>
      <c r="L201" s="46"/>
      <c r="M201" s="213" t="s">
        <v>19</v>
      </c>
      <c r="N201" s="214" t="s">
        <v>43</v>
      </c>
      <c r="O201" s="86"/>
      <c r="P201" s="215">
        <f>O201*H201</f>
        <v>0</v>
      </c>
      <c r="Q201" s="215">
        <v>0</v>
      </c>
      <c r="R201" s="215">
        <f>Q201*H201</f>
        <v>0</v>
      </c>
      <c r="S201" s="215">
        <v>0</v>
      </c>
      <c r="T201" s="216">
        <f>S201*H201</f>
        <v>0</v>
      </c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R201" s="217" t="s">
        <v>143</v>
      </c>
      <c r="AT201" s="217" t="s">
        <v>138</v>
      </c>
      <c r="AU201" s="217" t="s">
        <v>82</v>
      </c>
      <c r="AY201" s="19" t="s">
        <v>136</v>
      </c>
      <c r="BE201" s="218">
        <f>IF(N201="základní",J201,0)</f>
        <v>0</v>
      </c>
      <c r="BF201" s="218">
        <f>IF(N201="snížená",J201,0)</f>
        <v>0</v>
      </c>
      <c r="BG201" s="218">
        <f>IF(N201="zákl. přenesená",J201,0)</f>
        <v>0</v>
      </c>
      <c r="BH201" s="218">
        <f>IF(N201="sníž. přenesená",J201,0)</f>
        <v>0</v>
      </c>
      <c r="BI201" s="218">
        <f>IF(N201="nulová",J201,0)</f>
        <v>0</v>
      </c>
      <c r="BJ201" s="19" t="s">
        <v>80</v>
      </c>
      <c r="BK201" s="218">
        <f>ROUND(I201*H201,2)</f>
        <v>0</v>
      </c>
      <c r="BL201" s="19" t="s">
        <v>143</v>
      </c>
      <c r="BM201" s="217" t="s">
        <v>347</v>
      </c>
    </row>
    <row r="202" s="2" customFormat="1">
      <c r="A202" s="40"/>
      <c r="B202" s="41"/>
      <c r="C202" s="42"/>
      <c r="D202" s="219" t="s">
        <v>145</v>
      </c>
      <c r="E202" s="42"/>
      <c r="F202" s="220" t="s">
        <v>348</v>
      </c>
      <c r="G202" s="42"/>
      <c r="H202" s="42"/>
      <c r="I202" s="221"/>
      <c r="J202" s="42"/>
      <c r="K202" s="42"/>
      <c r="L202" s="46"/>
      <c r="M202" s="222"/>
      <c r="N202" s="223"/>
      <c r="O202" s="86"/>
      <c r="P202" s="86"/>
      <c r="Q202" s="86"/>
      <c r="R202" s="86"/>
      <c r="S202" s="86"/>
      <c r="T202" s="87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T202" s="19" t="s">
        <v>145</v>
      </c>
      <c r="AU202" s="19" t="s">
        <v>82</v>
      </c>
    </row>
    <row r="203" s="14" customFormat="1">
      <c r="A203" s="14"/>
      <c r="B203" s="246"/>
      <c r="C203" s="247"/>
      <c r="D203" s="226" t="s">
        <v>147</v>
      </c>
      <c r="E203" s="248" t="s">
        <v>19</v>
      </c>
      <c r="F203" s="249" t="s">
        <v>331</v>
      </c>
      <c r="G203" s="247"/>
      <c r="H203" s="248" t="s">
        <v>19</v>
      </c>
      <c r="I203" s="250"/>
      <c r="J203" s="247"/>
      <c r="K203" s="247"/>
      <c r="L203" s="251"/>
      <c r="M203" s="252"/>
      <c r="N203" s="253"/>
      <c r="O203" s="253"/>
      <c r="P203" s="253"/>
      <c r="Q203" s="253"/>
      <c r="R203" s="253"/>
      <c r="S203" s="253"/>
      <c r="T203" s="254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T203" s="255" t="s">
        <v>147</v>
      </c>
      <c r="AU203" s="255" t="s">
        <v>82</v>
      </c>
      <c r="AV203" s="14" t="s">
        <v>80</v>
      </c>
      <c r="AW203" s="14" t="s">
        <v>33</v>
      </c>
      <c r="AX203" s="14" t="s">
        <v>72</v>
      </c>
      <c r="AY203" s="255" t="s">
        <v>136</v>
      </c>
    </row>
    <row r="204" s="13" customFormat="1">
      <c r="A204" s="13"/>
      <c r="B204" s="224"/>
      <c r="C204" s="225"/>
      <c r="D204" s="226" t="s">
        <v>147</v>
      </c>
      <c r="E204" s="227" t="s">
        <v>19</v>
      </c>
      <c r="F204" s="228" t="s">
        <v>349</v>
      </c>
      <c r="G204" s="225"/>
      <c r="H204" s="229">
        <v>4015</v>
      </c>
      <c r="I204" s="230"/>
      <c r="J204" s="225"/>
      <c r="K204" s="225"/>
      <c r="L204" s="231"/>
      <c r="M204" s="232"/>
      <c r="N204" s="233"/>
      <c r="O204" s="233"/>
      <c r="P204" s="233"/>
      <c r="Q204" s="233"/>
      <c r="R204" s="233"/>
      <c r="S204" s="233"/>
      <c r="T204" s="234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35" t="s">
        <v>147</v>
      </c>
      <c r="AU204" s="235" t="s">
        <v>82</v>
      </c>
      <c r="AV204" s="13" t="s">
        <v>82</v>
      </c>
      <c r="AW204" s="13" t="s">
        <v>33</v>
      </c>
      <c r="AX204" s="13" t="s">
        <v>80</v>
      </c>
      <c r="AY204" s="235" t="s">
        <v>136</v>
      </c>
    </row>
    <row r="205" s="2" customFormat="1" ht="16.5" customHeight="1">
      <c r="A205" s="40"/>
      <c r="B205" s="41"/>
      <c r="C205" s="236" t="s">
        <v>350</v>
      </c>
      <c r="D205" s="236" t="s">
        <v>198</v>
      </c>
      <c r="E205" s="237" t="s">
        <v>351</v>
      </c>
      <c r="F205" s="238" t="s">
        <v>352</v>
      </c>
      <c r="G205" s="239" t="s">
        <v>353</v>
      </c>
      <c r="H205" s="240">
        <v>141.93000000000001</v>
      </c>
      <c r="I205" s="241"/>
      <c r="J205" s="242">
        <f>ROUND(I205*H205,2)</f>
        <v>0</v>
      </c>
      <c r="K205" s="238" t="s">
        <v>142</v>
      </c>
      <c r="L205" s="243"/>
      <c r="M205" s="244" t="s">
        <v>19</v>
      </c>
      <c r="N205" s="245" t="s">
        <v>43</v>
      </c>
      <c r="O205" s="86"/>
      <c r="P205" s="215">
        <f>O205*H205</f>
        <v>0</v>
      </c>
      <c r="Q205" s="215">
        <v>0.001</v>
      </c>
      <c r="R205" s="215">
        <f>Q205*H205</f>
        <v>0.14193</v>
      </c>
      <c r="S205" s="215">
        <v>0</v>
      </c>
      <c r="T205" s="216">
        <f>S205*H205</f>
        <v>0</v>
      </c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R205" s="217" t="s">
        <v>186</v>
      </c>
      <c r="AT205" s="217" t="s">
        <v>198</v>
      </c>
      <c r="AU205" s="217" t="s">
        <v>82</v>
      </c>
      <c r="AY205" s="19" t="s">
        <v>136</v>
      </c>
      <c r="BE205" s="218">
        <f>IF(N205="základní",J205,0)</f>
        <v>0</v>
      </c>
      <c r="BF205" s="218">
        <f>IF(N205="snížená",J205,0)</f>
        <v>0</v>
      </c>
      <c r="BG205" s="218">
        <f>IF(N205="zákl. přenesená",J205,0)</f>
        <v>0</v>
      </c>
      <c r="BH205" s="218">
        <f>IF(N205="sníž. přenesená",J205,0)</f>
        <v>0</v>
      </c>
      <c r="BI205" s="218">
        <f>IF(N205="nulová",J205,0)</f>
        <v>0</v>
      </c>
      <c r="BJ205" s="19" t="s">
        <v>80</v>
      </c>
      <c r="BK205" s="218">
        <f>ROUND(I205*H205,2)</f>
        <v>0</v>
      </c>
      <c r="BL205" s="19" t="s">
        <v>143</v>
      </c>
      <c r="BM205" s="217" t="s">
        <v>354</v>
      </c>
    </row>
    <row r="206" s="13" customFormat="1">
      <c r="A206" s="13"/>
      <c r="B206" s="224"/>
      <c r="C206" s="225"/>
      <c r="D206" s="226" t="s">
        <v>147</v>
      </c>
      <c r="E206" s="227" t="s">
        <v>19</v>
      </c>
      <c r="F206" s="228" t="s">
        <v>355</v>
      </c>
      <c r="G206" s="225"/>
      <c r="H206" s="229">
        <v>141.93000000000001</v>
      </c>
      <c r="I206" s="230"/>
      <c r="J206" s="225"/>
      <c r="K206" s="225"/>
      <c r="L206" s="231"/>
      <c r="M206" s="232"/>
      <c r="N206" s="233"/>
      <c r="O206" s="233"/>
      <c r="P206" s="233"/>
      <c r="Q206" s="233"/>
      <c r="R206" s="233"/>
      <c r="S206" s="233"/>
      <c r="T206" s="234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35" t="s">
        <v>147</v>
      </c>
      <c r="AU206" s="235" t="s">
        <v>82</v>
      </c>
      <c r="AV206" s="13" t="s">
        <v>82</v>
      </c>
      <c r="AW206" s="13" t="s">
        <v>33</v>
      </c>
      <c r="AX206" s="13" t="s">
        <v>80</v>
      </c>
      <c r="AY206" s="235" t="s">
        <v>136</v>
      </c>
    </row>
    <row r="207" s="2" customFormat="1" ht="16.5" customHeight="1">
      <c r="A207" s="40"/>
      <c r="B207" s="41"/>
      <c r="C207" s="206" t="s">
        <v>356</v>
      </c>
      <c r="D207" s="206" t="s">
        <v>138</v>
      </c>
      <c r="E207" s="207" t="s">
        <v>357</v>
      </c>
      <c r="F207" s="208" t="s">
        <v>358</v>
      </c>
      <c r="G207" s="209" t="s">
        <v>141</v>
      </c>
      <c r="H207" s="210">
        <v>4015</v>
      </c>
      <c r="I207" s="211"/>
      <c r="J207" s="212">
        <f>ROUND(I207*H207,2)</f>
        <v>0</v>
      </c>
      <c r="K207" s="208" t="s">
        <v>142</v>
      </c>
      <c r="L207" s="46"/>
      <c r="M207" s="213" t="s">
        <v>19</v>
      </c>
      <c r="N207" s="214" t="s">
        <v>43</v>
      </c>
      <c r="O207" s="86"/>
      <c r="P207" s="215">
        <f>O207*H207</f>
        <v>0</v>
      </c>
      <c r="Q207" s="215">
        <v>0</v>
      </c>
      <c r="R207" s="215">
        <f>Q207*H207</f>
        <v>0</v>
      </c>
      <c r="S207" s="215">
        <v>0</v>
      </c>
      <c r="T207" s="216">
        <f>S207*H207</f>
        <v>0</v>
      </c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R207" s="217" t="s">
        <v>143</v>
      </c>
      <c r="AT207" s="217" t="s">
        <v>138</v>
      </c>
      <c r="AU207" s="217" t="s">
        <v>82</v>
      </c>
      <c r="AY207" s="19" t="s">
        <v>136</v>
      </c>
      <c r="BE207" s="218">
        <f>IF(N207="základní",J207,0)</f>
        <v>0</v>
      </c>
      <c r="BF207" s="218">
        <f>IF(N207="snížená",J207,0)</f>
        <v>0</v>
      </c>
      <c r="BG207" s="218">
        <f>IF(N207="zákl. přenesená",J207,0)</f>
        <v>0</v>
      </c>
      <c r="BH207" s="218">
        <f>IF(N207="sníž. přenesená",J207,0)</f>
        <v>0</v>
      </c>
      <c r="BI207" s="218">
        <f>IF(N207="nulová",J207,0)</f>
        <v>0</v>
      </c>
      <c r="BJ207" s="19" t="s">
        <v>80</v>
      </c>
      <c r="BK207" s="218">
        <f>ROUND(I207*H207,2)</f>
        <v>0</v>
      </c>
      <c r="BL207" s="19" t="s">
        <v>143</v>
      </c>
      <c r="BM207" s="217" t="s">
        <v>359</v>
      </c>
    </row>
    <row r="208" s="2" customFormat="1">
      <c r="A208" s="40"/>
      <c r="B208" s="41"/>
      <c r="C208" s="42"/>
      <c r="D208" s="219" t="s">
        <v>145</v>
      </c>
      <c r="E208" s="42"/>
      <c r="F208" s="220" t="s">
        <v>360</v>
      </c>
      <c r="G208" s="42"/>
      <c r="H208" s="42"/>
      <c r="I208" s="221"/>
      <c r="J208" s="42"/>
      <c r="K208" s="42"/>
      <c r="L208" s="46"/>
      <c r="M208" s="222"/>
      <c r="N208" s="223"/>
      <c r="O208" s="86"/>
      <c r="P208" s="86"/>
      <c r="Q208" s="86"/>
      <c r="R208" s="86"/>
      <c r="S208" s="86"/>
      <c r="T208" s="87"/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T208" s="19" t="s">
        <v>145</v>
      </c>
      <c r="AU208" s="19" t="s">
        <v>82</v>
      </c>
    </row>
    <row r="209" s="2" customFormat="1" ht="16.5" customHeight="1">
      <c r="A209" s="40"/>
      <c r="B209" s="41"/>
      <c r="C209" s="206" t="s">
        <v>361</v>
      </c>
      <c r="D209" s="206" t="s">
        <v>138</v>
      </c>
      <c r="E209" s="207" t="s">
        <v>362</v>
      </c>
      <c r="F209" s="208" t="s">
        <v>363</v>
      </c>
      <c r="G209" s="209" t="s">
        <v>141</v>
      </c>
      <c r="H209" s="210">
        <v>4015</v>
      </c>
      <c r="I209" s="211"/>
      <c r="J209" s="212">
        <f>ROUND(I209*H209,2)</f>
        <v>0</v>
      </c>
      <c r="K209" s="208" t="s">
        <v>142</v>
      </c>
      <c r="L209" s="46"/>
      <c r="M209" s="213" t="s">
        <v>19</v>
      </c>
      <c r="N209" s="214" t="s">
        <v>43</v>
      </c>
      <c r="O209" s="86"/>
      <c r="P209" s="215">
        <f>O209*H209</f>
        <v>0</v>
      </c>
      <c r="Q209" s="215">
        <v>0</v>
      </c>
      <c r="R209" s="215">
        <f>Q209*H209</f>
        <v>0</v>
      </c>
      <c r="S209" s="215">
        <v>0</v>
      </c>
      <c r="T209" s="216">
        <f>S209*H209</f>
        <v>0</v>
      </c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R209" s="217" t="s">
        <v>143</v>
      </c>
      <c r="AT209" s="217" t="s">
        <v>138</v>
      </c>
      <c r="AU209" s="217" t="s">
        <v>82</v>
      </c>
      <c r="AY209" s="19" t="s">
        <v>136</v>
      </c>
      <c r="BE209" s="218">
        <f>IF(N209="základní",J209,0)</f>
        <v>0</v>
      </c>
      <c r="BF209" s="218">
        <f>IF(N209="snížená",J209,0)</f>
        <v>0</v>
      </c>
      <c r="BG209" s="218">
        <f>IF(N209="zákl. přenesená",J209,0)</f>
        <v>0</v>
      </c>
      <c r="BH209" s="218">
        <f>IF(N209="sníž. přenesená",J209,0)</f>
        <v>0</v>
      </c>
      <c r="BI209" s="218">
        <f>IF(N209="nulová",J209,0)</f>
        <v>0</v>
      </c>
      <c r="BJ209" s="19" t="s">
        <v>80</v>
      </c>
      <c r="BK209" s="218">
        <f>ROUND(I209*H209,2)</f>
        <v>0</v>
      </c>
      <c r="BL209" s="19" t="s">
        <v>143</v>
      </c>
      <c r="BM209" s="217" t="s">
        <v>364</v>
      </c>
    </row>
    <row r="210" s="2" customFormat="1">
      <c r="A210" s="40"/>
      <c r="B210" s="41"/>
      <c r="C210" s="42"/>
      <c r="D210" s="219" t="s">
        <v>145</v>
      </c>
      <c r="E210" s="42"/>
      <c r="F210" s="220" t="s">
        <v>365</v>
      </c>
      <c r="G210" s="42"/>
      <c r="H210" s="42"/>
      <c r="I210" s="221"/>
      <c r="J210" s="42"/>
      <c r="K210" s="42"/>
      <c r="L210" s="46"/>
      <c r="M210" s="222"/>
      <c r="N210" s="223"/>
      <c r="O210" s="86"/>
      <c r="P210" s="86"/>
      <c r="Q210" s="86"/>
      <c r="R210" s="86"/>
      <c r="S210" s="86"/>
      <c r="T210" s="87"/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T210" s="19" t="s">
        <v>145</v>
      </c>
      <c r="AU210" s="19" t="s">
        <v>82</v>
      </c>
    </row>
    <row r="211" s="2" customFormat="1" ht="21.75" customHeight="1">
      <c r="A211" s="40"/>
      <c r="B211" s="41"/>
      <c r="C211" s="206" t="s">
        <v>366</v>
      </c>
      <c r="D211" s="206" t="s">
        <v>138</v>
      </c>
      <c r="E211" s="207" t="s">
        <v>367</v>
      </c>
      <c r="F211" s="208" t="s">
        <v>368</v>
      </c>
      <c r="G211" s="209" t="s">
        <v>162</v>
      </c>
      <c r="H211" s="210">
        <v>48</v>
      </c>
      <c r="I211" s="211"/>
      <c r="J211" s="212">
        <f>ROUND(I211*H211,2)</f>
        <v>0</v>
      </c>
      <c r="K211" s="208" t="s">
        <v>142</v>
      </c>
      <c r="L211" s="46"/>
      <c r="M211" s="213" t="s">
        <v>19</v>
      </c>
      <c r="N211" s="214" t="s">
        <v>43</v>
      </c>
      <c r="O211" s="86"/>
      <c r="P211" s="215">
        <f>O211*H211</f>
        <v>0</v>
      </c>
      <c r="Q211" s="215">
        <v>0.01125</v>
      </c>
      <c r="R211" s="215">
        <f>Q211*H211</f>
        <v>0.54000000000000004</v>
      </c>
      <c r="S211" s="215">
        <v>0</v>
      </c>
      <c r="T211" s="216">
        <f>S211*H211</f>
        <v>0</v>
      </c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R211" s="217" t="s">
        <v>143</v>
      </c>
      <c r="AT211" s="217" t="s">
        <v>138</v>
      </c>
      <c r="AU211" s="217" t="s">
        <v>82</v>
      </c>
      <c r="AY211" s="19" t="s">
        <v>136</v>
      </c>
      <c r="BE211" s="218">
        <f>IF(N211="základní",J211,0)</f>
        <v>0</v>
      </c>
      <c r="BF211" s="218">
        <f>IF(N211="snížená",J211,0)</f>
        <v>0</v>
      </c>
      <c r="BG211" s="218">
        <f>IF(N211="zákl. přenesená",J211,0)</f>
        <v>0</v>
      </c>
      <c r="BH211" s="218">
        <f>IF(N211="sníž. přenesená",J211,0)</f>
        <v>0</v>
      </c>
      <c r="BI211" s="218">
        <f>IF(N211="nulová",J211,0)</f>
        <v>0</v>
      </c>
      <c r="BJ211" s="19" t="s">
        <v>80</v>
      </c>
      <c r="BK211" s="218">
        <f>ROUND(I211*H211,2)</f>
        <v>0</v>
      </c>
      <c r="BL211" s="19" t="s">
        <v>143</v>
      </c>
      <c r="BM211" s="217" t="s">
        <v>369</v>
      </c>
    </row>
    <row r="212" s="2" customFormat="1">
      <c r="A212" s="40"/>
      <c r="B212" s="41"/>
      <c r="C212" s="42"/>
      <c r="D212" s="219" t="s">
        <v>145</v>
      </c>
      <c r="E212" s="42"/>
      <c r="F212" s="220" t="s">
        <v>370</v>
      </c>
      <c r="G212" s="42"/>
      <c r="H212" s="42"/>
      <c r="I212" s="221"/>
      <c r="J212" s="42"/>
      <c r="K212" s="42"/>
      <c r="L212" s="46"/>
      <c r="M212" s="222"/>
      <c r="N212" s="223"/>
      <c r="O212" s="86"/>
      <c r="P212" s="86"/>
      <c r="Q212" s="86"/>
      <c r="R212" s="86"/>
      <c r="S212" s="86"/>
      <c r="T212" s="87"/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T212" s="19" t="s">
        <v>145</v>
      </c>
      <c r="AU212" s="19" t="s">
        <v>82</v>
      </c>
    </row>
    <row r="213" s="13" customFormat="1">
      <c r="A213" s="13"/>
      <c r="B213" s="224"/>
      <c r="C213" s="225"/>
      <c r="D213" s="226" t="s">
        <v>147</v>
      </c>
      <c r="E213" s="227" t="s">
        <v>19</v>
      </c>
      <c r="F213" s="228" t="s">
        <v>371</v>
      </c>
      <c r="G213" s="225"/>
      <c r="H213" s="229">
        <v>48</v>
      </c>
      <c r="I213" s="230"/>
      <c r="J213" s="225"/>
      <c r="K213" s="225"/>
      <c r="L213" s="231"/>
      <c r="M213" s="232"/>
      <c r="N213" s="233"/>
      <c r="O213" s="233"/>
      <c r="P213" s="233"/>
      <c r="Q213" s="233"/>
      <c r="R213" s="233"/>
      <c r="S213" s="233"/>
      <c r="T213" s="234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35" t="s">
        <v>147</v>
      </c>
      <c r="AU213" s="235" t="s">
        <v>82</v>
      </c>
      <c r="AV213" s="13" t="s">
        <v>82</v>
      </c>
      <c r="AW213" s="13" t="s">
        <v>33</v>
      </c>
      <c r="AX213" s="13" t="s">
        <v>80</v>
      </c>
      <c r="AY213" s="235" t="s">
        <v>136</v>
      </c>
    </row>
    <row r="214" s="2" customFormat="1" ht="16.5" customHeight="1">
      <c r="A214" s="40"/>
      <c r="B214" s="41"/>
      <c r="C214" s="206" t="s">
        <v>372</v>
      </c>
      <c r="D214" s="206" t="s">
        <v>138</v>
      </c>
      <c r="E214" s="207" t="s">
        <v>373</v>
      </c>
      <c r="F214" s="208" t="s">
        <v>374</v>
      </c>
      <c r="G214" s="209" t="s">
        <v>169</v>
      </c>
      <c r="H214" s="210">
        <v>120.45</v>
      </c>
      <c r="I214" s="211"/>
      <c r="J214" s="212">
        <f>ROUND(I214*H214,2)</f>
        <v>0</v>
      </c>
      <c r="K214" s="208" t="s">
        <v>142</v>
      </c>
      <c r="L214" s="46"/>
      <c r="M214" s="213" t="s">
        <v>19</v>
      </c>
      <c r="N214" s="214" t="s">
        <v>43</v>
      </c>
      <c r="O214" s="86"/>
      <c r="P214" s="215">
        <f>O214*H214</f>
        <v>0</v>
      </c>
      <c r="Q214" s="215">
        <v>0</v>
      </c>
      <c r="R214" s="215">
        <f>Q214*H214</f>
        <v>0</v>
      </c>
      <c r="S214" s="215">
        <v>0</v>
      </c>
      <c r="T214" s="216">
        <f>S214*H214</f>
        <v>0</v>
      </c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R214" s="217" t="s">
        <v>143</v>
      </c>
      <c r="AT214" s="217" t="s">
        <v>138</v>
      </c>
      <c r="AU214" s="217" t="s">
        <v>82</v>
      </c>
      <c r="AY214" s="19" t="s">
        <v>136</v>
      </c>
      <c r="BE214" s="218">
        <f>IF(N214="základní",J214,0)</f>
        <v>0</v>
      </c>
      <c r="BF214" s="218">
        <f>IF(N214="snížená",J214,0)</f>
        <v>0</v>
      </c>
      <c r="BG214" s="218">
        <f>IF(N214="zákl. přenesená",J214,0)</f>
        <v>0</v>
      </c>
      <c r="BH214" s="218">
        <f>IF(N214="sníž. přenesená",J214,0)</f>
        <v>0</v>
      </c>
      <c r="BI214" s="218">
        <f>IF(N214="nulová",J214,0)</f>
        <v>0</v>
      </c>
      <c r="BJ214" s="19" t="s">
        <v>80</v>
      </c>
      <c r="BK214" s="218">
        <f>ROUND(I214*H214,2)</f>
        <v>0</v>
      </c>
      <c r="BL214" s="19" t="s">
        <v>143</v>
      </c>
      <c r="BM214" s="217" t="s">
        <v>375</v>
      </c>
    </row>
    <row r="215" s="2" customFormat="1">
      <c r="A215" s="40"/>
      <c r="B215" s="41"/>
      <c r="C215" s="42"/>
      <c r="D215" s="219" t="s">
        <v>145</v>
      </c>
      <c r="E215" s="42"/>
      <c r="F215" s="220" t="s">
        <v>376</v>
      </c>
      <c r="G215" s="42"/>
      <c r="H215" s="42"/>
      <c r="I215" s="221"/>
      <c r="J215" s="42"/>
      <c r="K215" s="42"/>
      <c r="L215" s="46"/>
      <c r="M215" s="222"/>
      <c r="N215" s="223"/>
      <c r="O215" s="86"/>
      <c r="P215" s="86"/>
      <c r="Q215" s="86"/>
      <c r="R215" s="86"/>
      <c r="S215" s="86"/>
      <c r="T215" s="87"/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T215" s="19" t="s">
        <v>145</v>
      </c>
      <c r="AU215" s="19" t="s">
        <v>82</v>
      </c>
    </row>
    <row r="216" s="13" customFormat="1">
      <c r="A216" s="13"/>
      <c r="B216" s="224"/>
      <c r="C216" s="225"/>
      <c r="D216" s="226" t="s">
        <v>147</v>
      </c>
      <c r="E216" s="227" t="s">
        <v>19</v>
      </c>
      <c r="F216" s="228" t="s">
        <v>377</v>
      </c>
      <c r="G216" s="225"/>
      <c r="H216" s="229">
        <v>120.45</v>
      </c>
      <c r="I216" s="230"/>
      <c r="J216" s="225"/>
      <c r="K216" s="225"/>
      <c r="L216" s="231"/>
      <c r="M216" s="232"/>
      <c r="N216" s="233"/>
      <c r="O216" s="233"/>
      <c r="P216" s="233"/>
      <c r="Q216" s="233"/>
      <c r="R216" s="233"/>
      <c r="S216" s="233"/>
      <c r="T216" s="234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35" t="s">
        <v>147</v>
      </c>
      <c r="AU216" s="235" t="s">
        <v>82</v>
      </c>
      <c r="AV216" s="13" t="s">
        <v>82</v>
      </c>
      <c r="AW216" s="13" t="s">
        <v>33</v>
      </c>
      <c r="AX216" s="13" t="s">
        <v>80</v>
      </c>
      <c r="AY216" s="235" t="s">
        <v>136</v>
      </c>
    </row>
    <row r="217" s="12" customFormat="1" ht="22.8" customHeight="1">
      <c r="A217" s="12"/>
      <c r="B217" s="190"/>
      <c r="C217" s="191"/>
      <c r="D217" s="192" t="s">
        <v>71</v>
      </c>
      <c r="E217" s="204" t="s">
        <v>82</v>
      </c>
      <c r="F217" s="204" t="s">
        <v>378</v>
      </c>
      <c r="G217" s="191"/>
      <c r="H217" s="191"/>
      <c r="I217" s="194"/>
      <c r="J217" s="205">
        <f>BK217</f>
        <v>0</v>
      </c>
      <c r="K217" s="191"/>
      <c r="L217" s="196"/>
      <c r="M217" s="197"/>
      <c r="N217" s="198"/>
      <c r="O217" s="198"/>
      <c r="P217" s="199">
        <f>SUM(P218:P221)</f>
        <v>0</v>
      </c>
      <c r="Q217" s="198"/>
      <c r="R217" s="199">
        <f>SUM(R218:R221)</f>
        <v>2.4439200000000003</v>
      </c>
      <c r="S217" s="198"/>
      <c r="T217" s="200">
        <f>SUM(T218:T221)</f>
        <v>0</v>
      </c>
      <c r="U217" s="12"/>
      <c r="V217" s="12"/>
      <c r="W217" s="12"/>
      <c r="X217" s="12"/>
      <c r="Y217" s="12"/>
      <c r="Z217" s="12"/>
      <c r="AA217" s="12"/>
      <c r="AB217" s="12"/>
      <c r="AC217" s="12"/>
      <c r="AD217" s="12"/>
      <c r="AE217" s="12"/>
      <c r="AR217" s="201" t="s">
        <v>80</v>
      </c>
      <c r="AT217" s="202" t="s">
        <v>71</v>
      </c>
      <c r="AU217" s="202" t="s">
        <v>80</v>
      </c>
      <c r="AY217" s="201" t="s">
        <v>136</v>
      </c>
      <c r="BK217" s="203">
        <f>SUM(BK218:BK221)</f>
        <v>0</v>
      </c>
    </row>
    <row r="218" s="2" customFormat="1" ht="24.15" customHeight="1">
      <c r="A218" s="40"/>
      <c r="B218" s="41"/>
      <c r="C218" s="206" t="s">
        <v>379</v>
      </c>
      <c r="D218" s="206" t="s">
        <v>138</v>
      </c>
      <c r="E218" s="207" t="s">
        <v>380</v>
      </c>
      <c r="F218" s="208" t="s">
        <v>381</v>
      </c>
      <c r="G218" s="209" t="s">
        <v>162</v>
      </c>
      <c r="H218" s="210">
        <v>3</v>
      </c>
      <c r="I218" s="211"/>
      <c r="J218" s="212">
        <f>ROUND(I218*H218,2)</f>
        <v>0</v>
      </c>
      <c r="K218" s="208" t="s">
        <v>142</v>
      </c>
      <c r="L218" s="46"/>
      <c r="M218" s="213" t="s">
        <v>19</v>
      </c>
      <c r="N218" s="214" t="s">
        <v>43</v>
      </c>
      <c r="O218" s="86"/>
      <c r="P218" s="215">
        <f>O218*H218</f>
        <v>0</v>
      </c>
      <c r="Q218" s="215">
        <v>0.024639999999999999</v>
      </c>
      <c r="R218" s="215">
        <f>Q218*H218</f>
        <v>0.07392</v>
      </c>
      <c r="S218" s="215">
        <v>0</v>
      </c>
      <c r="T218" s="216">
        <f>S218*H218</f>
        <v>0</v>
      </c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R218" s="217" t="s">
        <v>143</v>
      </c>
      <c r="AT218" s="217" t="s">
        <v>138</v>
      </c>
      <c r="AU218" s="217" t="s">
        <v>82</v>
      </c>
      <c r="AY218" s="19" t="s">
        <v>136</v>
      </c>
      <c r="BE218" s="218">
        <f>IF(N218="základní",J218,0)</f>
        <v>0</v>
      </c>
      <c r="BF218" s="218">
        <f>IF(N218="snížená",J218,0)</f>
        <v>0</v>
      </c>
      <c r="BG218" s="218">
        <f>IF(N218="zákl. přenesená",J218,0)</f>
        <v>0</v>
      </c>
      <c r="BH218" s="218">
        <f>IF(N218="sníž. přenesená",J218,0)</f>
        <v>0</v>
      </c>
      <c r="BI218" s="218">
        <f>IF(N218="nulová",J218,0)</f>
        <v>0</v>
      </c>
      <c r="BJ218" s="19" t="s">
        <v>80</v>
      </c>
      <c r="BK218" s="218">
        <f>ROUND(I218*H218,2)</f>
        <v>0</v>
      </c>
      <c r="BL218" s="19" t="s">
        <v>143</v>
      </c>
      <c r="BM218" s="217" t="s">
        <v>382</v>
      </c>
    </row>
    <row r="219" s="2" customFormat="1">
      <c r="A219" s="40"/>
      <c r="B219" s="41"/>
      <c r="C219" s="42"/>
      <c r="D219" s="219" t="s">
        <v>145</v>
      </c>
      <c r="E219" s="42"/>
      <c r="F219" s="220" t="s">
        <v>383</v>
      </c>
      <c r="G219" s="42"/>
      <c r="H219" s="42"/>
      <c r="I219" s="221"/>
      <c r="J219" s="42"/>
      <c r="K219" s="42"/>
      <c r="L219" s="46"/>
      <c r="M219" s="222"/>
      <c r="N219" s="223"/>
      <c r="O219" s="86"/>
      <c r="P219" s="86"/>
      <c r="Q219" s="86"/>
      <c r="R219" s="86"/>
      <c r="S219" s="86"/>
      <c r="T219" s="87"/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T219" s="19" t="s">
        <v>145</v>
      </c>
      <c r="AU219" s="19" t="s">
        <v>82</v>
      </c>
    </row>
    <row r="220" s="13" customFormat="1">
      <c r="A220" s="13"/>
      <c r="B220" s="224"/>
      <c r="C220" s="225"/>
      <c r="D220" s="226" t="s">
        <v>147</v>
      </c>
      <c r="E220" s="227" t="s">
        <v>19</v>
      </c>
      <c r="F220" s="228" t="s">
        <v>384</v>
      </c>
      <c r="G220" s="225"/>
      <c r="H220" s="229">
        <v>3</v>
      </c>
      <c r="I220" s="230"/>
      <c r="J220" s="225"/>
      <c r="K220" s="225"/>
      <c r="L220" s="231"/>
      <c r="M220" s="232"/>
      <c r="N220" s="233"/>
      <c r="O220" s="233"/>
      <c r="P220" s="233"/>
      <c r="Q220" s="233"/>
      <c r="R220" s="233"/>
      <c r="S220" s="233"/>
      <c r="T220" s="234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35" t="s">
        <v>147</v>
      </c>
      <c r="AU220" s="235" t="s">
        <v>82</v>
      </c>
      <c r="AV220" s="13" t="s">
        <v>82</v>
      </c>
      <c r="AW220" s="13" t="s">
        <v>33</v>
      </c>
      <c r="AX220" s="13" t="s">
        <v>80</v>
      </c>
      <c r="AY220" s="235" t="s">
        <v>136</v>
      </c>
    </row>
    <row r="221" s="2" customFormat="1" ht="16.5" customHeight="1">
      <c r="A221" s="40"/>
      <c r="B221" s="41"/>
      <c r="C221" s="236" t="s">
        <v>385</v>
      </c>
      <c r="D221" s="236" t="s">
        <v>198</v>
      </c>
      <c r="E221" s="237" t="s">
        <v>386</v>
      </c>
      <c r="F221" s="238" t="s">
        <v>387</v>
      </c>
      <c r="G221" s="239" t="s">
        <v>151</v>
      </c>
      <c r="H221" s="240">
        <v>3</v>
      </c>
      <c r="I221" s="241"/>
      <c r="J221" s="242">
        <f>ROUND(I221*H221,2)</f>
        <v>0</v>
      </c>
      <c r="K221" s="238" t="s">
        <v>142</v>
      </c>
      <c r="L221" s="243"/>
      <c r="M221" s="244" t="s">
        <v>19</v>
      </c>
      <c r="N221" s="245" t="s">
        <v>43</v>
      </c>
      <c r="O221" s="86"/>
      <c r="P221" s="215">
        <f>O221*H221</f>
        <v>0</v>
      </c>
      <c r="Q221" s="215">
        <v>0.79000000000000004</v>
      </c>
      <c r="R221" s="215">
        <f>Q221*H221</f>
        <v>2.3700000000000001</v>
      </c>
      <c r="S221" s="215">
        <v>0</v>
      </c>
      <c r="T221" s="216">
        <f>S221*H221</f>
        <v>0</v>
      </c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R221" s="217" t="s">
        <v>186</v>
      </c>
      <c r="AT221" s="217" t="s">
        <v>198</v>
      </c>
      <c r="AU221" s="217" t="s">
        <v>82</v>
      </c>
      <c r="AY221" s="19" t="s">
        <v>136</v>
      </c>
      <c r="BE221" s="218">
        <f>IF(N221="základní",J221,0)</f>
        <v>0</v>
      </c>
      <c r="BF221" s="218">
        <f>IF(N221="snížená",J221,0)</f>
        <v>0</v>
      </c>
      <c r="BG221" s="218">
        <f>IF(N221="zákl. přenesená",J221,0)</f>
        <v>0</v>
      </c>
      <c r="BH221" s="218">
        <f>IF(N221="sníž. přenesená",J221,0)</f>
        <v>0</v>
      </c>
      <c r="BI221" s="218">
        <f>IF(N221="nulová",J221,0)</f>
        <v>0</v>
      </c>
      <c r="BJ221" s="19" t="s">
        <v>80</v>
      </c>
      <c r="BK221" s="218">
        <f>ROUND(I221*H221,2)</f>
        <v>0</v>
      </c>
      <c r="BL221" s="19" t="s">
        <v>143</v>
      </c>
      <c r="BM221" s="217" t="s">
        <v>388</v>
      </c>
    </row>
    <row r="222" s="12" customFormat="1" ht="22.8" customHeight="1">
      <c r="A222" s="12"/>
      <c r="B222" s="190"/>
      <c r="C222" s="191"/>
      <c r="D222" s="192" t="s">
        <v>71</v>
      </c>
      <c r="E222" s="204" t="s">
        <v>155</v>
      </c>
      <c r="F222" s="204" t="s">
        <v>389</v>
      </c>
      <c r="G222" s="191"/>
      <c r="H222" s="191"/>
      <c r="I222" s="194"/>
      <c r="J222" s="205">
        <f>BK222</f>
        <v>0</v>
      </c>
      <c r="K222" s="191"/>
      <c r="L222" s="196"/>
      <c r="M222" s="197"/>
      <c r="N222" s="198"/>
      <c r="O222" s="198"/>
      <c r="P222" s="199">
        <f>SUM(P223:P248)</f>
        <v>0</v>
      </c>
      <c r="Q222" s="198"/>
      <c r="R222" s="199">
        <f>SUM(R223:R248)</f>
        <v>4.5227059999999994</v>
      </c>
      <c r="S222" s="198"/>
      <c r="T222" s="200">
        <f>SUM(T223:T248)</f>
        <v>0</v>
      </c>
      <c r="U222" s="12"/>
      <c r="V222" s="12"/>
      <c r="W222" s="12"/>
      <c r="X222" s="12"/>
      <c r="Y222" s="12"/>
      <c r="Z222" s="12"/>
      <c r="AA222" s="12"/>
      <c r="AB222" s="12"/>
      <c r="AC222" s="12"/>
      <c r="AD222" s="12"/>
      <c r="AE222" s="12"/>
      <c r="AR222" s="201" t="s">
        <v>80</v>
      </c>
      <c r="AT222" s="202" t="s">
        <v>71</v>
      </c>
      <c r="AU222" s="202" t="s">
        <v>80</v>
      </c>
      <c r="AY222" s="201" t="s">
        <v>136</v>
      </c>
      <c r="BK222" s="203">
        <f>SUM(BK223:BK248)</f>
        <v>0</v>
      </c>
    </row>
    <row r="223" s="2" customFormat="1" ht="24.15" customHeight="1">
      <c r="A223" s="40"/>
      <c r="B223" s="41"/>
      <c r="C223" s="206" t="s">
        <v>390</v>
      </c>
      <c r="D223" s="206" t="s">
        <v>138</v>
      </c>
      <c r="E223" s="207" t="s">
        <v>391</v>
      </c>
      <c r="F223" s="208" t="s">
        <v>392</v>
      </c>
      <c r="G223" s="209" t="s">
        <v>151</v>
      </c>
      <c r="H223" s="210">
        <v>25</v>
      </c>
      <c r="I223" s="211"/>
      <c r="J223" s="212">
        <f>ROUND(I223*H223,2)</f>
        <v>0</v>
      </c>
      <c r="K223" s="208" t="s">
        <v>142</v>
      </c>
      <c r="L223" s="46"/>
      <c r="M223" s="213" t="s">
        <v>19</v>
      </c>
      <c r="N223" s="214" t="s">
        <v>43</v>
      </c>
      <c r="O223" s="86"/>
      <c r="P223" s="215">
        <f>O223*H223</f>
        <v>0</v>
      </c>
      <c r="Q223" s="215">
        <v>0.17488999999999999</v>
      </c>
      <c r="R223" s="215">
        <f>Q223*H223</f>
        <v>4.3722499999999993</v>
      </c>
      <c r="S223" s="215">
        <v>0</v>
      </c>
      <c r="T223" s="216">
        <f>S223*H223</f>
        <v>0</v>
      </c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R223" s="217" t="s">
        <v>143</v>
      </c>
      <c r="AT223" s="217" t="s">
        <v>138</v>
      </c>
      <c r="AU223" s="217" t="s">
        <v>82</v>
      </c>
      <c r="AY223" s="19" t="s">
        <v>136</v>
      </c>
      <c r="BE223" s="218">
        <f>IF(N223="základní",J223,0)</f>
        <v>0</v>
      </c>
      <c r="BF223" s="218">
        <f>IF(N223="snížená",J223,0)</f>
        <v>0</v>
      </c>
      <c r="BG223" s="218">
        <f>IF(N223="zákl. přenesená",J223,0)</f>
        <v>0</v>
      </c>
      <c r="BH223" s="218">
        <f>IF(N223="sníž. přenesená",J223,0)</f>
        <v>0</v>
      </c>
      <c r="BI223" s="218">
        <f>IF(N223="nulová",J223,0)</f>
        <v>0</v>
      </c>
      <c r="BJ223" s="19" t="s">
        <v>80</v>
      </c>
      <c r="BK223" s="218">
        <f>ROUND(I223*H223,2)</f>
        <v>0</v>
      </c>
      <c r="BL223" s="19" t="s">
        <v>143</v>
      </c>
      <c r="BM223" s="217" t="s">
        <v>393</v>
      </c>
    </row>
    <row r="224" s="2" customFormat="1">
      <c r="A224" s="40"/>
      <c r="B224" s="41"/>
      <c r="C224" s="42"/>
      <c r="D224" s="219" t="s">
        <v>145</v>
      </c>
      <c r="E224" s="42"/>
      <c r="F224" s="220" t="s">
        <v>394</v>
      </c>
      <c r="G224" s="42"/>
      <c r="H224" s="42"/>
      <c r="I224" s="221"/>
      <c r="J224" s="42"/>
      <c r="K224" s="42"/>
      <c r="L224" s="46"/>
      <c r="M224" s="222"/>
      <c r="N224" s="223"/>
      <c r="O224" s="86"/>
      <c r="P224" s="86"/>
      <c r="Q224" s="86"/>
      <c r="R224" s="86"/>
      <c r="S224" s="86"/>
      <c r="T224" s="87"/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T224" s="19" t="s">
        <v>145</v>
      </c>
      <c r="AU224" s="19" t="s">
        <v>82</v>
      </c>
    </row>
    <row r="225" s="13" customFormat="1">
      <c r="A225" s="13"/>
      <c r="B225" s="224"/>
      <c r="C225" s="225"/>
      <c r="D225" s="226" t="s">
        <v>147</v>
      </c>
      <c r="E225" s="227" t="s">
        <v>19</v>
      </c>
      <c r="F225" s="228" t="s">
        <v>395</v>
      </c>
      <c r="G225" s="225"/>
      <c r="H225" s="229">
        <v>25</v>
      </c>
      <c r="I225" s="230"/>
      <c r="J225" s="225"/>
      <c r="K225" s="225"/>
      <c r="L225" s="231"/>
      <c r="M225" s="232"/>
      <c r="N225" s="233"/>
      <c r="O225" s="233"/>
      <c r="P225" s="233"/>
      <c r="Q225" s="233"/>
      <c r="R225" s="233"/>
      <c r="S225" s="233"/>
      <c r="T225" s="234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35" t="s">
        <v>147</v>
      </c>
      <c r="AU225" s="235" t="s">
        <v>82</v>
      </c>
      <c r="AV225" s="13" t="s">
        <v>82</v>
      </c>
      <c r="AW225" s="13" t="s">
        <v>33</v>
      </c>
      <c r="AX225" s="13" t="s">
        <v>80</v>
      </c>
      <c r="AY225" s="235" t="s">
        <v>136</v>
      </c>
    </row>
    <row r="226" s="2" customFormat="1" ht="24.15" customHeight="1">
      <c r="A226" s="40"/>
      <c r="B226" s="41"/>
      <c r="C226" s="236" t="s">
        <v>396</v>
      </c>
      <c r="D226" s="236" t="s">
        <v>198</v>
      </c>
      <c r="E226" s="237" t="s">
        <v>397</v>
      </c>
      <c r="F226" s="238" t="s">
        <v>398</v>
      </c>
      <c r="G226" s="239" t="s">
        <v>151</v>
      </c>
      <c r="H226" s="240">
        <v>19</v>
      </c>
      <c r="I226" s="241"/>
      <c r="J226" s="242">
        <f>ROUND(I226*H226,2)</f>
        <v>0</v>
      </c>
      <c r="K226" s="238" t="s">
        <v>19</v>
      </c>
      <c r="L226" s="243"/>
      <c r="M226" s="244" t="s">
        <v>19</v>
      </c>
      <c r="N226" s="245" t="s">
        <v>43</v>
      </c>
      <c r="O226" s="86"/>
      <c r="P226" s="215">
        <f>O226*H226</f>
        <v>0</v>
      </c>
      <c r="Q226" s="215">
        <v>0.0033999999999999998</v>
      </c>
      <c r="R226" s="215">
        <f>Q226*H226</f>
        <v>0.064599999999999991</v>
      </c>
      <c r="S226" s="215">
        <v>0</v>
      </c>
      <c r="T226" s="216">
        <f>S226*H226</f>
        <v>0</v>
      </c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R226" s="217" t="s">
        <v>186</v>
      </c>
      <c r="AT226" s="217" t="s">
        <v>198</v>
      </c>
      <c r="AU226" s="217" t="s">
        <v>82</v>
      </c>
      <c r="AY226" s="19" t="s">
        <v>136</v>
      </c>
      <c r="BE226" s="218">
        <f>IF(N226="základní",J226,0)</f>
        <v>0</v>
      </c>
      <c r="BF226" s="218">
        <f>IF(N226="snížená",J226,0)</f>
        <v>0</v>
      </c>
      <c r="BG226" s="218">
        <f>IF(N226="zákl. přenesená",J226,0)</f>
        <v>0</v>
      </c>
      <c r="BH226" s="218">
        <f>IF(N226="sníž. přenesená",J226,0)</f>
        <v>0</v>
      </c>
      <c r="BI226" s="218">
        <f>IF(N226="nulová",J226,0)</f>
        <v>0</v>
      </c>
      <c r="BJ226" s="19" t="s">
        <v>80</v>
      </c>
      <c r="BK226" s="218">
        <f>ROUND(I226*H226,2)</f>
        <v>0</v>
      </c>
      <c r="BL226" s="19" t="s">
        <v>143</v>
      </c>
      <c r="BM226" s="217" t="s">
        <v>399</v>
      </c>
    </row>
    <row r="227" s="13" customFormat="1">
      <c r="A227" s="13"/>
      <c r="B227" s="224"/>
      <c r="C227" s="225"/>
      <c r="D227" s="226" t="s">
        <v>147</v>
      </c>
      <c r="E227" s="227" t="s">
        <v>19</v>
      </c>
      <c r="F227" s="228" t="s">
        <v>400</v>
      </c>
      <c r="G227" s="225"/>
      <c r="H227" s="229">
        <v>19</v>
      </c>
      <c r="I227" s="230"/>
      <c r="J227" s="225"/>
      <c r="K227" s="225"/>
      <c r="L227" s="231"/>
      <c r="M227" s="232"/>
      <c r="N227" s="233"/>
      <c r="O227" s="233"/>
      <c r="P227" s="233"/>
      <c r="Q227" s="233"/>
      <c r="R227" s="233"/>
      <c r="S227" s="233"/>
      <c r="T227" s="234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35" t="s">
        <v>147</v>
      </c>
      <c r="AU227" s="235" t="s">
        <v>82</v>
      </c>
      <c r="AV227" s="13" t="s">
        <v>82</v>
      </c>
      <c r="AW227" s="13" t="s">
        <v>33</v>
      </c>
      <c r="AX227" s="13" t="s">
        <v>80</v>
      </c>
      <c r="AY227" s="235" t="s">
        <v>136</v>
      </c>
    </row>
    <row r="228" s="2" customFormat="1" ht="16.5" customHeight="1">
      <c r="A228" s="40"/>
      <c r="B228" s="41"/>
      <c r="C228" s="236" t="s">
        <v>401</v>
      </c>
      <c r="D228" s="236" t="s">
        <v>198</v>
      </c>
      <c r="E228" s="237" t="s">
        <v>402</v>
      </c>
      <c r="F228" s="238" t="s">
        <v>403</v>
      </c>
      <c r="G228" s="239" t="s">
        <v>151</v>
      </c>
      <c r="H228" s="240">
        <v>38</v>
      </c>
      <c r="I228" s="241"/>
      <c r="J228" s="242">
        <f>ROUND(I228*H228,2)</f>
        <v>0</v>
      </c>
      <c r="K228" s="238" t="s">
        <v>19</v>
      </c>
      <c r="L228" s="243"/>
      <c r="M228" s="244" t="s">
        <v>19</v>
      </c>
      <c r="N228" s="245" t="s">
        <v>43</v>
      </c>
      <c r="O228" s="86"/>
      <c r="P228" s="215">
        <f>O228*H228</f>
        <v>0</v>
      </c>
      <c r="Q228" s="215">
        <v>1.0000000000000001E-05</v>
      </c>
      <c r="R228" s="215">
        <f>Q228*H228</f>
        <v>0.00038000000000000002</v>
      </c>
      <c r="S228" s="215">
        <v>0</v>
      </c>
      <c r="T228" s="216">
        <f>S228*H228</f>
        <v>0</v>
      </c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R228" s="217" t="s">
        <v>186</v>
      </c>
      <c r="AT228" s="217" t="s">
        <v>198</v>
      </c>
      <c r="AU228" s="217" t="s">
        <v>82</v>
      </c>
      <c r="AY228" s="19" t="s">
        <v>136</v>
      </c>
      <c r="BE228" s="218">
        <f>IF(N228="základní",J228,0)</f>
        <v>0</v>
      </c>
      <c r="BF228" s="218">
        <f>IF(N228="snížená",J228,0)</f>
        <v>0</v>
      </c>
      <c r="BG228" s="218">
        <f>IF(N228="zákl. přenesená",J228,0)</f>
        <v>0</v>
      </c>
      <c r="BH228" s="218">
        <f>IF(N228="sníž. přenesená",J228,0)</f>
        <v>0</v>
      </c>
      <c r="BI228" s="218">
        <f>IF(N228="nulová",J228,0)</f>
        <v>0</v>
      </c>
      <c r="BJ228" s="19" t="s">
        <v>80</v>
      </c>
      <c r="BK228" s="218">
        <f>ROUND(I228*H228,2)</f>
        <v>0</v>
      </c>
      <c r="BL228" s="19" t="s">
        <v>143</v>
      </c>
      <c r="BM228" s="217" t="s">
        <v>404</v>
      </c>
    </row>
    <row r="229" s="13" customFormat="1">
      <c r="A229" s="13"/>
      <c r="B229" s="224"/>
      <c r="C229" s="225"/>
      <c r="D229" s="226" t="s">
        <v>147</v>
      </c>
      <c r="E229" s="227" t="s">
        <v>19</v>
      </c>
      <c r="F229" s="228" t="s">
        <v>405</v>
      </c>
      <c r="G229" s="225"/>
      <c r="H229" s="229">
        <v>38</v>
      </c>
      <c r="I229" s="230"/>
      <c r="J229" s="225"/>
      <c r="K229" s="225"/>
      <c r="L229" s="231"/>
      <c r="M229" s="232"/>
      <c r="N229" s="233"/>
      <c r="O229" s="233"/>
      <c r="P229" s="233"/>
      <c r="Q229" s="233"/>
      <c r="R229" s="233"/>
      <c r="S229" s="233"/>
      <c r="T229" s="234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35" t="s">
        <v>147</v>
      </c>
      <c r="AU229" s="235" t="s">
        <v>82</v>
      </c>
      <c r="AV229" s="13" t="s">
        <v>82</v>
      </c>
      <c r="AW229" s="13" t="s">
        <v>33</v>
      </c>
      <c r="AX229" s="13" t="s">
        <v>80</v>
      </c>
      <c r="AY229" s="235" t="s">
        <v>136</v>
      </c>
    </row>
    <row r="230" s="2" customFormat="1" ht="16.5" customHeight="1">
      <c r="A230" s="40"/>
      <c r="B230" s="41"/>
      <c r="C230" s="236" t="s">
        <v>406</v>
      </c>
      <c r="D230" s="236" t="s">
        <v>198</v>
      </c>
      <c r="E230" s="237" t="s">
        <v>407</v>
      </c>
      <c r="F230" s="238" t="s">
        <v>408</v>
      </c>
      <c r="G230" s="239" t="s">
        <v>151</v>
      </c>
      <c r="H230" s="240">
        <v>6</v>
      </c>
      <c r="I230" s="241"/>
      <c r="J230" s="242">
        <f>ROUND(I230*H230,2)</f>
        <v>0</v>
      </c>
      <c r="K230" s="238" t="s">
        <v>142</v>
      </c>
      <c r="L230" s="243"/>
      <c r="M230" s="244" t="s">
        <v>19</v>
      </c>
      <c r="N230" s="245" t="s">
        <v>43</v>
      </c>
      <c r="O230" s="86"/>
      <c r="P230" s="215">
        <f>O230*H230</f>
        <v>0</v>
      </c>
      <c r="Q230" s="215">
        <v>0.0027000000000000001</v>
      </c>
      <c r="R230" s="215">
        <f>Q230*H230</f>
        <v>0.016199999999999999</v>
      </c>
      <c r="S230" s="215">
        <v>0</v>
      </c>
      <c r="T230" s="216">
        <f>S230*H230</f>
        <v>0</v>
      </c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R230" s="217" t="s">
        <v>186</v>
      </c>
      <c r="AT230" s="217" t="s">
        <v>198</v>
      </c>
      <c r="AU230" s="217" t="s">
        <v>82</v>
      </c>
      <c r="AY230" s="19" t="s">
        <v>136</v>
      </c>
      <c r="BE230" s="218">
        <f>IF(N230="základní",J230,0)</f>
        <v>0</v>
      </c>
      <c r="BF230" s="218">
        <f>IF(N230="snížená",J230,0)</f>
        <v>0</v>
      </c>
      <c r="BG230" s="218">
        <f>IF(N230="zákl. přenesená",J230,0)</f>
        <v>0</v>
      </c>
      <c r="BH230" s="218">
        <f>IF(N230="sníž. přenesená",J230,0)</f>
        <v>0</v>
      </c>
      <c r="BI230" s="218">
        <f>IF(N230="nulová",J230,0)</f>
        <v>0</v>
      </c>
      <c r="BJ230" s="19" t="s">
        <v>80</v>
      </c>
      <c r="BK230" s="218">
        <f>ROUND(I230*H230,2)</f>
        <v>0</v>
      </c>
      <c r="BL230" s="19" t="s">
        <v>143</v>
      </c>
      <c r="BM230" s="217" t="s">
        <v>409</v>
      </c>
    </row>
    <row r="231" s="13" customFormat="1">
      <c r="A231" s="13"/>
      <c r="B231" s="224"/>
      <c r="C231" s="225"/>
      <c r="D231" s="226" t="s">
        <v>147</v>
      </c>
      <c r="E231" s="227" t="s">
        <v>19</v>
      </c>
      <c r="F231" s="228" t="s">
        <v>410</v>
      </c>
      <c r="G231" s="225"/>
      <c r="H231" s="229">
        <v>6</v>
      </c>
      <c r="I231" s="230"/>
      <c r="J231" s="225"/>
      <c r="K231" s="225"/>
      <c r="L231" s="231"/>
      <c r="M231" s="232"/>
      <c r="N231" s="233"/>
      <c r="O231" s="233"/>
      <c r="P231" s="233"/>
      <c r="Q231" s="233"/>
      <c r="R231" s="233"/>
      <c r="S231" s="233"/>
      <c r="T231" s="234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35" t="s">
        <v>147</v>
      </c>
      <c r="AU231" s="235" t="s">
        <v>82</v>
      </c>
      <c r="AV231" s="13" t="s">
        <v>82</v>
      </c>
      <c r="AW231" s="13" t="s">
        <v>33</v>
      </c>
      <c r="AX231" s="13" t="s">
        <v>80</v>
      </c>
      <c r="AY231" s="235" t="s">
        <v>136</v>
      </c>
    </row>
    <row r="232" s="2" customFormat="1" ht="16.5" customHeight="1">
      <c r="A232" s="40"/>
      <c r="B232" s="41"/>
      <c r="C232" s="206" t="s">
        <v>411</v>
      </c>
      <c r="D232" s="206" t="s">
        <v>138</v>
      </c>
      <c r="E232" s="207" t="s">
        <v>412</v>
      </c>
      <c r="F232" s="208" t="s">
        <v>413</v>
      </c>
      <c r="G232" s="209" t="s">
        <v>162</v>
      </c>
      <c r="H232" s="210">
        <v>44</v>
      </c>
      <c r="I232" s="211"/>
      <c r="J232" s="212">
        <f>ROUND(I232*H232,2)</f>
        <v>0</v>
      </c>
      <c r="K232" s="208" t="s">
        <v>142</v>
      </c>
      <c r="L232" s="46"/>
      <c r="M232" s="213" t="s">
        <v>19</v>
      </c>
      <c r="N232" s="214" t="s">
        <v>43</v>
      </c>
      <c r="O232" s="86"/>
      <c r="P232" s="215">
        <f>O232*H232</f>
        <v>0</v>
      </c>
      <c r="Q232" s="215">
        <v>0</v>
      </c>
      <c r="R232" s="215">
        <f>Q232*H232</f>
        <v>0</v>
      </c>
      <c r="S232" s="215">
        <v>0</v>
      </c>
      <c r="T232" s="216">
        <f>S232*H232</f>
        <v>0</v>
      </c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R232" s="217" t="s">
        <v>143</v>
      </c>
      <c r="AT232" s="217" t="s">
        <v>138</v>
      </c>
      <c r="AU232" s="217" t="s">
        <v>82</v>
      </c>
      <c r="AY232" s="19" t="s">
        <v>136</v>
      </c>
      <c r="BE232" s="218">
        <f>IF(N232="základní",J232,0)</f>
        <v>0</v>
      </c>
      <c r="BF232" s="218">
        <f>IF(N232="snížená",J232,0)</f>
        <v>0</v>
      </c>
      <c r="BG232" s="218">
        <f>IF(N232="zákl. přenesená",J232,0)</f>
        <v>0</v>
      </c>
      <c r="BH232" s="218">
        <f>IF(N232="sníž. přenesená",J232,0)</f>
        <v>0</v>
      </c>
      <c r="BI232" s="218">
        <f>IF(N232="nulová",J232,0)</f>
        <v>0</v>
      </c>
      <c r="BJ232" s="19" t="s">
        <v>80</v>
      </c>
      <c r="BK232" s="218">
        <f>ROUND(I232*H232,2)</f>
        <v>0</v>
      </c>
      <c r="BL232" s="19" t="s">
        <v>143</v>
      </c>
      <c r="BM232" s="217" t="s">
        <v>414</v>
      </c>
    </row>
    <row r="233" s="2" customFormat="1">
      <c r="A233" s="40"/>
      <c r="B233" s="41"/>
      <c r="C233" s="42"/>
      <c r="D233" s="219" t="s">
        <v>145</v>
      </c>
      <c r="E233" s="42"/>
      <c r="F233" s="220" t="s">
        <v>415</v>
      </c>
      <c r="G233" s="42"/>
      <c r="H233" s="42"/>
      <c r="I233" s="221"/>
      <c r="J233" s="42"/>
      <c r="K233" s="42"/>
      <c r="L233" s="46"/>
      <c r="M233" s="222"/>
      <c r="N233" s="223"/>
      <c r="O233" s="86"/>
      <c r="P233" s="86"/>
      <c r="Q233" s="86"/>
      <c r="R233" s="86"/>
      <c r="S233" s="86"/>
      <c r="T233" s="87"/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T233" s="19" t="s">
        <v>145</v>
      </c>
      <c r="AU233" s="19" t="s">
        <v>82</v>
      </c>
    </row>
    <row r="234" s="13" customFormat="1">
      <c r="A234" s="13"/>
      <c r="B234" s="224"/>
      <c r="C234" s="225"/>
      <c r="D234" s="226" t="s">
        <v>147</v>
      </c>
      <c r="E234" s="227" t="s">
        <v>19</v>
      </c>
      <c r="F234" s="228" t="s">
        <v>416</v>
      </c>
      <c r="G234" s="225"/>
      <c r="H234" s="229">
        <v>44</v>
      </c>
      <c r="I234" s="230"/>
      <c r="J234" s="225"/>
      <c r="K234" s="225"/>
      <c r="L234" s="231"/>
      <c r="M234" s="232"/>
      <c r="N234" s="233"/>
      <c r="O234" s="233"/>
      <c r="P234" s="233"/>
      <c r="Q234" s="233"/>
      <c r="R234" s="233"/>
      <c r="S234" s="233"/>
      <c r="T234" s="234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35" t="s">
        <v>147</v>
      </c>
      <c r="AU234" s="235" t="s">
        <v>82</v>
      </c>
      <c r="AV234" s="13" t="s">
        <v>82</v>
      </c>
      <c r="AW234" s="13" t="s">
        <v>33</v>
      </c>
      <c r="AX234" s="13" t="s">
        <v>80</v>
      </c>
      <c r="AY234" s="235" t="s">
        <v>136</v>
      </c>
    </row>
    <row r="235" s="2" customFormat="1" ht="16.5" customHeight="1">
      <c r="A235" s="40"/>
      <c r="B235" s="41"/>
      <c r="C235" s="236" t="s">
        <v>417</v>
      </c>
      <c r="D235" s="236" t="s">
        <v>198</v>
      </c>
      <c r="E235" s="237" t="s">
        <v>418</v>
      </c>
      <c r="F235" s="238" t="s">
        <v>419</v>
      </c>
      <c r="G235" s="239" t="s">
        <v>162</v>
      </c>
      <c r="H235" s="240">
        <v>46.200000000000003</v>
      </c>
      <c r="I235" s="241"/>
      <c r="J235" s="242">
        <f>ROUND(I235*H235,2)</f>
        <v>0</v>
      </c>
      <c r="K235" s="238" t="s">
        <v>142</v>
      </c>
      <c r="L235" s="243"/>
      <c r="M235" s="244" t="s">
        <v>19</v>
      </c>
      <c r="N235" s="245" t="s">
        <v>43</v>
      </c>
      <c r="O235" s="86"/>
      <c r="P235" s="215">
        <f>O235*H235</f>
        <v>0</v>
      </c>
      <c r="Q235" s="215">
        <v>0.0012999999999999999</v>
      </c>
      <c r="R235" s="215">
        <f>Q235*H235</f>
        <v>0.060060000000000002</v>
      </c>
      <c r="S235" s="215">
        <v>0</v>
      </c>
      <c r="T235" s="216">
        <f>S235*H235</f>
        <v>0</v>
      </c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R235" s="217" t="s">
        <v>186</v>
      </c>
      <c r="AT235" s="217" t="s">
        <v>198</v>
      </c>
      <c r="AU235" s="217" t="s">
        <v>82</v>
      </c>
      <c r="AY235" s="19" t="s">
        <v>136</v>
      </c>
      <c r="BE235" s="218">
        <f>IF(N235="základní",J235,0)</f>
        <v>0</v>
      </c>
      <c r="BF235" s="218">
        <f>IF(N235="snížená",J235,0)</f>
        <v>0</v>
      </c>
      <c r="BG235" s="218">
        <f>IF(N235="zákl. přenesená",J235,0)</f>
        <v>0</v>
      </c>
      <c r="BH235" s="218">
        <f>IF(N235="sníž. přenesená",J235,0)</f>
        <v>0</v>
      </c>
      <c r="BI235" s="218">
        <f>IF(N235="nulová",J235,0)</f>
        <v>0</v>
      </c>
      <c r="BJ235" s="19" t="s">
        <v>80</v>
      </c>
      <c r="BK235" s="218">
        <f>ROUND(I235*H235,2)</f>
        <v>0</v>
      </c>
      <c r="BL235" s="19" t="s">
        <v>143</v>
      </c>
      <c r="BM235" s="217" t="s">
        <v>420</v>
      </c>
    </row>
    <row r="236" s="13" customFormat="1">
      <c r="A236" s="13"/>
      <c r="B236" s="224"/>
      <c r="C236" s="225"/>
      <c r="D236" s="226" t="s">
        <v>147</v>
      </c>
      <c r="E236" s="227" t="s">
        <v>19</v>
      </c>
      <c r="F236" s="228" t="s">
        <v>421</v>
      </c>
      <c r="G236" s="225"/>
      <c r="H236" s="229">
        <v>46.200000000000003</v>
      </c>
      <c r="I236" s="230"/>
      <c r="J236" s="225"/>
      <c r="K236" s="225"/>
      <c r="L236" s="231"/>
      <c r="M236" s="232"/>
      <c r="N236" s="233"/>
      <c r="O236" s="233"/>
      <c r="P236" s="233"/>
      <c r="Q236" s="233"/>
      <c r="R236" s="233"/>
      <c r="S236" s="233"/>
      <c r="T236" s="234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35" t="s">
        <v>147</v>
      </c>
      <c r="AU236" s="235" t="s">
        <v>82</v>
      </c>
      <c r="AV236" s="13" t="s">
        <v>82</v>
      </c>
      <c r="AW236" s="13" t="s">
        <v>33</v>
      </c>
      <c r="AX236" s="13" t="s">
        <v>80</v>
      </c>
      <c r="AY236" s="235" t="s">
        <v>136</v>
      </c>
    </row>
    <row r="237" s="2" customFormat="1" ht="16.5" customHeight="1">
      <c r="A237" s="40"/>
      <c r="B237" s="41"/>
      <c r="C237" s="206" t="s">
        <v>422</v>
      </c>
      <c r="D237" s="206" t="s">
        <v>138</v>
      </c>
      <c r="E237" s="207" t="s">
        <v>423</v>
      </c>
      <c r="F237" s="208" t="s">
        <v>424</v>
      </c>
      <c r="G237" s="209" t="s">
        <v>162</v>
      </c>
      <c r="H237" s="210">
        <v>132</v>
      </c>
      <c r="I237" s="211"/>
      <c r="J237" s="212">
        <f>ROUND(I237*H237,2)</f>
        <v>0</v>
      </c>
      <c r="K237" s="208" t="s">
        <v>142</v>
      </c>
      <c r="L237" s="46"/>
      <c r="M237" s="213" t="s">
        <v>19</v>
      </c>
      <c r="N237" s="214" t="s">
        <v>43</v>
      </c>
      <c r="O237" s="86"/>
      <c r="P237" s="215">
        <f>O237*H237</f>
        <v>0</v>
      </c>
      <c r="Q237" s="215">
        <v>0</v>
      </c>
      <c r="R237" s="215">
        <f>Q237*H237</f>
        <v>0</v>
      </c>
      <c r="S237" s="215">
        <v>0</v>
      </c>
      <c r="T237" s="216">
        <f>S237*H237</f>
        <v>0</v>
      </c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R237" s="217" t="s">
        <v>143</v>
      </c>
      <c r="AT237" s="217" t="s">
        <v>138</v>
      </c>
      <c r="AU237" s="217" t="s">
        <v>82</v>
      </c>
      <c r="AY237" s="19" t="s">
        <v>136</v>
      </c>
      <c r="BE237" s="218">
        <f>IF(N237="základní",J237,0)</f>
        <v>0</v>
      </c>
      <c r="BF237" s="218">
        <f>IF(N237="snížená",J237,0)</f>
        <v>0</v>
      </c>
      <c r="BG237" s="218">
        <f>IF(N237="zákl. přenesená",J237,0)</f>
        <v>0</v>
      </c>
      <c r="BH237" s="218">
        <f>IF(N237="sníž. přenesená",J237,0)</f>
        <v>0</v>
      </c>
      <c r="BI237" s="218">
        <f>IF(N237="nulová",J237,0)</f>
        <v>0</v>
      </c>
      <c r="BJ237" s="19" t="s">
        <v>80</v>
      </c>
      <c r="BK237" s="218">
        <f>ROUND(I237*H237,2)</f>
        <v>0</v>
      </c>
      <c r="BL237" s="19" t="s">
        <v>143</v>
      </c>
      <c r="BM237" s="217" t="s">
        <v>425</v>
      </c>
    </row>
    <row r="238" s="2" customFormat="1">
      <c r="A238" s="40"/>
      <c r="B238" s="41"/>
      <c r="C238" s="42"/>
      <c r="D238" s="219" t="s">
        <v>145</v>
      </c>
      <c r="E238" s="42"/>
      <c r="F238" s="220" t="s">
        <v>426</v>
      </c>
      <c r="G238" s="42"/>
      <c r="H238" s="42"/>
      <c r="I238" s="221"/>
      <c r="J238" s="42"/>
      <c r="K238" s="42"/>
      <c r="L238" s="46"/>
      <c r="M238" s="222"/>
      <c r="N238" s="223"/>
      <c r="O238" s="86"/>
      <c r="P238" s="86"/>
      <c r="Q238" s="86"/>
      <c r="R238" s="86"/>
      <c r="S238" s="86"/>
      <c r="T238" s="87"/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T238" s="19" t="s">
        <v>145</v>
      </c>
      <c r="AU238" s="19" t="s">
        <v>82</v>
      </c>
    </row>
    <row r="239" s="13" customFormat="1">
      <c r="A239" s="13"/>
      <c r="B239" s="224"/>
      <c r="C239" s="225"/>
      <c r="D239" s="226" t="s">
        <v>147</v>
      </c>
      <c r="E239" s="227" t="s">
        <v>19</v>
      </c>
      <c r="F239" s="228" t="s">
        <v>427</v>
      </c>
      <c r="G239" s="225"/>
      <c r="H239" s="229">
        <v>132</v>
      </c>
      <c r="I239" s="230"/>
      <c r="J239" s="225"/>
      <c r="K239" s="225"/>
      <c r="L239" s="231"/>
      <c r="M239" s="232"/>
      <c r="N239" s="233"/>
      <c r="O239" s="233"/>
      <c r="P239" s="233"/>
      <c r="Q239" s="233"/>
      <c r="R239" s="233"/>
      <c r="S239" s="233"/>
      <c r="T239" s="234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35" t="s">
        <v>147</v>
      </c>
      <c r="AU239" s="235" t="s">
        <v>82</v>
      </c>
      <c r="AV239" s="13" t="s">
        <v>82</v>
      </c>
      <c r="AW239" s="13" t="s">
        <v>33</v>
      </c>
      <c r="AX239" s="13" t="s">
        <v>80</v>
      </c>
      <c r="AY239" s="235" t="s">
        <v>136</v>
      </c>
    </row>
    <row r="240" s="2" customFormat="1" ht="16.5" customHeight="1">
      <c r="A240" s="40"/>
      <c r="B240" s="41"/>
      <c r="C240" s="236" t="s">
        <v>428</v>
      </c>
      <c r="D240" s="236" t="s">
        <v>198</v>
      </c>
      <c r="E240" s="237" t="s">
        <v>429</v>
      </c>
      <c r="F240" s="238" t="s">
        <v>430</v>
      </c>
      <c r="G240" s="239" t="s">
        <v>162</v>
      </c>
      <c r="H240" s="240">
        <v>138.59999999999999</v>
      </c>
      <c r="I240" s="241"/>
      <c r="J240" s="242">
        <f>ROUND(I240*H240,2)</f>
        <v>0</v>
      </c>
      <c r="K240" s="238" t="s">
        <v>142</v>
      </c>
      <c r="L240" s="243"/>
      <c r="M240" s="244" t="s">
        <v>19</v>
      </c>
      <c r="N240" s="245" t="s">
        <v>43</v>
      </c>
      <c r="O240" s="86"/>
      <c r="P240" s="215">
        <f>O240*H240</f>
        <v>0</v>
      </c>
      <c r="Q240" s="215">
        <v>4.0000000000000003E-05</v>
      </c>
      <c r="R240" s="215">
        <f>Q240*H240</f>
        <v>0.0055440000000000003</v>
      </c>
      <c r="S240" s="215">
        <v>0</v>
      </c>
      <c r="T240" s="216">
        <f>S240*H240</f>
        <v>0</v>
      </c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R240" s="217" t="s">
        <v>186</v>
      </c>
      <c r="AT240" s="217" t="s">
        <v>198</v>
      </c>
      <c r="AU240" s="217" t="s">
        <v>82</v>
      </c>
      <c r="AY240" s="19" t="s">
        <v>136</v>
      </c>
      <c r="BE240" s="218">
        <f>IF(N240="základní",J240,0)</f>
        <v>0</v>
      </c>
      <c r="BF240" s="218">
        <f>IF(N240="snížená",J240,0)</f>
        <v>0</v>
      </c>
      <c r="BG240" s="218">
        <f>IF(N240="zákl. přenesená",J240,0)</f>
        <v>0</v>
      </c>
      <c r="BH240" s="218">
        <f>IF(N240="sníž. přenesená",J240,0)</f>
        <v>0</v>
      </c>
      <c r="BI240" s="218">
        <f>IF(N240="nulová",J240,0)</f>
        <v>0</v>
      </c>
      <c r="BJ240" s="19" t="s">
        <v>80</v>
      </c>
      <c r="BK240" s="218">
        <f>ROUND(I240*H240,2)</f>
        <v>0</v>
      </c>
      <c r="BL240" s="19" t="s">
        <v>143</v>
      </c>
      <c r="BM240" s="217" t="s">
        <v>431</v>
      </c>
    </row>
    <row r="241" s="13" customFormat="1">
      <c r="A241" s="13"/>
      <c r="B241" s="224"/>
      <c r="C241" s="225"/>
      <c r="D241" s="226" t="s">
        <v>147</v>
      </c>
      <c r="E241" s="227" t="s">
        <v>19</v>
      </c>
      <c r="F241" s="228" t="s">
        <v>432</v>
      </c>
      <c r="G241" s="225"/>
      <c r="H241" s="229">
        <v>138.59999999999999</v>
      </c>
      <c r="I241" s="230"/>
      <c r="J241" s="225"/>
      <c r="K241" s="225"/>
      <c r="L241" s="231"/>
      <c r="M241" s="232"/>
      <c r="N241" s="233"/>
      <c r="O241" s="233"/>
      <c r="P241" s="233"/>
      <c r="Q241" s="233"/>
      <c r="R241" s="233"/>
      <c r="S241" s="233"/>
      <c r="T241" s="234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35" t="s">
        <v>147</v>
      </c>
      <c r="AU241" s="235" t="s">
        <v>82</v>
      </c>
      <c r="AV241" s="13" t="s">
        <v>82</v>
      </c>
      <c r="AW241" s="13" t="s">
        <v>33</v>
      </c>
      <c r="AX241" s="13" t="s">
        <v>80</v>
      </c>
      <c r="AY241" s="235" t="s">
        <v>136</v>
      </c>
    </row>
    <row r="242" s="2" customFormat="1" ht="16.5" customHeight="1">
      <c r="A242" s="40"/>
      <c r="B242" s="41"/>
      <c r="C242" s="236" t="s">
        <v>433</v>
      </c>
      <c r="D242" s="236" t="s">
        <v>198</v>
      </c>
      <c r="E242" s="237" t="s">
        <v>434</v>
      </c>
      <c r="F242" s="238" t="s">
        <v>435</v>
      </c>
      <c r="G242" s="239" t="s">
        <v>151</v>
      </c>
      <c r="H242" s="240">
        <v>9</v>
      </c>
      <c r="I242" s="241"/>
      <c r="J242" s="242">
        <f>ROUND(I242*H242,2)</f>
        <v>0</v>
      </c>
      <c r="K242" s="238" t="s">
        <v>19</v>
      </c>
      <c r="L242" s="243"/>
      <c r="M242" s="244" t="s">
        <v>19</v>
      </c>
      <c r="N242" s="245" t="s">
        <v>43</v>
      </c>
      <c r="O242" s="86"/>
      <c r="P242" s="215">
        <f>O242*H242</f>
        <v>0</v>
      </c>
      <c r="Q242" s="215">
        <v>0.00010000000000000001</v>
      </c>
      <c r="R242" s="215">
        <f>Q242*H242</f>
        <v>0.00090000000000000008</v>
      </c>
      <c r="S242" s="215">
        <v>0</v>
      </c>
      <c r="T242" s="216">
        <f>S242*H242</f>
        <v>0</v>
      </c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R242" s="217" t="s">
        <v>186</v>
      </c>
      <c r="AT242" s="217" t="s">
        <v>198</v>
      </c>
      <c r="AU242" s="217" t="s">
        <v>82</v>
      </c>
      <c r="AY242" s="19" t="s">
        <v>136</v>
      </c>
      <c r="BE242" s="218">
        <f>IF(N242="základní",J242,0)</f>
        <v>0</v>
      </c>
      <c r="BF242" s="218">
        <f>IF(N242="snížená",J242,0)</f>
        <v>0</v>
      </c>
      <c r="BG242" s="218">
        <f>IF(N242="zákl. přenesená",J242,0)</f>
        <v>0</v>
      </c>
      <c r="BH242" s="218">
        <f>IF(N242="sníž. přenesená",J242,0)</f>
        <v>0</v>
      </c>
      <c r="BI242" s="218">
        <f>IF(N242="nulová",J242,0)</f>
        <v>0</v>
      </c>
      <c r="BJ242" s="19" t="s">
        <v>80</v>
      </c>
      <c r="BK242" s="218">
        <f>ROUND(I242*H242,2)</f>
        <v>0</v>
      </c>
      <c r="BL242" s="19" t="s">
        <v>143</v>
      </c>
      <c r="BM242" s="217" t="s">
        <v>436</v>
      </c>
    </row>
    <row r="243" s="13" customFormat="1">
      <c r="A243" s="13"/>
      <c r="B243" s="224"/>
      <c r="C243" s="225"/>
      <c r="D243" s="226" t="s">
        <v>147</v>
      </c>
      <c r="E243" s="227" t="s">
        <v>19</v>
      </c>
      <c r="F243" s="228" t="s">
        <v>437</v>
      </c>
      <c r="G243" s="225"/>
      <c r="H243" s="229">
        <v>9</v>
      </c>
      <c r="I243" s="230"/>
      <c r="J243" s="225"/>
      <c r="K243" s="225"/>
      <c r="L243" s="231"/>
      <c r="M243" s="232"/>
      <c r="N243" s="233"/>
      <c r="O243" s="233"/>
      <c r="P243" s="233"/>
      <c r="Q243" s="233"/>
      <c r="R243" s="233"/>
      <c r="S243" s="233"/>
      <c r="T243" s="234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35" t="s">
        <v>147</v>
      </c>
      <c r="AU243" s="235" t="s">
        <v>82</v>
      </c>
      <c r="AV243" s="13" t="s">
        <v>82</v>
      </c>
      <c r="AW243" s="13" t="s">
        <v>33</v>
      </c>
      <c r="AX243" s="13" t="s">
        <v>80</v>
      </c>
      <c r="AY243" s="235" t="s">
        <v>136</v>
      </c>
    </row>
    <row r="244" s="2" customFormat="1" ht="21.75" customHeight="1">
      <c r="A244" s="40"/>
      <c r="B244" s="41"/>
      <c r="C244" s="206" t="s">
        <v>438</v>
      </c>
      <c r="D244" s="206" t="s">
        <v>138</v>
      </c>
      <c r="E244" s="207" t="s">
        <v>439</v>
      </c>
      <c r="F244" s="208" t="s">
        <v>440</v>
      </c>
      <c r="G244" s="209" t="s">
        <v>162</v>
      </c>
      <c r="H244" s="210">
        <v>132</v>
      </c>
      <c r="I244" s="211"/>
      <c r="J244" s="212">
        <f>ROUND(I244*H244,2)</f>
        <v>0</v>
      </c>
      <c r="K244" s="208" t="s">
        <v>142</v>
      </c>
      <c r="L244" s="46"/>
      <c r="M244" s="213" t="s">
        <v>19</v>
      </c>
      <c r="N244" s="214" t="s">
        <v>43</v>
      </c>
      <c r="O244" s="86"/>
      <c r="P244" s="215">
        <f>O244*H244</f>
        <v>0</v>
      </c>
      <c r="Q244" s="215">
        <v>0</v>
      </c>
      <c r="R244" s="215">
        <f>Q244*H244</f>
        <v>0</v>
      </c>
      <c r="S244" s="215">
        <v>0</v>
      </c>
      <c r="T244" s="216">
        <f>S244*H244</f>
        <v>0</v>
      </c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  <c r="AE244" s="40"/>
      <c r="AR244" s="217" t="s">
        <v>143</v>
      </c>
      <c r="AT244" s="217" t="s">
        <v>138</v>
      </c>
      <c r="AU244" s="217" t="s">
        <v>82</v>
      </c>
      <c r="AY244" s="19" t="s">
        <v>136</v>
      </c>
      <c r="BE244" s="218">
        <f>IF(N244="základní",J244,0)</f>
        <v>0</v>
      </c>
      <c r="BF244" s="218">
        <f>IF(N244="snížená",J244,0)</f>
        <v>0</v>
      </c>
      <c r="BG244" s="218">
        <f>IF(N244="zákl. přenesená",J244,0)</f>
        <v>0</v>
      </c>
      <c r="BH244" s="218">
        <f>IF(N244="sníž. přenesená",J244,0)</f>
        <v>0</v>
      </c>
      <c r="BI244" s="218">
        <f>IF(N244="nulová",J244,0)</f>
        <v>0</v>
      </c>
      <c r="BJ244" s="19" t="s">
        <v>80</v>
      </c>
      <c r="BK244" s="218">
        <f>ROUND(I244*H244,2)</f>
        <v>0</v>
      </c>
      <c r="BL244" s="19" t="s">
        <v>143</v>
      </c>
      <c r="BM244" s="217" t="s">
        <v>441</v>
      </c>
    </row>
    <row r="245" s="2" customFormat="1">
      <c r="A245" s="40"/>
      <c r="B245" s="41"/>
      <c r="C245" s="42"/>
      <c r="D245" s="219" t="s">
        <v>145</v>
      </c>
      <c r="E245" s="42"/>
      <c r="F245" s="220" t="s">
        <v>442</v>
      </c>
      <c r="G245" s="42"/>
      <c r="H245" s="42"/>
      <c r="I245" s="221"/>
      <c r="J245" s="42"/>
      <c r="K245" s="42"/>
      <c r="L245" s="46"/>
      <c r="M245" s="222"/>
      <c r="N245" s="223"/>
      <c r="O245" s="86"/>
      <c r="P245" s="86"/>
      <c r="Q245" s="86"/>
      <c r="R245" s="86"/>
      <c r="S245" s="86"/>
      <c r="T245" s="87"/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  <c r="AT245" s="19" t="s">
        <v>145</v>
      </c>
      <c r="AU245" s="19" t="s">
        <v>82</v>
      </c>
    </row>
    <row r="246" s="13" customFormat="1">
      <c r="A246" s="13"/>
      <c r="B246" s="224"/>
      <c r="C246" s="225"/>
      <c r="D246" s="226" t="s">
        <v>147</v>
      </c>
      <c r="E246" s="227" t="s">
        <v>19</v>
      </c>
      <c r="F246" s="228" t="s">
        <v>443</v>
      </c>
      <c r="G246" s="225"/>
      <c r="H246" s="229">
        <v>132</v>
      </c>
      <c r="I246" s="230"/>
      <c r="J246" s="225"/>
      <c r="K246" s="225"/>
      <c r="L246" s="231"/>
      <c r="M246" s="232"/>
      <c r="N246" s="233"/>
      <c r="O246" s="233"/>
      <c r="P246" s="233"/>
      <c r="Q246" s="233"/>
      <c r="R246" s="233"/>
      <c r="S246" s="233"/>
      <c r="T246" s="234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35" t="s">
        <v>147</v>
      </c>
      <c r="AU246" s="235" t="s">
        <v>82</v>
      </c>
      <c r="AV246" s="13" t="s">
        <v>82</v>
      </c>
      <c r="AW246" s="13" t="s">
        <v>33</v>
      </c>
      <c r="AX246" s="13" t="s">
        <v>80</v>
      </c>
      <c r="AY246" s="235" t="s">
        <v>136</v>
      </c>
    </row>
    <row r="247" s="2" customFormat="1" ht="16.5" customHeight="1">
      <c r="A247" s="40"/>
      <c r="B247" s="41"/>
      <c r="C247" s="236" t="s">
        <v>444</v>
      </c>
      <c r="D247" s="236" t="s">
        <v>198</v>
      </c>
      <c r="E247" s="237" t="s">
        <v>445</v>
      </c>
      <c r="F247" s="238" t="s">
        <v>446</v>
      </c>
      <c r="G247" s="239" t="s">
        <v>162</v>
      </c>
      <c r="H247" s="240">
        <v>138.59999999999999</v>
      </c>
      <c r="I247" s="241"/>
      <c r="J247" s="242">
        <f>ROUND(I247*H247,2)</f>
        <v>0</v>
      </c>
      <c r="K247" s="238" t="s">
        <v>142</v>
      </c>
      <c r="L247" s="243"/>
      <c r="M247" s="244" t="s">
        <v>19</v>
      </c>
      <c r="N247" s="245" t="s">
        <v>43</v>
      </c>
      <c r="O247" s="86"/>
      <c r="P247" s="215">
        <f>O247*H247</f>
        <v>0</v>
      </c>
      <c r="Q247" s="215">
        <v>2.0000000000000002E-05</v>
      </c>
      <c r="R247" s="215">
        <f>Q247*H247</f>
        <v>0.0027720000000000002</v>
      </c>
      <c r="S247" s="215">
        <v>0</v>
      </c>
      <c r="T247" s="216">
        <f>S247*H247</f>
        <v>0</v>
      </c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R247" s="217" t="s">
        <v>186</v>
      </c>
      <c r="AT247" s="217" t="s">
        <v>198</v>
      </c>
      <c r="AU247" s="217" t="s">
        <v>82</v>
      </c>
      <c r="AY247" s="19" t="s">
        <v>136</v>
      </c>
      <c r="BE247" s="218">
        <f>IF(N247="základní",J247,0)</f>
        <v>0</v>
      </c>
      <c r="BF247" s="218">
        <f>IF(N247="snížená",J247,0)</f>
        <v>0</v>
      </c>
      <c r="BG247" s="218">
        <f>IF(N247="zákl. přenesená",J247,0)</f>
        <v>0</v>
      </c>
      <c r="BH247" s="218">
        <f>IF(N247="sníž. přenesená",J247,0)</f>
        <v>0</v>
      </c>
      <c r="BI247" s="218">
        <f>IF(N247="nulová",J247,0)</f>
        <v>0</v>
      </c>
      <c r="BJ247" s="19" t="s">
        <v>80</v>
      </c>
      <c r="BK247" s="218">
        <f>ROUND(I247*H247,2)</f>
        <v>0</v>
      </c>
      <c r="BL247" s="19" t="s">
        <v>143</v>
      </c>
      <c r="BM247" s="217" t="s">
        <v>447</v>
      </c>
    </row>
    <row r="248" s="13" customFormat="1">
      <c r="A248" s="13"/>
      <c r="B248" s="224"/>
      <c r="C248" s="225"/>
      <c r="D248" s="226" t="s">
        <v>147</v>
      </c>
      <c r="E248" s="227" t="s">
        <v>19</v>
      </c>
      <c r="F248" s="228" t="s">
        <v>432</v>
      </c>
      <c r="G248" s="225"/>
      <c r="H248" s="229">
        <v>138.59999999999999</v>
      </c>
      <c r="I248" s="230"/>
      <c r="J248" s="225"/>
      <c r="K248" s="225"/>
      <c r="L248" s="231"/>
      <c r="M248" s="232"/>
      <c r="N248" s="233"/>
      <c r="O248" s="233"/>
      <c r="P248" s="233"/>
      <c r="Q248" s="233"/>
      <c r="R248" s="233"/>
      <c r="S248" s="233"/>
      <c r="T248" s="234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35" t="s">
        <v>147</v>
      </c>
      <c r="AU248" s="235" t="s">
        <v>82</v>
      </c>
      <c r="AV248" s="13" t="s">
        <v>82</v>
      </c>
      <c r="AW248" s="13" t="s">
        <v>33</v>
      </c>
      <c r="AX248" s="13" t="s">
        <v>80</v>
      </c>
      <c r="AY248" s="235" t="s">
        <v>136</v>
      </c>
    </row>
    <row r="249" s="12" customFormat="1" ht="22.8" customHeight="1">
      <c r="A249" s="12"/>
      <c r="B249" s="190"/>
      <c r="C249" s="191"/>
      <c r="D249" s="192" t="s">
        <v>71</v>
      </c>
      <c r="E249" s="204" t="s">
        <v>186</v>
      </c>
      <c r="F249" s="204" t="s">
        <v>448</v>
      </c>
      <c r="G249" s="191"/>
      <c r="H249" s="191"/>
      <c r="I249" s="194"/>
      <c r="J249" s="205">
        <f>BK249</f>
        <v>0</v>
      </c>
      <c r="K249" s="191"/>
      <c r="L249" s="196"/>
      <c r="M249" s="197"/>
      <c r="N249" s="198"/>
      <c r="O249" s="198"/>
      <c r="P249" s="199">
        <f>SUM(P250:P256)</f>
        <v>0</v>
      </c>
      <c r="Q249" s="198"/>
      <c r="R249" s="199">
        <f>SUM(R250:R256)</f>
        <v>3.2007600000000003</v>
      </c>
      <c r="S249" s="198"/>
      <c r="T249" s="200">
        <f>SUM(T250:T256)</f>
        <v>2.85012</v>
      </c>
      <c r="U249" s="12"/>
      <c r="V249" s="12"/>
      <c r="W249" s="12"/>
      <c r="X249" s="12"/>
      <c r="Y249" s="12"/>
      <c r="Z249" s="12"/>
      <c r="AA249" s="12"/>
      <c r="AB249" s="12"/>
      <c r="AC249" s="12"/>
      <c r="AD249" s="12"/>
      <c r="AE249" s="12"/>
      <c r="AR249" s="201" t="s">
        <v>80</v>
      </c>
      <c r="AT249" s="202" t="s">
        <v>71</v>
      </c>
      <c r="AU249" s="202" t="s">
        <v>80</v>
      </c>
      <c r="AY249" s="201" t="s">
        <v>136</v>
      </c>
      <c r="BK249" s="203">
        <f>SUM(BK250:BK256)</f>
        <v>0</v>
      </c>
    </row>
    <row r="250" s="2" customFormat="1" ht="21.75" customHeight="1">
      <c r="A250" s="40"/>
      <c r="B250" s="41"/>
      <c r="C250" s="206" t="s">
        <v>449</v>
      </c>
      <c r="D250" s="206" t="s">
        <v>138</v>
      </c>
      <c r="E250" s="207" t="s">
        <v>450</v>
      </c>
      <c r="F250" s="208" t="s">
        <v>451</v>
      </c>
      <c r="G250" s="209" t="s">
        <v>169</v>
      </c>
      <c r="H250" s="210">
        <v>7.9169999999999998</v>
      </c>
      <c r="I250" s="211"/>
      <c r="J250" s="212">
        <f>ROUND(I250*H250,2)</f>
        <v>0</v>
      </c>
      <c r="K250" s="208" t="s">
        <v>142</v>
      </c>
      <c r="L250" s="46"/>
      <c r="M250" s="213" t="s">
        <v>19</v>
      </c>
      <c r="N250" s="214" t="s">
        <v>43</v>
      </c>
      <c r="O250" s="86"/>
      <c r="P250" s="215">
        <f>O250*H250</f>
        <v>0</v>
      </c>
      <c r="Q250" s="215">
        <v>0</v>
      </c>
      <c r="R250" s="215">
        <f>Q250*H250</f>
        <v>0</v>
      </c>
      <c r="S250" s="215">
        <v>0.35999999999999999</v>
      </c>
      <c r="T250" s="216">
        <f>S250*H250</f>
        <v>2.85012</v>
      </c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  <c r="AR250" s="217" t="s">
        <v>143</v>
      </c>
      <c r="AT250" s="217" t="s">
        <v>138</v>
      </c>
      <c r="AU250" s="217" t="s">
        <v>82</v>
      </c>
      <c r="AY250" s="19" t="s">
        <v>136</v>
      </c>
      <c r="BE250" s="218">
        <f>IF(N250="základní",J250,0)</f>
        <v>0</v>
      </c>
      <c r="BF250" s="218">
        <f>IF(N250="snížená",J250,0)</f>
        <v>0</v>
      </c>
      <c r="BG250" s="218">
        <f>IF(N250="zákl. přenesená",J250,0)</f>
        <v>0</v>
      </c>
      <c r="BH250" s="218">
        <f>IF(N250="sníž. přenesená",J250,0)</f>
        <v>0</v>
      </c>
      <c r="BI250" s="218">
        <f>IF(N250="nulová",J250,0)</f>
        <v>0</v>
      </c>
      <c r="BJ250" s="19" t="s">
        <v>80</v>
      </c>
      <c r="BK250" s="218">
        <f>ROUND(I250*H250,2)</f>
        <v>0</v>
      </c>
      <c r="BL250" s="19" t="s">
        <v>143</v>
      </c>
      <c r="BM250" s="217" t="s">
        <v>452</v>
      </c>
    </row>
    <row r="251" s="2" customFormat="1">
      <c r="A251" s="40"/>
      <c r="B251" s="41"/>
      <c r="C251" s="42"/>
      <c r="D251" s="219" t="s">
        <v>145</v>
      </c>
      <c r="E251" s="42"/>
      <c r="F251" s="220" t="s">
        <v>453</v>
      </c>
      <c r="G251" s="42"/>
      <c r="H251" s="42"/>
      <c r="I251" s="221"/>
      <c r="J251" s="42"/>
      <c r="K251" s="42"/>
      <c r="L251" s="46"/>
      <c r="M251" s="222"/>
      <c r="N251" s="223"/>
      <c r="O251" s="86"/>
      <c r="P251" s="86"/>
      <c r="Q251" s="86"/>
      <c r="R251" s="86"/>
      <c r="S251" s="86"/>
      <c r="T251" s="87"/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  <c r="AE251" s="40"/>
      <c r="AT251" s="19" t="s">
        <v>145</v>
      </c>
      <c r="AU251" s="19" t="s">
        <v>82</v>
      </c>
    </row>
    <row r="252" s="13" customFormat="1">
      <c r="A252" s="13"/>
      <c r="B252" s="224"/>
      <c r="C252" s="225"/>
      <c r="D252" s="226" t="s">
        <v>147</v>
      </c>
      <c r="E252" s="227" t="s">
        <v>19</v>
      </c>
      <c r="F252" s="228" t="s">
        <v>454</v>
      </c>
      <c r="G252" s="225"/>
      <c r="H252" s="229">
        <v>7.9169999999999998</v>
      </c>
      <c r="I252" s="230"/>
      <c r="J252" s="225"/>
      <c r="K252" s="225"/>
      <c r="L252" s="231"/>
      <c r="M252" s="232"/>
      <c r="N252" s="233"/>
      <c r="O252" s="233"/>
      <c r="P252" s="233"/>
      <c r="Q252" s="233"/>
      <c r="R252" s="233"/>
      <c r="S252" s="233"/>
      <c r="T252" s="234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35" t="s">
        <v>147</v>
      </c>
      <c r="AU252" s="235" t="s">
        <v>82</v>
      </c>
      <c r="AV252" s="13" t="s">
        <v>82</v>
      </c>
      <c r="AW252" s="13" t="s">
        <v>33</v>
      </c>
      <c r="AX252" s="13" t="s">
        <v>80</v>
      </c>
      <c r="AY252" s="235" t="s">
        <v>136</v>
      </c>
    </row>
    <row r="253" s="2" customFormat="1" ht="16.5" customHeight="1">
      <c r="A253" s="40"/>
      <c r="B253" s="41"/>
      <c r="C253" s="206" t="s">
        <v>455</v>
      </c>
      <c r="D253" s="206" t="s">
        <v>138</v>
      </c>
      <c r="E253" s="207" t="s">
        <v>456</v>
      </c>
      <c r="F253" s="208" t="s">
        <v>457</v>
      </c>
      <c r="G253" s="209" t="s">
        <v>151</v>
      </c>
      <c r="H253" s="210">
        <v>4</v>
      </c>
      <c r="I253" s="211"/>
      <c r="J253" s="212">
        <f>ROUND(I253*H253,2)</f>
        <v>0</v>
      </c>
      <c r="K253" s="208" t="s">
        <v>142</v>
      </c>
      <c r="L253" s="46"/>
      <c r="M253" s="213" t="s">
        <v>19</v>
      </c>
      <c r="N253" s="214" t="s">
        <v>43</v>
      </c>
      <c r="O253" s="86"/>
      <c r="P253" s="215">
        <f>O253*H253</f>
        <v>0</v>
      </c>
      <c r="Q253" s="215">
        <v>0.010189999999999999</v>
      </c>
      <c r="R253" s="215">
        <f>Q253*H253</f>
        <v>0.040759999999999998</v>
      </c>
      <c r="S253" s="215">
        <v>0</v>
      </c>
      <c r="T253" s="216">
        <f>S253*H253</f>
        <v>0</v>
      </c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  <c r="AE253" s="40"/>
      <c r="AR253" s="217" t="s">
        <v>143</v>
      </c>
      <c r="AT253" s="217" t="s">
        <v>138</v>
      </c>
      <c r="AU253" s="217" t="s">
        <v>82</v>
      </c>
      <c r="AY253" s="19" t="s">
        <v>136</v>
      </c>
      <c r="BE253" s="218">
        <f>IF(N253="základní",J253,0)</f>
        <v>0</v>
      </c>
      <c r="BF253" s="218">
        <f>IF(N253="snížená",J253,0)</f>
        <v>0</v>
      </c>
      <c r="BG253" s="218">
        <f>IF(N253="zákl. přenesená",J253,0)</f>
        <v>0</v>
      </c>
      <c r="BH253" s="218">
        <f>IF(N253="sníž. přenesená",J253,0)</f>
        <v>0</v>
      </c>
      <c r="BI253" s="218">
        <f>IF(N253="nulová",J253,0)</f>
        <v>0</v>
      </c>
      <c r="BJ253" s="19" t="s">
        <v>80</v>
      </c>
      <c r="BK253" s="218">
        <f>ROUND(I253*H253,2)</f>
        <v>0</v>
      </c>
      <c r="BL253" s="19" t="s">
        <v>143</v>
      </c>
      <c r="BM253" s="217" t="s">
        <v>458</v>
      </c>
    </row>
    <row r="254" s="2" customFormat="1">
      <c r="A254" s="40"/>
      <c r="B254" s="41"/>
      <c r="C254" s="42"/>
      <c r="D254" s="219" t="s">
        <v>145</v>
      </c>
      <c r="E254" s="42"/>
      <c r="F254" s="220" t="s">
        <v>459</v>
      </c>
      <c r="G254" s="42"/>
      <c r="H254" s="42"/>
      <c r="I254" s="221"/>
      <c r="J254" s="42"/>
      <c r="K254" s="42"/>
      <c r="L254" s="46"/>
      <c r="M254" s="222"/>
      <c r="N254" s="223"/>
      <c r="O254" s="86"/>
      <c r="P254" s="86"/>
      <c r="Q254" s="86"/>
      <c r="R254" s="86"/>
      <c r="S254" s="86"/>
      <c r="T254" s="87"/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  <c r="AE254" s="40"/>
      <c r="AT254" s="19" t="s">
        <v>145</v>
      </c>
      <c r="AU254" s="19" t="s">
        <v>82</v>
      </c>
    </row>
    <row r="255" s="13" customFormat="1">
      <c r="A255" s="13"/>
      <c r="B255" s="224"/>
      <c r="C255" s="225"/>
      <c r="D255" s="226" t="s">
        <v>147</v>
      </c>
      <c r="E255" s="227" t="s">
        <v>19</v>
      </c>
      <c r="F255" s="228" t="s">
        <v>460</v>
      </c>
      <c r="G255" s="225"/>
      <c r="H255" s="229">
        <v>4</v>
      </c>
      <c r="I255" s="230"/>
      <c r="J255" s="225"/>
      <c r="K255" s="225"/>
      <c r="L255" s="231"/>
      <c r="M255" s="232"/>
      <c r="N255" s="233"/>
      <c r="O255" s="233"/>
      <c r="P255" s="233"/>
      <c r="Q255" s="233"/>
      <c r="R255" s="233"/>
      <c r="S255" s="233"/>
      <c r="T255" s="234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235" t="s">
        <v>147</v>
      </c>
      <c r="AU255" s="235" t="s">
        <v>82</v>
      </c>
      <c r="AV255" s="13" t="s">
        <v>82</v>
      </c>
      <c r="AW255" s="13" t="s">
        <v>33</v>
      </c>
      <c r="AX255" s="13" t="s">
        <v>80</v>
      </c>
      <c r="AY255" s="235" t="s">
        <v>136</v>
      </c>
    </row>
    <row r="256" s="2" customFormat="1" ht="16.5" customHeight="1">
      <c r="A256" s="40"/>
      <c r="B256" s="41"/>
      <c r="C256" s="236" t="s">
        <v>461</v>
      </c>
      <c r="D256" s="236" t="s">
        <v>198</v>
      </c>
      <c r="E256" s="237" t="s">
        <v>386</v>
      </c>
      <c r="F256" s="238" t="s">
        <v>387</v>
      </c>
      <c r="G256" s="239" t="s">
        <v>151</v>
      </c>
      <c r="H256" s="240">
        <v>4</v>
      </c>
      <c r="I256" s="241"/>
      <c r="J256" s="242">
        <f>ROUND(I256*H256,2)</f>
        <v>0</v>
      </c>
      <c r="K256" s="238" t="s">
        <v>142</v>
      </c>
      <c r="L256" s="243"/>
      <c r="M256" s="244" t="s">
        <v>19</v>
      </c>
      <c r="N256" s="245" t="s">
        <v>43</v>
      </c>
      <c r="O256" s="86"/>
      <c r="P256" s="215">
        <f>O256*H256</f>
        <v>0</v>
      </c>
      <c r="Q256" s="215">
        <v>0.79000000000000004</v>
      </c>
      <c r="R256" s="215">
        <f>Q256*H256</f>
        <v>3.1600000000000001</v>
      </c>
      <c r="S256" s="215">
        <v>0</v>
      </c>
      <c r="T256" s="216">
        <f>S256*H256</f>
        <v>0</v>
      </c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  <c r="AR256" s="217" t="s">
        <v>186</v>
      </c>
      <c r="AT256" s="217" t="s">
        <v>198</v>
      </c>
      <c r="AU256" s="217" t="s">
        <v>82</v>
      </c>
      <c r="AY256" s="19" t="s">
        <v>136</v>
      </c>
      <c r="BE256" s="218">
        <f>IF(N256="základní",J256,0)</f>
        <v>0</v>
      </c>
      <c r="BF256" s="218">
        <f>IF(N256="snížená",J256,0)</f>
        <v>0</v>
      </c>
      <c r="BG256" s="218">
        <f>IF(N256="zákl. přenesená",J256,0)</f>
        <v>0</v>
      </c>
      <c r="BH256" s="218">
        <f>IF(N256="sníž. přenesená",J256,0)</f>
        <v>0</v>
      </c>
      <c r="BI256" s="218">
        <f>IF(N256="nulová",J256,0)</f>
        <v>0</v>
      </c>
      <c r="BJ256" s="19" t="s">
        <v>80</v>
      </c>
      <c r="BK256" s="218">
        <f>ROUND(I256*H256,2)</f>
        <v>0</v>
      </c>
      <c r="BL256" s="19" t="s">
        <v>143</v>
      </c>
      <c r="BM256" s="217" t="s">
        <v>462</v>
      </c>
    </row>
    <row r="257" s="12" customFormat="1" ht="22.8" customHeight="1">
      <c r="A257" s="12"/>
      <c r="B257" s="190"/>
      <c r="C257" s="191"/>
      <c r="D257" s="192" t="s">
        <v>71</v>
      </c>
      <c r="E257" s="204" t="s">
        <v>192</v>
      </c>
      <c r="F257" s="204" t="s">
        <v>463</v>
      </c>
      <c r="G257" s="191"/>
      <c r="H257" s="191"/>
      <c r="I257" s="194"/>
      <c r="J257" s="205">
        <f>BK257</f>
        <v>0</v>
      </c>
      <c r="K257" s="191"/>
      <c r="L257" s="196"/>
      <c r="M257" s="197"/>
      <c r="N257" s="198"/>
      <c r="O257" s="198"/>
      <c r="P257" s="199">
        <f>SUM(P258:P260)</f>
        <v>0</v>
      </c>
      <c r="Q257" s="198"/>
      <c r="R257" s="199">
        <f>SUM(R258:R260)</f>
        <v>1.02</v>
      </c>
      <c r="S257" s="198"/>
      <c r="T257" s="200">
        <f>SUM(T258:T260)</f>
        <v>0</v>
      </c>
      <c r="U257" s="12"/>
      <c r="V257" s="12"/>
      <c r="W257" s="12"/>
      <c r="X257" s="12"/>
      <c r="Y257" s="12"/>
      <c r="Z257" s="12"/>
      <c r="AA257" s="12"/>
      <c r="AB257" s="12"/>
      <c r="AC257" s="12"/>
      <c r="AD257" s="12"/>
      <c r="AE257" s="12"/>
      <c r="AR257" s="201" t="s">
        <v>80</v>
      </c>
      <c r="AT257" s="202" t="s">
        <v>71</v>
      </c>
      <c r="AU257" s="202" t="s">
        <v>80</v>
      </c>
      <c r="AY257" s="201" t="s">
        <v>136</v>
      </c>
      <c r="BK257" s="203">
        <f>SUM(BK258:BK260)</f>
        <v>0</v>
      </c>
    </row>
    <row r="258" s="2" customFormat="1" ht="16.5" customHeight="1">
      <c r="A258" s="40"/>
      <c r="B258" s="41"/>
      <c r="C258" s="206" t="s">
        <v>464</v>
      </c>
      <c r="D258" s="206" t="s">
        <v>138</v>
      </c>
      <c r="E258" s="207" t="s">
        <v>465</v>
      </c>
      <c r="F258" s="208" t="s">
        <v>466</v>
      </c>
      <c r="G258" s="209" t="s">
        <v>141</v>
      </c>
      <c r="H258" s="210">
        <v>1000</v>
      </c>
      <c r="I258" s="211"/>
      <c r="J258" s="212">
        <f>ROUND(I258*H258,2)</f>
        <v>0</v>
      </c>
      <c r="K258" s="208" t="s">
        <v>142</v>
      </c>
      <c r="L258" s="46"/>
      <c r="M258" s="213" t="s">
        <v>19</v>
      </c>
      <c r="N258" s="214" t="s">
        <v>43</v>
      </c>
      <c r="O258" s="86"/>
      <c r="P258" s="215">
        <f>O258*H258</f>
        <v>0</v>
      </c>
      <c r="Q258" s="215">
        <v>0.0010200000000000001</v>
      </c>
      <c r="R258" s="215">
        <f>Q258*H258</f>
        <v>1.02</v>
      </c>
      <c r="S258" s="215">
        <v>0</v>
      </c>
      <c r="T258" s="216">
        <f>S258*H258</f>
        <v>0</v>
      </c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  <c r="AE258" s="40"/>
      <c r="AR258" s="217" t="s">
        <v>143</v>
      </c>
      <c r="AT258" s="217" t="s">
        <v>138</v>
      </c>
      <c r="AU258" s="217" t="s">
        <v>82</v>
      </c>
      <c r="AY258" s="19" t="s">
        <v>136</v>
      </c>
      <c r="BE258" s="218">
        <f>IF(N258="základní",J258,0)</f>
        <v>0</v>
      </c>
      <c r="BF258" s="218">
        <f>IF(N258="snížená",J258,0)</f>
        <v>0</v>
      </c>
      <c r="BG258" s="218">
        <f>IF(N258="zákl. přenesená",J258,0)</f>
        <v>0</v>
      </c>
      <c r="BH258" s="218">
        <f>IF(N258="sníž. přenesená",J258,0)</f>
        <v>0</v>
      </c>
      <c r="BI258" s="218">
        <f>IF(N258="nulová",J258,0)</f>
        <v>0</v>
      </c>
      <c r="BJ258" s="19" t="s">
        <v>80</v>
      </c>
      <c r="BK258" s="218">
        <f>ROUND(I258*H258,2)</f>
        <v>0</v>
      </c>
      <c r="BL258" s="19" t="s">
        <v>143</v>
      </c>
      <c r="BM258" s="217" t="s">
        <v>467</v>
      </c>
    </row>
    <row r="259" s="2" customFormat="1">
      <c r="A259" s="40"/>
      <c r="B259" s="41"/>
      <c r="C259" s="42"/>
      <c r="D259" s="219" t="s">
        <v>145</v>
      </c>
      <c r="E259" s="42"/>
      <c r="F259" s="220" t="s">
        <v>468</v>
      </c>
      <c r="G259" s="42"/>
      <c r="H259" s="42"/>
      <c r="I259" s="221"/>
      <c r="J259" s="42"/>
      <c r="K259" s="42"/>
      <c r="L259" s="46"/>
      <c r="M259" s="222"/>
      <c r="N259" s="223"/>
      <c r="O259" s="86"/>
      <c r="P259" s="86"/>
      <c r="Q259" s="86"/>
      <c r="R259" s="86"/>
      <c r="S259" s="86"/>
      <c r="T259" s="87"/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  <c r="AE259" s="40"/>
      <c r="AT259" s="19" t="s">
        <v>145</v>
      </c>
      <c r="AU259" s="19" t="s">
        <v>82</v>
      </c>
    </row>
    <row r="260" s="13" customFormat="1">
      <c r="A260" s="13"/>
      <c r="B260" s="224"/>
      <c r="C260" s="225"/>
      <c r="D260" s="226" t="s">
        <v>147</v>
      </c>
      <c r="E260" s="227" t="s">
        <v>19</v>
      </c>
      <c r="F260" s="228" t="s">
        <v>469</v>
      </c>
      <c r="G260" s="225"/>
      <c r="H260" s="229">
        <v>1000</v>
      </c>
      <c r="I260" s="230"/>
      <c r="J260" s="225"/>
      <c r="K260" s="225"/>
      <c r="L260" s="231"/>
      <c r="M260" s="232"/>
      <c r="N260" s="233"/>
      <c r="O260" s="233"/>
      <c r="P260" s="233"/>
      <c r="Q260" s="233"/>
      <c r="R260" s="233"/>
      <c r="S260" s="233"/>
      <c r="T260" s="234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T260" s="235" t="s">
        <v>147</v>
      </c>
      <c r="AU260" s="235" t="s">
        <v>82</v>
      </c>
      <c r="AV260" s="13" t="s">
        <v>82</v>
      </c>
      <c r="AW260" s="13" t="s">
        <v>33</v>
      </c>
      <c r="AX260" s="13" t="s">
        <v>80</v>
      </c>
      <c r="AY260" s="235" t="s">
        <v>136</v>
      </c>
    </row>
    <row r="261" s="12" customFormat="1" ht="22.8" customHeight="1">
      <c r="A261" s="12"/>
      <c r="B261" s="190"/>
      <c r="C261" s="191"/>
      <c r="D261" s="192" t="s">
        <v>71</v>
      </c>
      <c r="E261" s="204" t="s">
        <v>470</v>
      </c>
      <c r="F261" s="204" t="s">
        <v>471</v>
      </c>
      <c r="G261" s="191"/>
      <c r="H261" s="191"/>
      <c r="I261" s="194"/>
      <c r="J261" s="205">
        <f>BK261</f>
        <v>0</v>
      </c>
      <c r="K261" s="191"/>
      <c r="L261" s="196"/>
      <c r="M261" s="197"/>
      <c r="N261" s="198"/>
      <c r="O261" s="198"/>
      <c r="P261" s="199">
        <f>SUM(P262:P297)</f>
        <v>0</v>
      </c>
      <c r="Q261" s="198"/>
      <c r="R261" s="199">
        <f>SUM(R262:R297)</f>
        <v>0</v>
      </c>
      <c r="S261" s="198"/>
      <c r="T261" s="200">
        <f>SUM(T262:T297)</f>
        <v>2.3451180000000003</v>
      </c>
      <c r="U261" s="12"/>
      <c r="V261" s="12"/>
      <c r="W261" s="12"/>
      <c r="X261" s="12"/>
      <c r="Y261" s="12"/>
      <c r="Z261" s="12"/>
      <c r="AA261" s="12"/>
      <c r="AB261" s="12"/>
      <c r="AC261" s="12"/>
      <c r="AD261" s="12"/>
      <c r="AE261" s="12"/>
      <c r="AR261" s="201" t="s">
        <v>80</v>
      </c>
      <c r="AT261" s="202" t="s">
        <v>71</v>
      </c>
      <c r="AU261" s="202" t="s">
        <v>80</v>
      </c>
      <c r="AY261" s="201" t="s">
        <v>136</v>
      </c>
      <c r="BK261" s="203">
        <f>SUM(BK262:BK297)</f>
        <v>0</v>
      </c>
    </row>
    <row r="262" s="2" customFormat="1" ht="21.75" customHeight="1">
      <c r="A262" s="40"/>
      <c r="B262" s="41"/>
      <c r="C262" s="206" t="s">
        <v>472</v>
      </c>
      <c r="D262" s="206" t="s">
        <v>138</v>
      </c>
      <c r="E262" s="207" t="s">
        <v>473</v>
      </c>
      <c r="F262" s="208" t="s">
        <v>474</v>
      </c>
      <c r="G262" s="209" t="s">
        <v>141</v>
      </c>
      <c r="H262" s="210">
        <v>1000</v>
      </c>
      <c r="I262" s="211"/>
      <c r="J262" s="212">
        <f>ROUND(I262*H262,2)</f>
        <v>0</v>
      </c>
      <c r="K262" s="208" t="s">
        <v>142</v>
      </c>
      <c r="L262" s="46"/>
      <c r="M262" s="213" t="s">
        <v>19</v>
      </c>
      <c r="N262" s="214" t="s">
        <v>43</v>
      </c>
      <c r="O262" s="86"/>
      <c r="P262" s="215">
        <f>O262*H262</f>
        <v>0</v>
      </c>
      <c r="Q262" s="215">
        <v>0</v>
      </c>
      <c r="R262" s="215">
        <f>Q262*H262</f>
        <v>0</v>
      </c>
      <c r="S262" s="215">
        <v>0.00080000000000000004</v>
      </c>
      <c r="T262" s="216">
        <f>S262*H262</f>
        <v>0.80000000000000004</v>
      </c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  <c r="AE262" s="40"/>
      <c r="AR262" s="217" t="s">
        <v>143</v>
      </c>
      <c r="AT262" s="217" t="s">
        <v>138</v>
      </c>
      <c r="AU262" s="217" t="s">
        <v>82</v>
      </c>
      <c r="AY262" s="19" t="s">
        <v>136</v>
      </c>
      <c r="BE262" s="218">
        <f>IF(N262="základní",J262,0)</f>
        <v>0</v>
      </c>
      <c r="BF262" s="218">
        <f>IF(N262="snížená",J262,0)</f>
        <v>0</v>
      </c>
      <c r="BG262" s="218">
        <f>IF(N262="zákl. přenesená",J262,0)</f>
        <v>0</v>
      </c>
      <c r="BH262" s="218">
        <f>IF(N262="sníž. přenesená",J262,0)</f>
        <v>0</v>
      </c>
      <c r="BI262" s="218">
        <f>IF(N262="nulová",J262,0)</f>
        <v>0</v>
      </c>
      <c r="BJ262" s="19" t="s">
        <v>80</v>
      </c>
      <c r="BK262" s="218">
        <f>ROUND(I262*H262,2)</f>
        <v>0</v>
      </c>
      <c r="BL262" s="19" t="s">
        <v>143</v>
      </c>
      <c r="BM262" s="217" t="s">
        <v>475</v>
      </c>
    </row>
    <row r="263" s="2" customFormat="1">
      <c r="A263" s="40"/>
      <c r="B263" s="41"/>
      <c r="C263" s="42"/>
      <c r="D263" s="219" t="s">
        <v>145</v>
      </c>
      <c r="E263" s="42"/>
      <c r="F263" s="220" t="s">
        <v>476</v>
      </c>
      <c r="G263" s="42"/>
      <c r="H263" s="42"/>
      <c r="I263" s="221"/>
      <c r="J263" s="42"/>
      <c r="K263" s="42"/>
      <c r="L263" s="46"/>
      <c r="M263" s="222"/>
      <c r="N263" s="223"/>
      <c r="O263" s="86"/>
      <c r="P263" s="86"/>
      <c r="Q263" s="86"/>
      <c r="R263" s="86"/>
      <c r="S263" s="86"/>
      <c r="T263" s="87"/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  <c r="AE263" s="40"/>
      <c r="AT263" s="19" t="s">
        <v>145</v>
      </c>
      <c r="AU263" s="19" t="s">
        <v>82</v>
      </c>
    </row>
    <row r="264" s="13" customFormat="1">
      <c r="A264" s="13"/>
      <c r="B264" s="224"/>
      <c r="C264" s="225"/>
      <c r="D264" s="226" t="s">
        <v>147</v>
      </c>
      <c r="E264" s="227" t="s">
        <v>19</v>
      </c>
      <c r="F264" s="228" t="s">
        <v>477</v>
      </c>
      <c r="G264" s="225"/>
      <c r="H264" s="229">
        <v>1000</v>
      </c>
      <c r="I264" s="230"/>
      <c r="J264" s="225"/>
      <c r="K264" s="225"/>
      <c r="L264" s="231"/>
      <c r="M264" s="232"/>
      <c r="N264" s="233"/>
      <c r="O264" s="233"/>
      <c r="P264" s="233"/>
      <c r="Q264" s="233"/>
      <c r="R264" s="233"/>
      <c r="S264" s="233"/>
      <c r="T264" s="234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235" t="s">
        <v>147</v>
      </c>
      <c r="AU264" s="235" t="s">
        <v>82</v>
      </c>
      <c r="AV264" s="13" t="s">
        <v>82</v>
      </c>
      <c r="AW264" s="13" t="s">
        <v>33</v>
      </c>
      <c r="AX264" s="13" t="s">
        <v>80</v>
      </c>
      <c r="AY264" s="235" t="s">
        <v>136</v>
      </c>
    </row>
    <row r="265" s="2" customFormat="1" ht="16.5" customHeight="1">
      <c r="A265" s="40"/>
      <c r="B265" s="41"/>
      <c r="C265" s="206" t="s">
        <v>478</v>
      </c>
      <c r="D265" s="206" t="s">
        <v>138</v>
      </c>
      <c r="E265" s="207" t="s">
        <v>479</v>
      </c>
      <c r="F265" s="208" t="s">
        <v>480</v>
      </c>
      <c r="G265" s="209" t="s">
        <v>141</v>
      </c>
      <c r="H265" s="210">
        <v>8.6340000000000003</v>
      </c>
      <c r="I265" s="211"/>
      <c r="J265" s="212">
        <f>ROUND(I265*H265,2)</f>
        <v>0</v>
      </c>
      <c r="K265" s="208" t="s">
        <v>142</v>
      </c>
      <c r="L265" s="46"/>
      <c r="M265" s="213" t="s">
        <v>19</v>
      </c>
      <c r="N265" s="214" t="s">
        <v>43</v>
      </c>
      <c r="O265" s="86"/>
      <c r="P265" s="215">
        <f>O265*H265</f>
        <v>0</v>
      </c>
      <c r="Q265" s="215">
        <v>0</v>
      </c>
      <c r="R265" s="215">
        <f>Q265*H265</f>
        <v>0</v>
      </c>
      <c r="S265" s="215">
        <v>0.055</v>
      </c>
      <c r="T265" s="216">
        <f>S265*H265</f>
        <v>0.47487000000000001</v>
      </c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  <c r="AE265" s="40"/>
      <c r="AR265" s="217" t="s">
        <v>143</v>
      </c>
      <c r="AT265" s="217" t="s">
        <v>138</v>
      </c>
      <c r="AU265" s="217" t="s">
        <v>82</v>
      </c>
      <c r="AY265" s="19" t="s">
        <v>136</v>
      </c>
      <c r="BE265" s="218">
        <f>IF(N265="základní",J265,0)</f>
        <v>0</v>
      </c>
      <c r="BF265" s="218">
        <f>IF(N265="snížená",J265,0)</f>
        <v>0</v>
      </c>
      <c r="BG265" s="218">
        <f>IF(N265="zákl. přenesená",J265,0)</f>
        <v>0</v>
      </c>
      <c r="BH265" s="218">
        <f>IF(N265="sníž. přenesená",J265,0)</f>
        <v>0</v>
      </c>
      <c r="BI265" s="218">
        <f>IF(N265="nulová",J265,0)</f>
        <v>0</v>
      </c>
      <c r="BJ265" s="19" t="s">
        <v>80</v>
      </c>
      <c r="BK265" s="218">
        <f>ROUND(I265*H265,2)</f>
        <v>0</v>
      </c>
      <c r="BL265" s="19" t="s">
        <v>143</v>
      </c>
      <c r="BM265" s="217" t="s">
        <v>481</v>
      </c>
    </row>
    <row r="266" s="2" customFormat="1">
      <c r="A266" s="40"/>
      <c r="B266" s="41"/>
      <c r="C266" s="42"/>
      <c r="D266" s="219" t="s">
        <v>145</v>
      </c>
      <c r="E266" s="42"/>
      <c r="F266" s="220" t="s">
        <v>482</v>
      </c>
      <c r="G266" s="42"/>
      <c r="H266" s="42"/>
      <c r="I266" s="221"/>
      <c r="J266" s="42"/>
      <c r="K266" s="42"/>
      <c r="L266" s="46"/>
      <c r="M266" s="222"/>
      <c r="N266" s="223"/>
      <c r="O266" s="86"/>
      <c r="P266" s="86"/>
      <c r="Q266" s="86"/>
      <c r="R266" s="86"/>
      <c r="S266" s="86"/>
      <c r="T266" s="87"/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  <c r="AE266" s="40"/>
      <c r="AT266" s="19" t="s">
        <v>145</v>
      </c>
      <c r="AU266" s="19" t="s">
        <v>82</v>
      </c>
    </row>
    <row r="267" s="13" customFormat="1">
      <c r="A267" s="13"/>
      <c r="B267" s="224"/>
      <c r="C267" s="225"/>
      <c r="D267" s="226" t="s">
        <v>147</v>
      </c>
      <c r="E267" s="227" t="s">
        <v>19</v>
      </c>
      <c r="F267" s="228" t="s">
        <v>483</v>
      </c>
      <c r="G267" s="225"/>
      <c r="H267" s="229">
        <v>8.6340000000000003</v>
      </c>
      <c r="I267" s="230"/>
      <c r="J267" s="225"/>
      <c r="K267" s="225"/>
      <c r="L267" s="231"/>
      <c r="M267" s="232"/>
      <c r="N267" s="233"/>
      <c r="O267" s="233"/>
      <c r="P267" s="233"/>
      <c r="Q267" s="233"/>
      <c r="R267" s="233"/>
      <c r="S267" s="233"/>
      <c r="T267" s="234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T267" s="235" t="s">
        <v>147</v>
      </c>
      <c r="AU267" s="235" t="s">
        <v>82</v>
      </c>
      <c r="AV267" s="13" t="s">
        <v>82</v>
      </c>
      <c r="AW267" s="13" t="s">
        <v>33</v>
      </c>
      <c r="AX267" s="13" t="s">
        <v>80</v>
      </c>
      <c r="AY267" s="235" t="s">
        <v>136</v>
      </c>
    </row>
    <row r="268" s="2" customFormat="1" ht="24.15" customHeight="1">
      <c r="A268" s="40"/>
      <c r="B268" s="41"/>
      <c r="C268" s="206" t="s">
        <v>484</v>
      </c>
      <c r="D268" s="206" t="s">
        <v>138</v>
      </c>
      <c r="E268" s="207" t="s">
        <v>485</v>
      </c>
      <c r="F268" s="208" t="s">
        <v>486</v>
      </c>
      <c r="G268" s="209" t="s">
        <v>141</v>
      </c>
      <c r="H268" s="210">
        <v>0.71999999999999997</v>
      </c>
      <c r="I268" s="211"/>
      <c r="J268" s="212">
        <f>ROUND(I268*H268,2)</f>
        <v>0</v>
      </c>
      <c r="K268" s="208" t="s">
        <v>142</v>
      </c>
      <c r="L268" s="46"/>
      <c r="M268" s="213" t="s">
        <v>19</v>
      </c>
      <c r="N268" s="214" t="s">
        <v>43</v>
      </c>
      <c r="O268" s="86"/>
      <c r="P268" s="215">
        <f>O268*H268</f>
        <v>0</v>
      </c>
      <c r="Q268" s="215">
        <v>0</v>
      </c>
      <c r="R268" s="215">
        <f>Q268*H268</f>
        <v>0</v>
      </c>
      <c r="S268" s="215">
        <v>0.065000000000000002</v>
      </c>
      <c r="T268" s="216">
        <f>S268*H268</f>
        <v>0.046800000000000001</v>
      </c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  <c r="AE268" s="40"/>
      <c r="AR268" s="217" t="s">
        <v>143</v>
      </c>
      <c r="AT268" s="217" t="s">
        <v>138</v>
      </c>
      <c r="AU268" s="217" t="s">
        <v>82</v>
      </c>
      <c r="AY268" s="19" t="s">
        <v>136</v>
      </c>
      <c r="BE268" s="218">
        <f>IF(N268="základní",J268,0)</f>
        <v>0</v>
      </c>
      <c r="BF268" s="218">
        <f>IF(N268="snížená",J268,0)</f>
        <v>0</v>
      </c>
      <c r="BG268" s="218">
        <f>IF(N268="zákl. přenesená",J268,0)</f>
        <v>0</v>
      </c>
      <c r="BH268" s="218">
        <f>IF(N268="sníž. přenesená",J268,0)</f>
        <v>0</v>
      </c>
      <c r="BI268" s="218">
        <f>IF(N268="nulová",J268,0)</f>
        <v>0</v>
      </c>
      <c r="BJ268" s="19" t="s">
        <v>80</v>
      </c>
      <c r="BK268" s="218">
        <f>ROUND(I268*H268,2)</f>
        <v>0</v>
      </c>
      <c r="BL268" s="19" t="s">
        <v>143</v>
      </c>
      <c r="BM268" s="217" t="s">
        <v>487</v>
      </c>
    </row>
    <row r="269" s="2" customFormat="1">
      <c r="A269" s="40"/>
      <c r="B269" s="41"/>
      <c r="C269" s="42"/>
      <c r="D269" s="219" t="s">
        <v>145</v>
      </c>
      <c r="E269" s="42"/>
      <c r="F269" s="220" t="s">
        <v>488</v>
      </c>
      <c r="G269" s="42"/>
      <c r="H269" s="42"/>
      <c r="I269" s="221"/>
      <c r="J269" s="42"/>
      <c r="K269" s="42"/>
      <c r="L269" s="46"/>
      <c r="M269" s="222"/>
      <c r="N269" s="223"/>
      <c r="O269" s="86"/>
      <c r="P269" s="86"/>
      <c r="Q269" s="86"/>
      <c r="R269" s="86"/>
      <c r="S269" s="86"/>
      <c r="T269" s="87"/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  <c r="AE269" s="40"/>
      <c r="AT269" s="19" t="s">
        <v>145</v>
      </c>
      <c r="AU269" s="19" t="s">
        <v>82</v>
      </c>
    </row>
    <row r="270" s="13" customFormat="1">
      <c r="A270" s="13"/>
      <c r="B270" s="224"/>
      <c r="C270" s="225"/>
      <c r="D270" s="226" t="s">
        <v>147</v>
      </c>
      <c r="E270" s="227" t="s">
        <v>19</v>
      </c>
      <c r="F270" s="228" t="s">
        <v>489</v>
      </c>
      <c r="G270" s="225"/>
      <c r="H270" s="229">
        <v>0.71999999999999997</v>
      </c>
      <c r="I270" s="230"/>
      <c r="J270" s="225"/>
      <c r="K270" s="225"/>
      <c r="L270" s="231"/>
      <c r="M270" s="232"/>
      <c r="N270" s="233"/>
      <c r="O270" s="233"/>
      <c r="P270" s="233"/>
      <c r="Q270" s="233"/>
      <c r="R270" s="233"/>
      <c r="S270" s="233"/>
      <c r="T270" s="234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T270" s="235" t="s">
        <v>147</v>
      </c>
      <c r="AU270" s="235" t="s">
        <v>82</v>
      </c>
      <c r="AV270" s="13" t="s">
        <v>82</v>
      </c>
      <c r="AW270" s="13" t="s">
        <v>33</v>
      </c>
      <c r="AX270" s="13" t="s">
        <v>80</v>
      </c>
      <c r="AY270" s="235" t="s">
        <v>136</v>
      </c>
    </row>
    <row r="271" s="2" customFormat="1" ht="24.15" customHeight="1">
      <c r="A271" s="40"/>
      <c r="B271" s="41"/>
      <c r="C271" s="206" t="s">
        <v>490</v>
      </c>
      <c r="D271" s="206" t="s">
        <v>138</v>
      </c>
      <c r="E271" s="207" t="s">
        <v>491</v>
      </c>
      <c r="F271" s="208" t="s">
        <v>492</v>
      </c>
      <c r="G271" s="209" t="s">
        <v>141</v>
      </c>
      <c r="H271" s="210">
        <v>3.8399999999999999</v>
      </c>
      <c r="I271" s="211"/>
      <c r="J271" s="212">
        <f>ROUND(I271*H271,2)</f>
        <v>0</v>
      </c>
      <c r="K271" s="208" t="s">
        <v>142</v>
      </c>
      <c r="L271" s="46"/>
      <c r="M271" s="213" t="s">
        <v>19</v>
      </c>
      <c r="N271" s="214" t="s">
        <v>43</v>
      </c>
      <c r="O271" s="86"/>
      <c r="P271" s="215">
        <f>O271*H271</f>
        <v>0</v>
      </c>
      <c r="Q271" s="215">
        <v>0</v>
      </c>
      <c r="R271" s="215">
        <f>Q271*H271</f>
        <v>0</v>
      </c>
      <c r="S271" s="215">
        <v>0.088999999999999996</v>
      </c>
      <c r="T271" s="216">
        <f>S271*H271</f>
        <v>0.34175999999999995</v>
      </c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  <c r="AE271" s="40"/>
      <c r="AR271" s="217" t="s">
        <v>143</v>
      </c>
      <c r="AT271" s="217" t="s">
        <v>138</v>
      </c>
      <c r="AU271" s="217" t="s">
        <v>82</v>
      </c>
      <c r="AY271" s="19" t="s">
        <v>136</v>
      </c>
      <c r="BE271" s="218">
        <f>IF(N271="základní",J271,0)</f>
        <v>0</v>
      </c>
      <c r="BF271" s="218">
        <f>IF(N271="snížená",J271,0)</f>
        <v>0</v>
      </c>
      <c r="BG271" s="218">
        <f>IF(N271="zákl. přenesená",J271,0)</f>
        <v>0</v>
      </c>
      <c r="BH271" s="218">
        <f>IF(N271="sníž. přenesená",J271,0)</f>
        <v>0</v>
      </c>
      <c r="BI271" s="218">
        <f>IF(N271="nulová",J271,0)</f>
        <v>0</v>
      </c>
      <c r="BJ271" s="19" t="s">
        <v>80</v>
      </c>
      <c r="BK271" s="218">
        <f>ROUND(I271*H271,2)</f>
        <v>0</v>
      </c>
      <c r="BL271" s="19" t="s">
        <v>143</v>
      </c>
      <c r="BM271" s="217" t="s">
        <v>493</v>
      </c>
    </row>
    <row r="272" s="2" customFormat="1">
      <c r="A272" s="40"/>
      <c r="B272" s="41"/>
      <c r="C272" s="42"/>
      <c r="D272" s="219" t="s">
        <v>145</v>
      </c>
      <c r="E272" s="42"/>
      <c r="F272" s="220" t="s">
        <v>494</v>
      </c>
      <c r="G272" s="42"/>
      <c r="H272" s="42"/>
      <c r="I272" s="221"/>
      <c r="J272" s="42"/>
      <c r="K272" s="42"/>
      <c r="L272" s="46"/>
      <c r="M272" s="222"/>
      <c r="N272" s="223"/>
      <c r="O272" s="86"/>
      <c r="P272" s="86"/>
      <c r="Q272" s="86"/>
      <c r="R272" s="86"/>
      <c r="S272" s="86"/>
      <c r="T272" s="87"/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  <c r="AE272" s="40"/>
      <c r="AT272" s="19" t="s">
        <v>145</v>
      </c>
      <c r="AU272" s="19" t="s">
        <v>82</v>
      </c>
    </row>
    <row r="273" s="13" customFormat="1">
      <c r="A273" s="13"/>
      <c r="B273" s="224"/>
      <c r="C273" s="225"/>
      <c r="D273" s="226" t="s">
        <v>147</v>
      </c>
      <c r="E273" s="227" t="s">
        <v>19</v>
      </c>
      <c r="F273" s="228" t="s">
        <v>495</v>
      </c>
      <c r="G273" s="225"/>
      <c r="H273" s="229">
        <v>3.8399999999999999</v>
      </c>
      <c r="I273" s="230"/>
      <c r="J273" s="225"/>
      <c r="K273" s="225"/>
      <c r="L273" s="231"/>
      <c r="M273" s="232"/>
      <c r="N273" s="233"/>
      <c r="O273" s="233"/>
      <c r="P273" s="233"/>
      <c r="Q273" s="233"/>
      <c r="R273" s="233"/>
      <c r="S273" s="233"/>
      <c r="T273" s="234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235" t="s">
        <v>147</v>
      </c>
      <c r="AU273" s="235" t="s">
        <v>82</v>
      </c>
      <c r="AV273" s="13" t="s">
        <v>82</v>
      </c>
      <c r="AW273" s="13" t="s">
        <v>33</v>
      </c>
      <c r="AX273" s="13" t="s">
        <v>80</v>
      </c>
      <c r="AY273" s="235" t="s">
        <v>136</v>
      </c>
    </row>
    <row r="274" s="2" customFormat="1" ht="24.15" customHeight="1">
      <c r="A274" s="40"/>
      <c r="B274" s="41"/>
      <c r="C274" s="206" t="s">
        <v>496</v>
      </c>
      <c r="D274" s="206" t="s">
        <v>138</v>
      </c>
      <c r="E274" s="207" t="s">
        <v>497</v>
      </c>
      <c r="F274" s="208" t="s">
        <v>498</v>
      </c>
      <c r="G274" s="209" t="s">
        <v>141</v>
      </c>
      <c r="H274" s="210">
        <v>5.2380000000000004</v>
      </c>
      <c r="I274" s="211"/>
      <c r="J274" s="212">
        <f>ROUND(I274*H274,2)</f>
        <v>0</v>
      </c>
      <c r="K274" s="208" t="s">
        <v>142</v>
      </c>
      <c r="L274" s="46"/>
      <c r="M274" s="213" t="s">
        <v>19</v>
      </c>
      <c r="N274" s="214" t="s">
        <v>43</v>
      </c>
      <c r="O274" s="86"/>
      <c r="P274" s="215">
        <f>O274*H274</f>
        <v>0</v>
      </c>
      <c r="Q274" s="215">
        <v>0</v>
      </c>
      <c r="R274" s="215">
        <f>Q274*H274</f>
        <v>0</v>
      </c>
      <c r="S274" s="215">
        <v>0.075999999999999998</v>
      </c>
      <c r="T274" s="216">
        <f>S274*H274</f>
        <v>0.398088</v>
      </c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  <c r="AE274" s="40"/>
      <c r="AR274" s="217" t="s">
        <v>143</v>
      </c>
      <c r="AT274" s="217" t="s">
        <v>138</v>
      </c>
      <c r="AU274" s="217" t="s">
        <v>82</v>
      </c>
      <c r="AY274" s="19" t="s">
        <v>136</v>
      </c>
      <c r="BE274" s="218">
        <f>IF(N274="základní",J274,0)</f>
        <v>0</v>
      </c>
      <c r="BF274" s="218">
        <f>IF(N274="snížená",J274,0)</f>
        <v>0</v>
      </c>
      <c r="BG274" s="218">
        <f>IF(N274="zákl. přenesená",J274,0)</f>
        <v>0</v>
      </c>
      <c r="BH274" s="218">
        <f>IF(N274="sníž. přenesená",J274,0)</f>
        <v>0</v>
      </c>
      <c r="BI274" s="218">
        <f>IF(N274="nulová",J274,0)</f>
        <v>0</v>
      </c>
      <c r="BJ274" s="19" t="s">
        <v>80</v>
      </c>
      <c r="BK274" s="218">
        <f>ROUND(I274*H274,2)</f>
        <v>0</v>
      </c>
      <c r="BL274" s="19" t="s">
        <v>143</v>
      </c>
      <c r="BM274" s="217" t="s">
        <v>499</v>
      </c>
    </row>
    <row r="275" s="2" customFormat="1">
      <c r="A275" s="40"/>
      <c r="B275" s="41"/>
      <c r="C275" s="42"/>
      <c r="D275" s="219" t="s">
        <v>145</v>
      </c>
      <c r="E275" s="42"/>
      <c r="F275" s="220" t="s">
        <v>500</v>
      </c>
      <c r="G275" s="42"/>
      <c r="H275" s="42"/>
      <c r="I275" s="221"/>
      <c r="J275" s="42"/>
      <c r="K275" s="42"/>
      <c r="L275" s="46"/>
      <c r="M275" s="222"/>
      <c r="N275" s="223"/>
      <c r="O275" s="86"/>
      <c r="P275" s="86"/>
      <c r="Q275" s="86"/>
      <c r="R275" s="86"/>
      <c r="S275" s="86"/>
      <c r="T275" s="87"/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  <c r="AE275" s="40"/>
      <c r="AT275" s="19" t="s">
        <v>145</v>
      </c>
      <c r="AU275" s="19" t="s">
        <v>82</v>
      </c>
    </row>
    <row r="276" s="13" customFormat="1">
      <c r="A276" s="13"/>
      <c r="B276" s="224"/>
      <c r="C276" s="225"/>
      <c r="D276" s="226" t="s">
        <v>147</v>
      </c>
      <c r="E276" s="227" t="s">
        <v>19</v>
      </c>
      <c r="F276" s="228" t="s">
        <v>501</v>
      </c>
      <c r="G276" s="225"/>
      <c r="H276" s="229">
        <v>5.2380000000000004</v>
      </c>
      <c r="I276" s="230"/>
      <c r="J276" s="225"/>
      <c r="K276" s="225"/>
      <c r="L276" s="231"/>
      <c r="M276" s="232"/>
      <c r="N276" s="233"/>
      <c r="O276" s="233"/>
      <c r="P276" s="233"/>
      <c r="Q276" s="233"/>
      <c r="R276" s="233"/>
      <c r="S276" s="233"/>
      <c r="T276" s="234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235" t="s">
        <v>147</v>
      </c>
      <c r="AU276" s="235" t="s">
        <v>82</v>
      </c>
      <c r="AV276" s="13" t="s">
        <v>82</v>
      </c>
      <c r="AW276" s="13" t="s">
        <v>33</v>
      </c>
      <c r="AX276" s="13" t="s">
        <v>80</v>
      </c>
      <c r="AY276" s="235" t="s">
        <v>136</v>
      </c>
    </row>
    <row r="277" s="2" customFormat="1" ht="16.5" customHeight="1">
      <c r="A277" s="40"/>
      <c r="B277" s="41"/>
      <c r="C277" s="206" t="s">
        <v>502</v>
      </c>
      <c r="D277" s="206" t="s">
        <v>138</v>
      </c>
      <c r="E277" s="207" t="s">
        <v>503</v>
      </c>
      <c r="F277" s="208" t="s">
        <v>504</v>
      </c>
      <c r="G277" s="209" t="s">
        <v>162</v>
      </c>
      <c r="H277" s="210">
        <v>14</v>
      </c>
      <c r="I277" s="211"/>
      <c r="J277" s="212">
        <f>ROUND(I277*H277,2)</f>
        <v>0</v>
      </c>
      <c r="K277" s="208" t="s">
        <v>142</v>
      </c>
      <c r="L277" s="46"/>
      <c r="M277" s="213" t="s">
        <v>19</v>
      </c>
      <c r="N277" s="214" t="s">
        <v>43</v>
      </c>
      <c r="O277" s="86"/>
      <c r="P277" s="215">
        <f>O277*H277</f>
        <v>0</v>
      </c>
      <c r="Q277" s="215">
        <v>0</v>
      </c>
      <c r="R277" s="215">
        <f>Q277*H277</f>
        <v>0</v>
      </c>
      <c r="S277" s="215">
        <v>0.0070000000000000001</v>
      </c>
      <c r="T277" s="216">
        <f>S277*H277</f>
        <v>0.098000000000000004</v>
      </c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  <c r="AE277" s="40"/>
      <c r="AR277" s="217" t="s">
        <v>143</v>
      </c>
      <c r="AT277" s="217" t="s">
        <v>138</v>
      </c>
      <c r="AU277" s="217" t="s">
        <v>82</v>
      </c>
      <c r="AY277" s="19" t="s">
        <v>136</v>
      </c>
      <c r="BE277" s="218">
        <f>IF(N277="základní",J277,0)</f>
        <v>0</v>
      </c>
      <c r="BF277" s="218">
        <f>IF(N277="snížená",J277,0)</f>
        <v>0</v>
      </c>
      <c r="BG277" s="218">
        <f>IF(N277="zákl. přenesená",J277,0)</f>
        <v>0</v>
      </c>
      <c r="BH277" s="218">
        <f>IF(N277="sníž. přenesená",J277,0)</f>
        <v>0</v>
      </c>
      <c r="BI277" s="218">
        <f>IF(N277="nulová",J277,0)</f>
        <v>0</v>
      </c>
      <c r="BJ277" s="19" t="s">
        <v>80</v>
      </c>
      <c r="BK277" s="218">
        <f>ROUND(I277*H277,2)</f>
        <v>0</v>
      </c>
      <c r="BL277" s="19" t="s">
        <v>143</v>
      </c>
      <c r="BM277" s="217" t="s">
        <v>505</v>
      </c>
    </row>
    <row r="278" s="2" customFormat="1">
      <c r="A278" s="40"/>
      <c r="B278" s="41"/>
      <c r="C278" s="42"/>
      <c r="D278" s="219" t="s">
        <v>145</v>
      </c>
      <c r="E278" s="42"/>
      <c r="F278" s="220" t="s">
        <v>506</v>
      </c>
      <c r="G278" s="42"/>
      <c r="H278" s="42"/>
      <c r="I278" s="221"/>
      <c r="J278" s="42"/>
      <c r="K278" s="42"/>
      <c r="L278" s="46"/>
      <c r="M278" s="222"/>
      <c r="N278" s="223"/>
      <c r="O278" s="86"/>
      <c r="P278" s="86"/>
      <c r="Q278" s="86"/>
      <c r="R278" s="86"/>
      <c r="S278" s="86"/>
      <c r="T278" s="87"/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  <c r="AE278" s="40"/>
      <c r="AT278" s="19" t="s">
        <v>145</v>
      </c>
      <c r="AU278" s="19" t="s">
        <v>82</v>
      </c>
    </row>
    <row r="279" s="13" customFormat="1">
      <c r="A279" s="13"/>
      <c r="B279" s="224"/>
      <c r="C279" s="225"/>
      <c r="D279" s="226" t="s">
        <v>147</v>
      </c>
      <c r="E279" s="227" t="s">
        <v>19</v>
      </c>
      <c r="F279" s="228" t="s">
        <v>507</v>
      </c>
      <c r="G279" s="225"/>
      <c r="H279" s="229">
        <v>8.1999999999999993</v>
      </c>
      <c r="I279" s="230"/>
      <c r="J279" s="225"/>
      <c r="K279" s="225"/>
      <c r="L279" s="231"/>
      <c r="M279" s="232"/>
      <c r="N279" s="233"/>
      <c r="O279" s="233"/>
      <c r="P279" s="233"/>
      <c r="Q279" s="233"/>
      <c r="R279" s="233"/>
      <c r="S279" s="233"/>
      <c r="T279" s="234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T279" s="235" t="s">
        <v>147</v>
      </c>
      <c r="AU279" s="235" t="s">
        <v>82</v>
      </c>
      <c r="AV279" s="13" t="s">
        <v>82</v>
      </c>
      <c r="AW279" s="13" t="s">
        <v>33</v>
      </c>
      <c r="AX279" s="13" t="s">
        <v>72</v>
      </c>
      <c r="AY279" s="235" t="s">
        <v>136</v>
      </c>
    </row>
    <row r="280" s="13" customFormat="1">
      <c r="A280" s="13"/>
      <c r="B280" s="224"/>
      <c r="C280" s="225"/>
      <c r="D280" s="226" t="s">
        <v>147</v>
      </c>
      <c r="E280" s="227" t="s">
        <v>19</v>
      </c>
      <c r="F280" s="228" t="s">
        <v>508</v>
      </c>
      <c r="G280" s="225"/>
      <c r="H280" s="229">
        <v>5.7999999999999998</v>
      </c>
      <c r="I280" s="230"/>
      <c r="J280" s="225"/>
      <c r="K280" s="225"/>
      <c r="L280" s="231"/>
      <c r="M280" s="232"/>
      <c r="N280" s="233"/>
      <c r="O280" s="233"/>
      <c r="P280" s="233"/>
      <c r="Q280" s="233"/>
      <c r="R280" s="233"/>
      <c r="S280" s="233"/>
      <c r="T280" s="234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T280" s="235" t="s">
        <v>147</v>
      </c>
      <c r="AU280" s="235" t="s">
        <v>82</v>
      </c>
      <c r="AV280" s="13" t="s">
        <v>82</v>
      </c>
      <c r="AW280" s="13" t="s">
        <v>33</v>
      </c>
      <c r="AX280" s="13" t="s">
        <v>72</v>
      </c>
      <c r="AY280" s="235" t="s">
        <v>136</v>
      </c>
    </row>
    <row r="281" s="15" customFormat="1">
      <c r="A281" s="15"/>
      <c r="B281" s="256"/>
      <c r="C281" s="257"/>
      <c r="D281" s="226" t="s">
        <v>147</v>
      </c>
      <c r="E281" s="258" t="s">
        <v>19</v>
      </c>
      <c r="F281" s="259" t="s">
        <v>277</v>
      </c>
      <c r="G281" s="257"/>
      <c r="H281" s="260">
        <v>14</v>
      </c>
      <c r="I281" s="261"/>
      <c r="J281" s="257"/>
      <c r="K281" s="257"/>
      <c r="L281" s="262"/>
      <c r="M281" s="263"/>
      <c r="N281" s="264"/>
      <c r="O281" s="264"/>
      <c r="P281" s="264"/>
      <c r="Q281" s="264"/>
      <c r="R281" s="264"/>
      <c r="S281" s="264"/>
      <c r="T281" s="265"/>
      <c r="U281" s="15"/>
      <c r="V281" s="15"/>
      <c r="W281" s="15"/>
      <c r="X281" s="15"/>
      <c r="Y281" s="15"/>
      <c r="Z281" s="15"/>
      <c r="AA281" s="15"/>
      <c r="AB281" s="15"/>
      <c r="AC281" s="15"/>
      <c r="AD281" s="15"/>
      <c r="AE281" s="15"/>
      <c r="AT281" s="266" t="s">
        <v>147</v>
      </c>
      <c r="AU281" s="266" t="s">
        <v>82</v>
      </c>
      <c r="AV281" s="15" t="s">
        <v>143</v>
      </c>
      <c r="AW281" s="15" t="s">
        <v>33</v>
      </c>
      <c r="AX281" s="15" t="s">
        <v>80</v>
      </c>
      <c r="AY281" s="266" t="s">
        <v>136</v>
      </c>
    </row>
    <row r="282" s="2" customFormat="1" ht="16.5" customHeight="1">
      <c r="A282" s="40"/>
      <c r="B282" s="41"/>
      <c r="C282" s="206" t="s">
        <v>509</v>
      </c>
      <c r="D282" s="206" t="s">
        <v>138</v>
      </c>
      <c r="E282" s="207" t="s">
        <v>510</v>
      </c>
      <c r="F282" s="208" t="s">
        <v>511</v>
      </c>
      <c r="G282" s="209" t="s">
        <v>162</v>
      </c>
      <c r="H282" s="210">
        <v>11.6</v>
      </c>
      <c r="I282" s="211"/>
      <c r="J282" s="212">
        <f>ROUND(I282*H282,2)</f>
        <v>0</v>
      </c>
      <c r="K282" s="208" t="s">
        <v>142</v>
      </c>
      <c r="L282" s="46"/>
      <c r="M282" s="213" t="s">
        <v>19</v>
      </c>
      <c r="N282" s="214" t="s">
        <v>43</v>
      </c>
      <c r="O282" s="86"/>
      <c r="P282" s="215">
        <f>O282*H282</f>
        <v>0</v>
      </c>
      <c r="Q282" s="215">
        <v>0</v>
      </c>
      <c r="R282" s="215">
        <f>Q282*H282</f>
        <v>0</v>
      </c>
      <c r="S282" s="215">
        <v>0.016</v>
      </c>
      <c r="T282" s="216">
        <f>S282*H282</f>
        <v>0.18559999999999999</v>
      </c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  <c r="AE282" s="40"/>
      <c r="AR282" s="217" t="s">
        <v>143</v>
      </c>
      <c r="AT282" s="217" t="s">
        <v>138</v>
      </c>
      <c r="AU282" s="217" t="s">
        <v>82</v>
      </c>
      <c r="AY282" s="19" t="s">
        <v>136</v>
      </c>
      <c r="BE282" s="218">
        <f>IF(N282="základní",J282,0)</f>
        <v>0</v>
      </c>
      <c r="BF282" s="218">
        <f>IF(N282="snížená",J282,0)</f>
        <v>0</v>
      </c>
      <c r="BG282" s="218">
        <f>IF(N282="zákl. přenesená",J282,0)</f>
        <v>0</v>
      </c>
      <c r="BH282" s="218">
        <f>IF(N282="sníž. přenesená",J282,0)</f>
        <v>0</v>
      </c>
      <c r="BI282" s="218">
        <f>IF(N282="nulová",J282,0)</f>
        <v>0</v>
      </c>
      <c r="BJ282" s="19" t="s">
        <v>80</v>
      </c>
      <c r="BK282" s="218">
        <f>ROUND(I282*H282,2)</f>
        <v>0</v>
      </c>
      <c r="BL282" s="19" t="s">
        <v>143</v>
      </c>
      <c r="BM282" s="217" t="s">
        <v>512</v>
      </c>
    </row>
    <row r="283" s="2" customFormat="1">
      <c r="A283" s="40"/>
      <c r="B283" s="41"/>
      <c r="C283" s="42"/>
      <c r="D283" s="219" t="s">
        <v>145</v>
      </c>
      <c r="E283" s="42"/>
      <c r="F283" s="220" t="s">
        <v>513</v>
      </c>
      <c r="G283" s="42"/>
      <c r="H283" s="42"/>
      <c r="I283" s="221"/>
      <c r="J283" s="42"/>
      <c r="K283" s="42"/>
      <c r="L283" s="46"/>
      <c r="M283" s="222"/>
      <c r="N283" s="223"/>
      <c r="O283" s="86"/>
      <c r="P283" s="86"/>
      <c r="Q283" s="86"/>
      <c r="R283" s="86"/>
      <c r="S283" s="86"/>
      <c r="T283" s="87"/>
      <c r="U283" s="40"/>
      <c r="V283" s="40"/>
      <c r="W283" s="40"/>
      <c r="X283" s="40"/>
      <c r="Y283" s="40"/>
      <c r="Z283" s="40"/>
      <c r="AA283" s="40"/>
      <c r="AB283" s="40"/>
      <c r="AC283" s="40"/>
      <c r="AD283" s="40"/>
      <c r="AE283" s="40"/>
      <c r="AT283" s="19" t="s">
        <v>145</v>
      </c>
      <c r="AU283" s="19" t="s">
        <v>82</v>
      </c>
    </row>
    <row r="284" s="13" customFormat="1">
      <c r="A284" s="13"/>
      <c r="B284" s="224"/>
      <c r="C284" s="225"/>
      <c r="D284" s="226" t="s">
        <v>147</v>
      </c>
      <c r="E284" s="227" t="s">
        <v>19</v>
      </c>
      <c r="F284" s="228" t="s">
        <v>514</v>
      </c>
      <c r="G284" s="225"/>
      <c r="H284" s="229">
        <v>11.6</v>
      </c>
      <c r="I284" s="230"/>
      <c r="J284" s="225"/>
      <c r="K284" s="225"/>
      <c r="L284" s="231"/>
      <c r="M284" s="232"/>
      <c r="N284" s="233"/>
      <c r="O284" s="233"/>
      <c r="P284" s="233"/>
      <c r="Q284" s="233"/>
      <c r="R284" s="233"/>
      <c r="S284" s="233"/>
      <c r="T284" s="234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T284" s="235" t="s">
        <v>147</v>
      </c>
      <c r="AU284" s="235" t="s">
        <v>82</v>
      </c>
      <c r="AV284" s="13" t="s">
        <v>82</v>
      </c>
      <c r="AW284" s="13" t="s">
        <v>33</v>
      </c>
      <c r="AX284" s="13" t="s">
        <v>80</v>
      </c>
      <c r="AY284" s="235" t="s">
        <v>136</v>
      </c>
    </row>
    <row r="285" s="2" customFormat="1" ht="24.15" customHeight="1">
      <c r="A285" s="40"/>
      <c r="B285" s="41"/>
      <c r="C285" s="206" t="s">
        <v>515</v>
      </c>
      <c r="D285" s="206" t="s">
        <v>138</v>
      </c>
      <c r="E285" s="207" t="s">
        <v>516</v>
      </c>
      <c r="F285" s="208" t="s">
        <v>517</v>
      </c>
      <c r="G285" s="209" t="s">
        <v>201</v>
      </c>
      <c r="H285" s="210">
        <v>3.2149999999999999</v>
      </c>
      <c r="I285" s="211"/>
      <c r="J285" s="212">
        <f>ROUND(I285*H285,2)</f>
        <v>0</v>
      </c>
      <c r="K285" s="208" t="s">
        <v>142</v>
      </c>
      <c r="L285" s="46"/>
      <c r="M285" s="213" t="s">
        <v>19</v>
      </c>
      <c r="N285" s="214" t="s">
        <v>43</v>
      </c>
      <c r="O285" s="86"/>
      <c r="P285" s="215">
        <f>O285*H285</f>
        <v>0</v>
      </c>
      <c r="Q285" s="215">
        <v>0</v>
      </c>
      <c r="R285" s="215">
        <f>Q285*H285</f>
        <v>0</v>
      </c>
      <c r="S285" s="215">
        <v>0</v>
      </c>
      <c r="T285" s="216">
        <f>S285*H285</f>
        <v>0</v>
      </c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  <c r="AE285" s="40"/>
      <c r="AR285" s="217" t="s">
        <v>143</v>
      </c>
      <c r="AT285" s="217" t="s">
        <v>138</v>
      </c>
      <c r="AU285" s="217" t="s">
        <v>82</v>
      </c>
      <c r="AY285" s="19" t="s">
        <v>136</v>
      </c>
      <c r="BE285" s="218">
        <f>IF(N285="základní",J285,0)</f>
        <v>0</v>
      </c>
      <c r="BF285" s="218">
        <f>IF(N285="snížená",J285,0)</f>
        <v>0</v>
      </c>
      <c r="BG285" s="218">
        <f>IF(N285="zákl. přenesená",J285,0)</f>
        <v>0</v>
      </c>
      <c r="BH285" s="218">
        <f>IF(N285="sníž. přenesená",J285,0)</f>
        <v>0</v>
      </c>
      <c r="BI285" s="218">
        <f>IF(N285="nulová",J285,0)</f>
        <v>0</v>
      </c>
      <c r="BJ285" s="19" t="s">
        <v>80</v>
      </c>
      <c r="BK285" s="218">
        <f>ROUND(I285*H285,2)</f>
        <v>0</v>
      </c>
      <c r="BL285" s="19" t="s">
        <v>143</v>
      </c>
      <c r="BM285" s="217" t="s">
        <v>518</v>
      </c>
    </row>
    <row r="286" s="2" customFormat="1">
      <c r="A286" s="40"/>
      <c r="B286" s="41"/>
      <c r="C286" s="42"/>
      <c r="D286" s="219" t="s">
        <v>145</v>
      </c>
      <c r="E286" s="42"/>
      <c r="F286" s="220" t="s">
        <v>519</v>
      </c>
      <c r="G286" s="42"/>
      <c r="H286" s="42"/>
      <c r="I286" s="221"/>
      <c r="J286" s="42"/>
      <c r="K286" s="42"/>
      <c r="L286" s="46"/>
      <c r="M286" s="222"/>
      <c r="N286" s="223"/>
      <c r="O286" s="86"/>
      <c r="P286" s="86"/>
      <c r="Q286" s="86"/>
      <c r="R286" s="86"/>
      <c r="S286" s="86"/>
      <c r="T286" s="87"/>
      <c r="U286" s="40"/>
      <c r="V286" s="40"/>
      <c r="W286" s="40"/>
      <c r="X286" s="40"/>
      <c r="Y286" s="40"/>
      <c r="Z286" s="40"/>
      <c r="AA286" s="40"/>
      <c r="AB286" s="40"/>
      <c r="AC286" s="40"/>
      <c r="AD286" s="40"/>
      <c r="AE286" s="40"/>
      <c r="AT286" s="19" t="s">
        <v>145</v>
      </c>
      <c r="AU286" s="19" t="s">
        <v>82</v>
      </c>
    </row>
    <row r="287" s="13" customFormat="1">
      <c r="A287" s="13"/>
      <c r="B287" s="224"/>
      <c r="C287" s="225"/>
      <c r="D287" s="226" t="s">
        <v>147</v>
      </c>
      <c r="E287" s="227" t="s">
        <v>19</v>
      </c>
      <c r="F287" s="228" t="s">
        <v>520</v>
      </c>
      <c r="G287" s="225"/>
      <c r="H287" s="229">
        <v>3.2149999999999999</v>
      </c>
      <c r="I287" s="230"/>
      <c r="J287" s="225"/>
      <c r="K287" s="225"/>
      <c r="L287" s="231"/>
      <c r="M287" s="232"/>
      <c r="N287" s="233"/>
      <c r="O287" s="233"/>
      <c r="P287" s="233"/>
      <c r="Q287" s="233"/>
      <c r="R287" s="233"/>
      <c r="S287" s="233"/>
      <c r="T287" s="234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T287" s="235" t="s">
        <v>147</v>
      </c>
      <c r="AU287" s="235" t="s">
        <v>82</v>
      </c>
      <c r="AV287" s="13" t="s">
        <v>82</v>
      </c>
      <c r="AW287" s="13" t="s">
        <v>33</v>
      </c>
      <c r="AX287" s="13" t="s">
        <v>80</v>
      </c>
      <c r="AY287" s="235" t="s">
        <v>136</v>
      </c>
    </row>
    <row r="288" s="2" customFormat="1" ht="21.75" customHeight="1">
      <c r="A288" s="40"/>
      <c r="B288" s="41"/>
      <c r="C288" s="206" t="s">
        <v>521</v>
      </c>
      <c r="D288" s="206" t="s">
        <v>138</v>
      </c>
      <c r="E288" s="207" t="s">
        <v>522</v>
      </c>
      <c r="F288" s="208" t="s">
        <v>523</v>
      </c>
      <c r="G288" s="209" t="s">
        <v>201</v>
      </c>
      <c r="H288" s="210">
        <v>3.2149999999999999</v>
      </c>
      <c r="I288" s="211"/>
      <c r="J288" s="212">
        <f>ROUND(I288*H288,2)</f>
        <v>0</v>
      </c>
      <c r="K288" s="208" t="s">
        <v>142</v>
      </c>
      <c r="L288" s="46"/>
      <c r="M288" s="213" t="s">
        <v>19</v>
      </c>
      <c r="N288" s="214" t="s">
        <v>43</v>
      </c>
      <c r="O288" s="86"/>
      <c r="P288" s="215">
        <f>O288*H288</f>
        <v>0</v>
      </c>
      <c r="Q288" s="215">
        <v>0</v>
      </c>
      <c r="R288" s="215">
        <f>Q288*H288</f>
        <v>0</v>
      </c>
      <c r="S288" s="215">
        <v>0</v>
      </c>
      <c r="T288" s="216">
        <f>S288*H288</f>
        <v>0</v>
      </c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  <c r="AE288" s="40"/>
      <c r="AR288" s="217" t="s">
        <v>143</v>
      </c>
      <c r="AT288" s="217" t="s">
        <v>138</v>
      </c>
      <c r="AU288" s="217" t="s">
        <v>82</v>
      </c>
      <c r="AY288" s="19" t="s">
        <v>136</v>
      </c>
      <c r="BE288" s="218">
        <f>IF(N288="základní",J288,0)</f>
        <v>0</v>
      </c>
      <c r="BF288" s="218">
        <f>IF(N288="snížená",J288,0)</f>
        <v>0</v>
      </c>
      <c r="BG288" s="218">
        <f>IF(N288="zákl. přenesená",J288,0)</f>
        <v>0</v>
      </c>
      <c r="BH288" s="218">
        <f>IF(N288="sníž. přenesená",J288,0)</f>
        <v>0</v>
      </c>
      <c r="BI288" s="218">
        <f>IF(N288="nulová",J288,0)</f>
        <v>0</v>
      </c>
      <c r="BJ288" s="19" t="s">
        <v>80</v>
      </c>
      <c r="BK288" s="218">
        <f>ROUND(I288*H288,2)</f>
        <v>0</v>
      </c>
      <c r="BL288" s="19" t="s">
        <v>143</v>
      </c>
      <c r="BM288" s="217" t="s">
        <v>524</v>
      </c>
    </row>
    <row r="289" s="2" customFormat="1">
      <c r="A289" s="40"/>
      <c r="B289" s="41"/>
      <c r="C289" s="42"/>
      <c r="D289" s="219" t="s">
        <v>145</v>
      </c>
      <c r="E289" s="42"/>
      <c r="F289" s="220" t="s">
        <v>525</v>
      </c>
      <c r="G289" s="42"/>
      <c r="H289" s="42"/>
      <c r="I289" s="221"/>
      <c r="J289" s="42"/>
      <c r="K289" s="42"/>
      <c r="L289" s="46"/>
      <c r="M289" s="222"/>
      <c r="N289" s="223"/>
      <c r="O289" s="86"/>
      <c r="P289" s="86"/>
      <c r="Q289" s="86"/>
      <c r="R289" s="86"/>
      <c r="S289" s="86"/>
      <c r="T289" s="87"/>
      <c r="U289" s="40"/>
      <c r="V289" s="40"/>
      <c r="W289" s="40"/>
      <c r="X289" s="40"/>
      <c r="Y289" s="40"/>
      <c r="Z289" s="40"/>
      <c r="AA289" s="40"/>
      <c r="AB289" s="40"/>
      <c r="AC289" s="40"/>
      <c r="AD289" s="40"/>
      <c r="AE289" s="40"/>
      <c r="AT289" s="19" t="s">
        <v>145</v>
      </c>
      <c r="AU289" s="19" t="s">
        <v>82</v>
      </c>
    </row>
    <row r="290" s="2" customFormat="1" ht="24.15" customHeight="1">
      <c r="A290" s="40"/>
      <c r="B290" s="41"/>
      <c r="C290" s="206" t="s">
        <v>526</v>
      </c>
      <c r="D290" s="206" t="s">
        <v>138</v>
      </c>
      <c r="E290" s="207" t="s">
        <v>527</v>
      </c>
      <c r="F290" s="208" t="s">
        <v>528</v>
      </c>
      <c r="G290" s="209" t="s">
        <v>201</v>
      </c>
      <c r="H290" s="210">
        <v>42.085000000000001</v>
      </c>
      <c r="I290" s="211"/>
      <c r="J290" s="212">
        <f>ROUND(I290*H290,2)</f>
        <v>0</v>
      </c>
      <c r="K290" s="208" t="s">
        <v>142</v>
      </c>
      <c r="L290" s="46"/>
      <c r="M290" s="213" t="s">
        <v>19</v>
      </c>
      <c r="N290" s="214" t="s">
        <v>43</v>
      </c>
      <c r="O290" s="86"/>
      <c r="P290" s="215">
        <f>O290*H290</f>
        <v>0</v>
      </c>
      <c r="Q290" s="215">
        <v>0</v>
      </c>
      <c r="R290" s="215">
        <f>Q290*H290</f>
        <v>0</v>
      </c>
      <c r="S290" s="215">
        <v>0</v>
      </c>
      <c r="T290" s="216">
        <f>S290*H290</f>
        <v>0</v>
      </c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  <c r="AE290" s="40"/>
      <c r="AR290" s="217" t="s">
        <v>143</v>
      </c>
      <c r="AT290" s="217" t="s">
        <v>138</v>
      </c>
      <c r="AU290" s="217" t="s">
        <v>82</v>
      </c>
      <c r="AY290" s="19" t="s">
        <v>136</v>
      </c>
      <c r="BE290" s="218">
        <f>IF(N290="základní",J290,0)</f>
        <v>0</v>
      </c>
      <c r="BF290" s="218">
        <f>IF(N290="snížená",J290,0)</f>
        <v>0</v>
      </c>
      <c r="BG290" s="218">
        <f>IF(N290="zákl. přenesená",J290,0)</f>
        <v>0</v>
      </c>
      <c r="BH290" s="218">
        <f>IF(N290="sníž. přenesená",J290,0)</f>
        <v>0</v>
      </c>
      <c r="BI290" s="218">
        <f>IF(N290="nulová",J290,0)</f>
        <v>0</v>
      </c>
      <c r="BJ290" s="19" t="s">
        <v>80</v>
      </c>
      <c r="BK290" s="218">
        <f>ROUND(I290*H290,2)</f>
        <v>0</v>
      </c>
      <c r="BL290" s="19" t="s">
        <v>143</v>
      </c>
      <c r="BM290" s="217" t="s">
        <v>529</v>
      </c>
    </row>
    <row r="291" s="2" customFormat="1">
      <c r="A291" s="40"/>
      <c r="B291" s="41"/>
      <c r="C291" s="42"/>
      <c r="D291" s="219" t="s">
        <v>145</v>
      </c>
      <c r="E291" s="42"/>
      <c r="F291" s="220" t="s">
        <v>530</v>
      </c>
      <c r="G291" s="42"/>
      <c r="H291" s="42"/>
      <c r="I291" s="221"/>
      <c r="J291" s="42"/>
      <c r="K291" s="42"/>
      <c r="L291" s="46"/>
      <c r="M291" s="222"/>
      <c r="N291" s="223"/>
      <c r="O291" s="86"/>
      <c r="P291" s="86"/>
      <c r="Q291" s="86"/>
      <c r="R291" s="86"/>
      <c r="S291" s="86"/>
      <c r="T291" s="87"/>
      <c r="U291" s="40"/>
      <c r="V291" s="40"/>
      <c r="W291" s="40"/>
      <c r="X291" s="40"/>
      <c r="Y291" s="40"/>
      <c r="Z291" s="40"/>
      <c r="AA291" s="40"/>
      <c r="AB291" s="40"/>
      <c r="AC291" s="40"/>
      <c r="AD291" s="40"/>
      <c r="AE291" s="40"/>
      <c r="AT291" s="19" t="s">
        <v>145</v>
      </c>
      <c r="AU291" s="19" t="s">
        <v>82</v>
      </c>
    </row>
    <row r="292" s="13" customFormat="1">
      <c r="A292" s="13"/>
      <c r="B292" s="224"/>
      <c r="C292" s="225"/>
      <c r="D292" s="226" t="s">
        <v>147</v>
      </c>
      <c r="E292" s="227" t="s">
        <v>19</v>
      </c>
      <c r="F292" s="228" t="s">
        <v>531</v>
      </c>
      <c r="G292" s="225"/>
      <c r="H292" s="229">
        <v>41.859999999999999</v>
      </c>
      <c r="I292" s="230"/>
      <c r="J292" s="225"/>
      <c r="K292" s="225"/>
      <c r="L292" s="231"/>
      <c r="M292" s="232"/>
      <c r="N292" s="233"/>
      <c r="O292" s="233"/>
      <c r="P292" s="233"/>
      <c r="Q292" s="233"/>
      <c r="R292" s="233"/>
      <c r="S292" s="233"/>
      <c r="T292" s="234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T292" s="235" t="s">
        <v>147</v>
      </c>
      <c r="AU292" s="235" t="s">
        <v>82</v>
      </c>
      <c r="AV292" s="13" t="s">
        <v>82</v>
      </c>
      <c r="AW292" s="13" t="s">
        <v>33</v>
      </c>
      <c r="AX292" s="13" t="s">
        <v>72</v>
      </c>
      <c r="AY292" s="235" t="s">
        <v>136</v>
      </c>
    </row>
    <row r="293" s="13" customFormat="1">
      <c r="A293" s="13"/>
      <c r="B293" s="224"/>
      <c r="C293" s="225"/>
      <c r="D293" s="226" t="s">
        <v>147</v>
      </c>
      <c r="E293" s="227" t="s">
        <v>19</v>
      </c>
      <c r="F293" s="228" t="s">
        <v>532</v>
      </c>
      <c r="G293" s="225"/>
      <c r="H293" s="229">
        <v>0.22500000000000001</v>
      </c>
      <c r="I293" s="230"/>
      <c r="J293" s="225"/>
      <c r="K293" s="225"/>
      <c r="L293" s="231"/>
      <c r="M293" s="232"/>
      <c r="N293" s="233"/>
      <c r="O293" s="233"/>
      <c r="P293" s="233"/>
      <c r="Q293" s="233"/>
      <c r="R293" s="233"/>
      <c r="S293" s="233"/>
      <c r="T293" s="234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T293" s="235" t="s">
        <v>147</v>
      </c>
      <c r="AU293" s="235" t="s">
        <v>82</v>
      </c>
      <c r="AV293" s="13" t="s">
        <v>82</v>
      </c>
      <c r="AW293" s="13" t="s">
        <v>33</v>
      </c>
      <c r="AX293" s="13" t="s">
        <v>72</v>
      </c>
      <c r="AY293" s="235" t="s">
        <v>136</v>
      </c>
    </row>
    <row r="294" s="15" customFormat="1">
      <c r="A294" s="15"/>
      <c r="B294" s="256"/>
      <c r="C294" s="257"/>
      <c r="D294" s="226" t="s">
        <v>147</v>
      </c>
      <c r="E294" s="258" t="s">
        <v>19</v>
      </c>
      <c r="F294" s="259" t="s">
        <v>277</v>
      </c>
      <c r="G294" s="257"/>
      <c r="H294" s="260">
        <v>42.085000000000001</v>
      </c>
      <c r="I294" s="261"/>
      <c r="J294" s="257"/>
      <c r="K294" s="257"/>
      <c r="L294" s="262"/>
      <c r="M294" s="263"/>
      <c r="N294" s="264"/>
      <c r="O294" s="264"/>
      <c r="P294" s="264"/>
      <c r="Q294" s="264"/>
      <c r="R294" s="264"/>
      <c r="S294" s="264"/>
      <c r="T294" s="265"/>
      <c r="U294" s="15"/>
      <c r="V294" s="15"/>
      <c r="W294" s="15"/>
      <c r="X294" s="15"/>
      <c r="Y294" s="15"/>
      <c r="Z294" s="15"/>
      <c r="AA294" s="15"/>
      <c r="AB294" s="15"/>
      <c r="AC294" s="15"/>
      <c r="AD294" s="15"/>
      <c r="AE294" s="15"/>
      <c r="AT294" s="266" t="s">
        <v>147</v>
      </c>
      <c r="AU294" s="266" t="s">
        <v>82</v>
      </c>
      <c r="AV294" s="15" t="s">
        <v>143</v>
      </c>
      <c r="AW294" s="15" t="s">
        <v>33</v>
      </c>
      <c r="AX294" s="15" t="s">
        <v>80</v>
      </c>
      <c r="AY294" s="266" t="s">
        <v>136</v>
      </c>
    </row>
    <row r="295" s="2" customFormat="1" ht="24.15" customHeight="1">
      <c r="A295" s="40"/>
      <c r="B295" s="41"/>
      <c r="C295" s="206" t="s">
        <v>533</v>
      </c>
      <c r="D295" s="206" t="s">
        <v>138</v>
      </c>
      <c r="E295" s="207" t="s">
        <v>534</v>
      </c>
      <c r="F295" s="208" t="s">
        <v>535</v>
      </c>
      <c r="G295" s="209" t="s">
        <v>201</v>
      </c>
      <c r="H295" s="210">
        <v>2.9900000000000002</v>
      </c>
      <c r="I295" s="211"/>
      <c r="J295" s="212">
        <f>ROUND(I295*H295,2)</f>
        <v>0</v>
      </c>
      <c r="K295" s="208" t="s">
        <v>142</v>
      </c>
      <c r="L295" s="46"/>
      <c r="M295" s="213" t="s">
        <v>19</v>
      </c>
      <c r="N295" s="214" t="s">
        <v>43</v>
      </c>
      <c r="O295" s="86"/>
      <c r="P295" s="215">
        <f>O295*H295</f>
        <v>0</v>
      </c>
      <c r="Q295" s="215">
        <v>0</v>
      </c>
      <c r="R295" s="215">
        <f>Q295*H295</f>
        <v>0</v>
      </c>
      <c r="S295" s="215">
        <v>0</v>
      </c>
      <c r="T295" s="216">
        <f>S295*H295</f>
        <v>0</v>
      </c>
      <c r="U295" s="40"/>
      <c r="V295" s="40"/>
      <c r="W295" s="40"/>
      <c r="X295" s="40"/>
      <c r="Y295" s="40"/>
      <c r="Z295" s="40"/>
      <c r="AA295" s="40"/>
      <c r="AB295" s="40"/>
      <c r="AC295" s="40"/>
      <c r="AD295" s="40"/>
      <c r="AE295" s="40"/>
      <c r="AR295" s="217" t="s">
        <v>143</v>
      </c>
      <c r="AT295" s="217" t="s">
        <v>138</v>
      </c>
      <c r="AU295" s="217" t="s">
        <v>82</v>
      </c>
      <c r="AY295" s="19" t="s">
        <v>136</v>
      </c>
      <c r="BE295" s="218">
        <f>IF(N295="základní",J295,0)</f>
        <v>0</v>
      </c>
      <c r="BF295" s="218">
        <f>IF(N295="snížená",J295,0)</f>
        <v>0</v>
      </c>
      <c r="BG295" s="218">
        <f>IF(N295="zákl. přenesená",J295,0)</f>
        <v>0</v>
      </c>
      <c r="BH295" s="218">
        <f>IF(N295="sníž. přenesená",J295,0)</f>
        <v>0</v>
      </c>
      <c r="BI295" s="218">
        <f>IF(N295="nulová",J295,0)</f>
        <v>0</v>
      </c>
      <c r="BJ295" s="19" t="s">
        <v>80</v>
      </c>
      <c r="BK295" s="218">
        <f>ROUND(I295*H295,2)</f>
        <v>0</v>
      </c>
      <c r="BL295" s="19" t="s">
        <v>143</v>
      </c>
      <c r="BM295" s="217" t="s">
        <v>536</v>
      </c>
    </row>
    <row r="296" s="2" customFormat="1">
      <c r="A296" s="40"/>
      <c r="B296" s="41"/>
      <c r="C296" s="42"/>
      <c r="D296" s="219" t="s">
        <v>145</v>
      </c>
      <c r="E296" s="42"/>
      <c r="F296" s="220" t="s">
        <v>537</v>
      </c>
      <c r="G296" s="42"/>
      <c r="H296" s="42"/>
      <c r="I296" s="221"/>
      <c r="J296" s="42"/>
      <c r="K296" s="42"/>
      <c r="L296" s="46"/>
      <c r="M296" s="222"/>
      <c r="N296" s="223"/>
      <c r="O296" s="86"/>
      <c r="P296" s="86"/>
      <c r="Q296" s="86"/>
      <c r="R296" s="86"/>
      <c r="S296" s="86"/>
      <c r="T296" s="87"/>
      <c r="U296" s="40"/>
      <c r="V296" s="40"/>
      <c r="W296" s="40"/>
      <c r="X296" s="40"/>
      <c r="Y296" s="40"/>
      <c r="Z296" s="40"/>
      <c r="AA296" s="40"/>
      <c r="AB296" s="40"/>
      <c r="AC296" s="40"/>
      <c r="AD296" s="40"/>
      <c r="AE296" s="40"/>
      <c r="AT296" s="19" t="s">
        <v>145</v>
      </c>
      <c r="AU296" s="19" t="s">
        <v>82</v>
      </c>
    </row>
    <row r="297" s="13" customFormat="1">
      <c r="A297" s="13"/>
      <c r="B297" s="224"/>
      <c r="C297" s="225"/>
      <c r="D297" s="226" t="s">
        <v>147</v>
      </c>
      <c r="E297" s="227" t="s">
        <v>19</v>
      </c>
      <c r="F297" s="228" t="s">
        <v>538</v>
      </c>
      <c r="G297" s="225"/>
      <c r="H297" s="229">
        <v>2.9900000000000002</v>
      </c>
      <c r="I297" s="230"/>
      <c r="J297" s="225"/>
      <c r="K297" s="225"/>
      <c r="L297" s="231"/>
      <c r="M297" s="232"/>
      <c r="N297" s="233"/>
      <c r="O297" s="233"/>
      <c r="P297" s="233"/>
      <c r="Q297" s="233"/>
      <c r="R297" s="233"/>
      <c r="S297" s="233"/>
      <c r="T297" s="234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T297" s="235" t="s">
        <v>147</v>
      </c>
      <c r="AU297" s="235" t="s">
        <v>82</v>
      </c>
      <c r="AV297" s="13" t="s">
        <v>82</v>
      </c>
      <c r="AW297" s="13" t="s">
        <v>33</v>
      </c>
      <c r="AX297" s="13" t="s">
        <v>80</v>
      </c>
      <c r="AY297" s="235" t="s">
        <v>136</v>
      </c>
    </row>
    <row r="298" s="12" customFormat="1" ht="22.8" customHeight="1">
      <c r="A298" s="12"/>
      <c r="B298" s="190"/>
      <c r="C298" s="191"/>
      <c r="D298" s="192" t="s">
        <v>71</v>
      </c>
      <c r="E298" s="204" t="s">
        <v>539</v>
      </c>
      <c r="F298" s="204" t="s">
        <v>540</v>
      </c>
      <c r="G298" s="191"/>
      <c r="H298" s="191"/>
      <c r="I298" s="194"/>
      <c r="J298" s="205">
        <f>BK298</f>
        <v>0</v>
      </c>
      <c r="K298" s="191"/>
      <c r="L298" s="196"/>
      <c r="M298" s="197"/>
      <c r="N298" s="198"/>
      <c r="O298" s="198"/>
      <c r="P298" s="199">
        <f>SUM(P299:P373)</f>
        <v>0</v>
      </c>
      <c r="Q298" s="198"/>
      <c r="R298" s="199">
        <f>SUM(R299:R373)</f>
        <v>0.0061412999999999997</v>
      </c>
      <c r="S298" s="198"/>
      <c r="T298" s="200">
        <f>SUM(T299:T373)</f>
        <v>292.86063300000001</v>
      </c>
      <c r="U298" s="12"/>
      <c r="V298" s="12"/>
      <c r="W298" s="12"/>
      <c r="X298" s="12"/>
      <c r="Y298" s="12"/>
      <c r="Z298" s="12"/>
      <c r="AA298" s="12"/>
      <c r="AB298" s="12"/>
      <c r="AC298" s="12"/>
      <c r="AD298" s="12"/>
      <c r="AE298" s="12"/>
      <c r="AR298" s="201" t="s">
        <v>80</v>
      </c>
      <c r="AT298" s="202" t="s">
        <v>71</v>
      </c>
      <c r="AU298" s="202" t="s">
        <v>80</v>
      </c>
      <c r="AY298" s="201" t="s">
        <v>136</v>
      </c>
      <c r="BK298" s="203">
        <f>SUM(BK299:BK373)</f>
        <v>0</v>
      </c>
    </row>
    <row r="299" s="2" customFormat="1" ht="16.5" customHeight="1">
      <c r="A299" s="40"/>
      <c r="B299" s="41"/>
      <c r="C299" s="206" t="s">
        <v>541</v>
      </c>
      <c r="D299" s="206" t="s">
        <v>138</v>
      </c>
      <c r="E299" s="207" t="s">
        <v>542</v>
      </c>
      <c r="F299" s="208" t="s">
        <v>543</v>
      </c>
      <c r="G299" s="209" t="s">
        <v>201</v>
      </c>
      <c r="H299" s="210">
        <v>0.20000000000000001</v>
      </c>
      <c r="I299" s="211"/>
      <c r="J299" s="212">
        <f>ROUND(I299*H299,2)</f>
        <v>0</v>
      </c>
      <c r="K299" s="208" t="s">
        <v>142</v>
      </c>
      <c r="L299" s="46"/>
      <c r="M299" s="213" t="s">
        <v>19</v>
      </c>
      <c r="N299" s="214" t="s">
        <v>43</v>
      </c>
      <c r="O299" s="86"/>
      <c r="P299" s="215">
        <f>O299*H299</f>
        <v>0</v>
      </c>
      <c r="Q299" s="215">
        <v>0</v>
      </c>
      <c r="R299" s="215">
        <f>Q299*H299</f>
        <v>0</v>
      </c>
      <c r="S299" s="215">
        <v>1</v>
      </c>
      <c r="T299" s="216">
        <f>S299*H299</f>
        <v>0.20000000000000001</v>
      </c>
      <c r="U299" s="40"/>
      <c r="V299" s="40"/>
      <c r="W299" s="40"/>
      <c r="X299" s="40"/>
      <c r="Y299" s="40"/>
      <c r="Z299" s="40"/>
      <c r="AA299" s="40"/>
      <c r="AB299" s="40"/>
      <c r="AC299" s="40"/>
      <c r="AD299" s="40"/>
      <c r="AE299" s="40"/>
      <c r="AR299" s="217" t="s">
        <v>143</v>
      </c>
      <c r="AT299" s="217" t="s">
        <v>138</v>
      </c>
      <c r="AU299" s="217" t="s">
        <v>82</v>
      </c>
      <c r="AY299" s="19" t="s">
        <v>136</v>
      </c>
      <c r="BE299" s="218">
        <f>IF(N299="základní",J299,0)</f>
        <v>0</v>
      </c>
      <c r="BF299" s="218">
        <f>IF(N299="snížená",J299,0)</f>
        <v>0</v>
      </c>
      <c r="BG299" s="218">
        <f>IF(N299="zákl. přenesená",J299,0)</f>
        <v>0</v>
      </c>
      <c r="BH299" s="218">
        <f>IF(N299="sníž. přenesená",J299,0)</f>
        <v>0</v>
      </c>
      <c r="BI299" s="218">
        <f>IF(N299="nulová",J299,0)</f>
        <v>0</v>
      </c>
      <c r="BJ299" s="19" t="s">
        <v>80</v>
      </c>
      <c r="BK299" s="218">
        <f>ROUND(I299*H299,2)</f>
        <v>0</v>
      </c>
      <c r="BL299" s="19" t="s">
        <v>143</v>
      </c>
      <c r="BM299" s="217" t="s">
        <v>544</v>
      </c>
    </row>
    <row r="300" s="2" customFormat="1">
      <c r="A300" s="40"/>
      <c r="B300" s="41"/>
      <c r="C300" s="42"/>
      <c r="D300" s="219" t="s">
        <v>145</v>
      </c>
      <c r="E300" s="42"/>
      <c r="F300" s="220" t="s">
        <v>545</v>
      </c>
      <c r="G300" s="42"/>
      <c r="H300" s="42"/>
      <c r="I300" s="221"/>
      <c r="J300" s="42"/>
      <c r="K300" s="42"/>
      <c r="L300" s="46"/>
      <c r="M300" s="222"/>
      <c r="N300" s="223"/>
      <c r="O300" s="86"/>
      <c r="P300" s="86"/>
      <c r="Q300" s="86"/>
      <c r="R300" s="86"/>
      <c r="S300" s="86"/>
      <c r="T300" s="87"/>
      <c r="U300" s="40"/>
      <c r="V300" s="40"/>
      <c r="W300" s="40"/>
      <c r="X300" s="40"/>
      <c r="Y300" s="40"/>
      <c r="Z300" s="40"/>
      <c r="AA300" s="40"/>
      <c r="AB300" s="40"/>
      <c r="AC300" s="40"/>
      <c r="AD300" s="40"/>
      <c r="AE300" s="40"/>
      <c r="AT300" s="19" t="s">
        <v>145</v>
      </c>
      <c r="AU300" s="19" t="s">
        <v>82</v>
      </c>
    </row>
    <row r="301" s="13" customFormat="1">
      <c r="A301" s="13"/>
      <c r="B301" s="224"/>
      <c r="C301" s="225"/>
      <c r="D301" s="226" t="s">
        <v>147</v>
      </c>
      <c r="E301" s="227" t="s">
        <v>19</v>
      </c>
      <c r="F301" s="228" t="s">
        <v>546</v>
      </c>
      <c r="G301" s="225"/>
      <c r="H301" s="229">
        <v>0.20000000000000001</v>
      </c>
      <c r="I301" s="230"/>
      <c r="J301" s="225"/>
      <c r="K301" s="225"/>
      <c r="L301" s="231"/>
      <c r="M301" s="232"/>
      <c r="N301" s="233"/>
      <c r="O301" s="233"/>
      <c r="P301" s="233"/>
      <c r="Q301" s="233"/>
      <c r="R301" s="233"/>
      <c r="S301" s="233"/>
      <c r="T301" s="234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T301" s="235" t="s">
        <v>147</v>
      </c>
      <c r="AU301" s="235" t="s">
        <v>82</v>
      </c>
      <c r="AV301" s="13" t="s">
        <v>82</v>
      </c>
      <c r="AW301" s="13" t="s">
        <v>33</v>
      </c>
      <c r="AX301" s="13" t="s">
        <v>80</v>
      </c>
      <c r="AY301" s="235" t="s">
        <v>136</v>
      </c>
    </row>
    <row r="302" s="2" customFormat="1" ht="24.15" customHeight="1">
      <c r="A302" s="40"/>
      <c r="B302" s="41"/>
      <c r="C302" s="206" t="s">
        <v>547</v>
      </c>
      <c r="D302" s="206" t="s">
        <v>138</v>
      </c>
      <c r="E302" s="207" t="s">
        <v>548</v>
      </c>
      <c r="F302" s="208" t="s">
        <v>549</v>
      </c>
      <c r="G302" s="209" t="s">
        <v>169</v>
      </c>
      <c r="H302" s="210">
        <v>48.811</v>
      </c>
      <c r="I302" s="211"/>
      <c r="J302" s="212">
        <f>ROUND(I302*H302,2)</f>
        <v>0</v>
      </c>
      <c r="K302" s="208" t="s">
        <v>142</v>
      </c>
      <c r="L302" s="46"/>
      <c r="M302" s="213" t="s">
        <v>19</v>
      </c>
      <c r="N302" s="214" t="s">
        <v>43</v>
      </c>
      <c r="O302" s="86"/>
      <c r="P302" s="215">
        <f>O302*H302</f>
        <v>0</v>
      </c>
      <c r="Q302" s="215">
        <v>0</v>
      </c>
      <c r="R302" s="215">
        <f>Q302*H302</f>
        <v>0</v>
      </c>
      <c r="S302" s="215">
        <v>1.8049999999999999</v>
      </c>
      <c r="T302" s="216">
        <f>S302*H302</f>
        <v>88.103854999999996</v>
      </c>
      <c r="U302" s="40"/>
      <c r="V302" s="40"/>
      <c r="W302" s="40"/>
      <c r="X302" s="40"/>
      <c r="Y302" s="40"/>
      <c r="Z302" s="40"/>
      <c r="AA302" s="40"/>
      <c r="AB302" s="40"/>
      <c r="AC302" s="40"/>
      <c r="AD302" s="40"/>
      <c r="AE302" s="40"/>
      <c r="AR302" s="217" t="s">
        <v>143</v>
      </c>
      <c r="AT302" s="217" t="s">
        <v>138</v>
      </c>
      <c r="AU302" s="217" t="s">
        <v>82</v>
      </c>
      <c r="AY302" s="19" t="s">
        <v>136</v>
      </c>
      <c r="BE302" s="218">
        <f>IF(N302="základní",J302,0)</f>
        <v>0</v>
      </c>
      <c r="BF302" s="218">
        <f>IF(N302="snížená",J302,0)</f>
        <v>0</v>
      </c>
      <c r="BG302" s="218">
        <f>IF(N302="zákl. přenesená",J302,0)</f>
        <v>0</v>
      </c>
      <c r="BH302" s="218">
        <f>IF(N302="sníž. přenesená",J302,0)</f>
        <v>0</v>
      </c>
      <c r="BI302" s="218">
        <f>IF(N302="nulová",J302,0)</f>
        <v>0</v>
      </c>
      <c r="BJ302" s="19" t="s">
        <v>80</v>
      </c>
      <c r="BK302" s="218">
        <f>ROUND(I302*H302,2)</f>
        <v>0</v>
      </c>
      <c r="BL302" s="19" t="s">
        <v>143</v>
      </c>
      <c r="BM302" s="217" t="s">
        <v>550</v>
      </c>
    </row>
    <row r="303" s="2" customFormat="1">
      <c r="A303" s="40"/>
      <c r="B303" s="41"/>
      <c r="C303" s="42"/>
      <c r="D303" s="219" t="s">
        <v>145</v>
      </c>
      <c r="E303" s="42"/>
      <c r="F303" s="220" t="s">
        <v>551</v>
      </c>
      <c r="G303" s="42"/>
      <c r="H303" s="42"/>
      <c r="I303" s="221"/>
      <c r="J303" s="42"/>
      <c r="K303" s="42"/>
      <c r="L303" s="46"/>
      <c r="M303" s="222"/>
      <c r="N303" s="223"/>
      <c r="O303" s="86"/>
      <c r="P303" s="86"/>
      <c r="Q303" s="86"/>
      <c r="R303" s="86"/>
      <c r="S303" s="86"/>
      <c r="T303" s="87"/>
      <c r="U303" s="40"/>
      <c r="V303" s="40"/>
      <c r="W303" s="40"/>
      <c r="X303" s="40"/>
      <c r="Y303" s="40"/>
      <c r="Z303" s="40"/>
      <c r="AA303" s="40"/>
      <c r="AB303" s="40"/>
      <c r="AC303" s="40"/>
      <c r="AD303" s="40"/>
      <c r="AE303" s="40"/>
      <c r="AT303" s="19" t="s">
        <v>145</v>
      </c>
      <c r="AU303" s="19" t="s">
        <v>82</v>
      </c>
    </row>
    <row r="304" s="14" customFormat="1">
      <c r="A304" s="14"/>
      <c r="B304" s="246"/>
      <c r="C304" s="247"/>
      <c r="D304" s="226" t="s">
        <v>147</v>
      </c>
      <c r="E304" s="248" t="s">
        <v>19</v>
      </c>
      <c r="F304" s="249" t="s">
        <v>552</v>
      </c>
      <c r="G304" s="247"/>
      <c r="H304" s="248" t="s">
        <v>19</v>
      </c>
      <c r="I304" s="250"/>
      <c r="J304" s="247"/>
      <c r="K304" s="247"/>
      <c r="L304" s="251"/>
      <c r="M304" s="252"/>
      <c r="N304" s="253"/>
      <c r="O304" s="253"/>
      <c r="P304" s="253"/>
      <c r="Q304" s="253"/>
      <c r="R304" s="253"/>
      <c r="S304" s="253"/>
      <c r="T304" s="254"/>
      <c r="U304" s="14"/>
      <c r="V304" s="14"/>
      <c r="W304" s="14"/>
      <c r="X304" s="14"/>
      <c r="Y304" s="14"/>
      <c r="Z304" s="14"/>
      <c r="AA304" s="14"/>
      <c r="AB304" s="14"/>
      <c r="AC304" s="14"/>
      <c r="AD304" s="14"/>
      <c r="AE304" s="14"/>
      <c r="AT304" s="255" t="s">
        <v>147</v>
      </c>
      <c r="AU304" s="255" t="s">
        <v>82</v>
      </c>
      <c r="AV304" s="14" t="s">
        <v>80</v>
      </c>
      <c r="AW304" s="14" t="s">
        <v>33</v>
      </c>
      <c r="AX304" s="14" t="s">
        <v>72</v>
      </c>
      <c r="AY304" s="255" t="s">
        <v>136</v>
      </c>
    </row>
    <row r="305" s="13" customFormat="1">
      <c r="A305" s="13"/>
      <c r="B305" s="224"/>
      <c r="C305" s="225"/>
      <c r="D305" s="226" t="s">
        <v>147</v>
      </c>
      <c r="E305" s="227" t="s">
        <v>19</v>
      </c>
      <c r="F305" s="228" t="s">
        <v>553</v>
      </c>
      <c r="G305" s="225"/>
      <c r="H305" s="229">
        <v>1.1930000000000001</v>
      </c>
      <c r="I305" s="230"/>
      <c r="J305" s="225"/>
      <c r="K305" s="225"/>
      <c r="L305" s="231"/>
      <c r="M305" s="232"/>
      <c r="N305" s="233"/>
      <c r="O305" s="233"/>
      <c r="P305" s="233"/>
      <c r="Q305" s="233"/>
      <c r="R305" s="233"/>
      <c r="S305" s="233"/>
      <c r="T305" s="234"/>
      <c r="U305" s="13"/>
      <c r="V305" s="13"/>
      <c r="W305" s="13"/>
      <c r="X305" s="13"/>
      <c r="Y305" s="13"/>
      <c r="Z305" s="13"/>
      <c r="AA305" s="13"/>
      <c r="AB305" s="13"/>
      <c r="AC305" s="13"/>
      <c r="AD305" s="13"/>
      <c r="AE305" s="13"/>
      <c r="AT305" s="235" t="s">
        <v>147</v>
      </c>
      <c r="AU305" s="235" t="s">
        <v>82</v>
      </c>
      <c r="AV305" s="13" t="s">
        <v>82</v>
      </c>
      <c r="AW305" s="13" t="s">
        <v>33</v>
      </c>
      <c r="AX305" s="13" t="s">
        <v>72</v>
      </c>
      <c r="AY305" s="235" t="s">
        <v>136</v>
      </c>
    </row>
    <row r="306" s="14" customFormat="1">
      <c r="A306" s="14"/>
      <c r="B306" s="246"/>
      <c r="C306" s="247"/>
      <c r="D306" s="226" t="s">
        <v>147</v>
      </c>
      <c r="E306" s="248" t="s">
        <v>19</v>
      </c>
      <c r="F306" s="249" t="s">
        <v>554</v>
      </c>
      <c r="G306" s="247"/>
      <c r="H306" s="248" t="s">
        <v>19</v>
      </c>
      <c r="I306" s="250"/>
      <c r="J306" s="247"/>
      <c r="K306" s="247"/>
      <c r="L306" s="251"/>
      <c r="M306" s="252"/>
      <c r="N306" s="253"/>
      <c r="O306" s="253"/>
      <c r="P306" s="253"/>
      <c r="Q306" s="253"/>
      <c r="R306" s="253"/>
      <c r="S306" s="253"/>
      <c r="T306" s="254"/>
      <c r="U306" s="14"/>
      <c r="V306" s="14"/>
      <c r="W306" s="14"/>
      <c r="X306" s="14"/>
      <c r="Y306" s="14"/>
      <c r="Z306" s="14"/>
      <c r="AA306" s="14"/>
      <c r="AB306" s="14"/>
      <c r="AC306" s="14"/>
      <c r="AD306" s="14"/>
      <c r="AE306" s="14"/>
      <c r="AT306" s="255" t="s">
        <v>147</v>
      </c>
      <c r="AU306" s="255" t="s">
        <v>82</v>
      </c>
      <c r="AV306" s="14" t="s">
        <v>80</v>
      </c>
      <c r="AW306" s="14" t="s">
        <v>33</v>
      </c>
      <c r="AX306" s="14" t="s">
        <v>72</v>
      </c>
      <c r="AY306" s="255" t="s">
        <v>136</v>
      </c>
    </row>
    <row r="307" s="13" customFormat="1">
      <c r="A307" s="13"/>
      <c r="B307" s="224"/>
      <c r="C307" s="225"/>
      <c r="D307" s="226" t="s">
        <v>147</v>
      </c>
      <c r="E307" s="227" t="s">
        <v>19</v>
      </c>
      <c r="F307" s="228" t="s">
        <v>555</v>
      </c>
      <c r="G307" s="225"/>
      <c r="H307" s="229">
        <v>29.856000000000002</v>
      </c>
      <c r="I307" s="230"/>
      <c r="J307" s="225"/>
      <c r="K307" s="225"/>
      <c r="L307" s="231"/>
      <c r="M307" s="232"/>
      <c r="N307" s="233"/>
      <c r="O307" s="233"/>
      <c r="P307" s="233"/>
      <c r="Q307" s="233"/>
      <c r="R307" s="233"/>
      <c r="S307" s="233"/>
      <c r="T307" s="234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T307" s="235" t="s">
        <v>147</v>
      </c>
      <c r="AU307" s="235" t="s">
        <v>82</v>
      </c>
      <c r="AV307" s="13" t="s">
        <v>82</v>
      </c>
      <c r="AW307" s="13" t="s">
        <v>33</v>
      </c>
      <c r="AX307" s="13" t="s">
        <v>72</v>
      </c>
      <c r="AY307" s="235" t="s">
        <v>136</v>
      </c>
    </row>
    <row r="308" s="13" customFormat="1">
      <c r="A308" s="13"/>
      <c r="B308" s="224"/>
      <c r="C308" s="225"/>
      <c r="D308" s="226" t="s">
        <v>147</v>
      </c>
      <c r="E308" s="227" t="s">
        <v>19</v>
      </c>
      <c r="F308" s="228" t="s">
        <v>556</v>
      </c>
      <c r="G308" s="225"/>
      <c r="H308" s="229">
        <v>1.7330000000000001</v>
      </c>
      <c r="I308" s="230"/>
      <c r="J308" s="225"/>
      <c r="K308" s="225"/>
      <c r="L308" s="231"/>
      <c r="M308" s="232"/>
      <c r="N308" s="233"/>
      <c r="O308" s="233"/>
      <c r="P308" s="233"/>
      <c r="Q308" s="233"/>
      <c r="R308" s="233"/>
      <c r="S308" s="233"/>
      <c r="T308" s="234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T308" s="235" t="s">
        <v>147</v>
      </c>
      <c r="AU308" s="235" t="s">
        <v>82</v>
      </c>
      <c r="AV308" s="13" t="s">
        <v>82</v>
      </c>
      <c r="AW308" s="13" t="s">
        <v>33</v>
      </c>
      <c r="AX308" s="13" t="s">
        <v>72</v>
      </c>
      <c r="AY308" s="235" t="s">
        <v>136</v>
      </c>
    </row>
    <row r="309" s="16" customFormat="1">
      <c r="A309" s="16"/>
      <c r="B309" s="267"/>
      <c r="C309" s="268"/>
      <c r="D309" s="226" t="s">
        <v>147</v>
      </c>
      <c r="E309" s="269" t="s">
        <v>19</v>
      </c>
      <c r="F309" s="270" t="s">
        <v>557</v>
      </c>
      <c r="G309" s="268"/>
      <c r="H309" s="271">
        <v>32.781999999999996</v>
      </c>
      <c r="I309" s="272"/>
      <c r="J309" s="268"/>
      <c r="K309" s="268"/>
      <c r="L309" s="273"/>
      <c r="M309" s="274"/>
      <c r="N309" s="275"/>
      <c r="O309" s="275"/>
      <c r="P309" s="275"/>
      <c r="Q309" s="275"/>
      <c r="R309" s="275"/>
      <c r="S309" s="275"/>
      <c r="T309" s="276"/>
      <c r="U309" s="16"/>
      <c r="V309" s="16"/>
      <c r="W309" s="16"/>
      <c r="X309" s="16"/>
      <c r="Y309" s="16"/>
      <c r="Z309" s="16"/>
      <c r="AA309" s="16"/>
      <c r="AB309" s="16"/>
      <c r="AC309" s="16"/>
      <c r="AD309" s="16"/>
      <c r="AE309" s="16"/>
      <c r="AT309" s="277" t="s">
        <v>147</v>
      </c>
      <c r="AU309" s="277" t="s">
        <v>82</v>
      </c>
      <c r="AV309" s="16" t="s">
        <v>155</v>
      </c>
      <c r="AW309" s="16" t="s">
        <v>33</v>
      </c>
      <c r="AX309" s="16" t="s">
        <v>72</v>
      </c>
      <c r="AY309" s="277" t="s">
        <v>136</v>
      </c>
    </row>
    <row r="310" s="14" customFormat="1">
      <c r="A310" s="14"/>
      <c r="B310" s="246"/>
      <c r="C310" s="247"/>
      <c r="D310" s="226" t="s">
        <v>147</v>
      </c>
      <c r="E310" s="248" t="s">
        <v>19</v>
      </c>
      <c r="F310" s="249" t="s">
        <v>558</v>
      </c>
      <c r="G310" s="247"/>
      <c r="H310" s="248" t="s">
        <v>19</v>
      </c>
      <c r="I310" s="250"/>
      <c r="J310" s="247"/>
      <c r="K310" s="247"/>
      <c r="L310" s="251"/>
      <c r="M310" s="252"/>
      <c r="N310" s="253"/>
      <c r="O310" s="253"/>
      <c r="P310" s="253"/>
      <c r="Q310" s="253"/>
      <c r="R310" s="253"/>
      <c r="S310" s="253"/>
      <c r="T310" s="254"/>
      <c r="U310" s="14"/>
      <c r="V310" s="14"/>
      <c r="W310" s="14"/>
      <c r="X310" s="14"/>
      <c r="Y310" s="14"/>
      <c r="Z310" s="14"/>
      <c r="AA310" s="14"/>
      <c r="AB310" s="14"/>
      <c r="AC310" s="14"/>
      <c r="AD310" s="14"/>
      <c r="AE310" s="14"/>
      <c r="AT310" s="255" t="s">
        <v>147</v>
      </c>
      <c r="AU310" s="255" t="s">
        <v>82</v>
      </c>
      <c r="AV310" s="14" t="s">
        <v>80</v>
      </c>
      <c r="AW310" s="14" t="s">
        <v>33</v>
      </c>
      <c r="AX310" s="14" t="s">
        <v>72</v>
      </c>
      <c r="AY310" s="255" t="s">
        <v>136</v>
      </c>
    </row>
    <row r="311" s="14" customFormat="1">
      <c r="A311" s="14"/>
      <c r="B311" s="246"/>
      <c r="C311" s="247"/>
      <c r="D311" s="226" t="s">
        <v>147</v>
      </c>
      <c r="E311" s="248" t="s">
        <v>19</v>
      </c>
      <c r="F311" s="249" t="s">
        <v>559</v>
      </c>
      <c r="G311" s="247"/>
      <c r="H311" s="248" t="s">
        <v>19</v>
      </c>
      <c r="I311" s="250"/>
      <c r="J311" s="247"/>
      <c r="K311" s="247"/>
      <c r="L311" s="251"/>
      <c r="M311" s="252"/>
      <c r="N311" s="253"/>
      <c r="O311" s="253"/>
      <c r="P311" s="253"/>
      <c r="Q311" s="253"/>
      <c r="R311" s="253"/>
      <c r="S311" s="253"/>
      <c r="T311" s="254"/>
      <c r="U311" s="14"/>
      <c r="V311" s="14"/>
      <c r="W311" s="14"/>
      <c r="X311" s="14"/>
      <c r="Y311" s="14"/>
      <c r="Z311" s="14"/>
      <c r="AA311" s="14"/>
      <c r="AB311" s="14"/>
      <c r="AC311" s="14"/>
      <c r="AD311" s="14"/>
      <c r="AE311" s="14"/>
      <c r="AT311" s="255" t="s">
        <v>147</v>
      </c>
      <c r="AU311" s="255" t="s">
        <v>82</v>
      </c>
      <c r="AV311" s="14" t="s">
        <v>80</v>
      </c>
      <c r="AW311" s="14" t="s">
        <v>33</v>
      </c>
      <c r="AX311" s="14" t="s">
        <v>72</v>
      </c>
      <c r="AY311" s="255" t="s">
        <v>136</v>
      </c>
    </row>
    <row r="312" s="13" customFormat="1">
      <c r="A312" s="13"/>
      <c r="B312" s="224"/>
      <c r="C312" s="225"/>
      <c r="D312" s="226" t="s">
        <v>147</v>
      </c>
      <c r="E312" s="227" t="s">
        <v>19</v>
      </c>
      <c r="F312" s="228" t="s">
        <v>560</v>
      </c>
      <c r="G312" s="225"/>
      <c r="H312" s="229">
        <v>15.234999999999999</v>
      </c>
      <c r="I312" s="230"/>
      <c r="J312" s="225"/>
      <c r="K312" s="225"/>
      <c r="L312" s="231"/>
      <c r="M312" s="232"/>
      <c r="N312" s="233"/>
      <c r="O312" s="233"/>
      <c r="P312" s="233"/>
      <c r="Q312" s="233"/>
      <c r="R312" s="233"/>
      <c r="S312" s="233"/>
      <c r="T312" s="234"/>
      <c r="U312" s="13"/>
      <c r="V312" s="13"/>
      <c r="W312" s="13"/>
      <c r="X312" s="13"/>
      <c r="Y312" s="13"/>
      <c r="Z312" s="13"/>
      <c r="AA312" s="13"/>
      <c r="AB312" s="13"/>
      <c r="AC312" s="13"/>
      <c r="AD312" s="13"/>
      <c r="AE312" s="13"/>
      <c r="AT312" s="235" t="s">
        <v>147</v>
      </c>
      <c r="AU312" s="235" t="s">
        <v>82</v>
      </c>
      <c r="AV312" s="13" t="s">
        <v>82</v>
      </c>
      <c r="AW312" s="13" t="s">
        <v>33</v>
      </c>
      <c r="AX312" s="13" t="s">
        <v>72</v>
      </c>
      <c r="AY312" s="235" t="s">
        <v>136</v>
      </c>
    </row>
    <row r="313" s="13" customFormat="1">
      <c r="A313" s="13"/>
      <c r="B313" s="224"/>
      <c r="C313" s="225"/>
      <c r="D313" s="226" t="s">
        <v>147</v>
      </c>
      <c r="E313" s="227" t="s">
        <v>19</v>
      </c>
      <c r="F313" s="228" t="s">
        <v>561</v>
      </c>
      <c r="G313" s="225"/>
      <c r="H313" s="229">
        <v>0.79400000000000004</v>
      </c>
      <c r="I313" s="230"/>
      <c r="J313" s="225"/>
      <c r="K313" s="225"/>
      <c r="L313" s="231"/>
      <c r="M313" s="232"/>
      <c r="N313" s="233"/>
      <c r="O313" s="233"/>
      <c r="P313" s="233"/>
      <c r="Q313" s="233"/>
      <c r="R313" s="233"/>
      <c r="S313" s="233"/>
      <c r="T313" s="234"/>
      <c r="U313" s="13"/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  <c r="AT313" s="235" t="s">
        <v>147</v>
      </c>
      <c r="AU313" s="235" t="s">
        <v>82</v>
      </c>
      <c r="AV313" s="13" t="s">
        <v>82</v>
      </c>
      <c r="AW313" s="13" t="s">
        <v>33</v>
      </c>
      <c r="AX313" s="13" t="s">
        <v>72</v>
      </c>
      <c r="AY313" s="235" t="s">
        <v>136</v>
      </c>
    </row>
    <row r="314" s="16" customFormat="1">
      <c r="A314" s="16"/>
      <c r="B314" s="267"/>
      <c r="C314" s="268"/>
      <c r="D314" s="226" t="s">
        <v>147</v>
      </c>
      <c r="E314" s="269" t="s">
        <v>19</v>
      </c>
      <c r="F314" s="270" t="s">
        <v>557</v>
      </c>
      <c r="G314" s="268"/>
      <c r="H314" s="271">
        <v>16.029</v>
      </c>
      <c r="I314" s="272"/>
      <c r="J314" s="268"/>
      <c r="K314" s="268"/>
      <c r="L314" s="273"/>
      <c r="M314" s="274"/>
      <c r="N314" s="275"/>
      <c r="O314" s="275"/>
      <c r="P314" s="275"/>
      <c r="Q314" s="275"/>
      <c r="R314" s="275"/>
      <c r="S314" s="275"/>
      <c r="T314" s="276"/>
      <c r="U314" s="16"/>
      <c r="V314" s="16"/>
      <c r="W314" s="16"/>
      <c r="X314" s="16"/>
      <c r="Y314" s="16"/>
      <c r="Z314" s="16"/>
      <c r="AA314" s="16"/>
      <c r="AB314" s="16"/>
      <c r="AC314" s="16"/>
      <c r="AD314" s="16"/>
      <c r="AE314" s="16"/>
      <c r="AT314" s="277" t="s">
        <v>147</v>
      </c>
      <c r="AU314" s="277" t="s">
        <v>82</v>
      </c>
      <c r="AV314" s="16" t="s">
        <v>155</v>
      </c>
      <c r="AW314" s="16" t="s">
        <v>33</v>
      </c>
      <c r="AX314" s="16" t="s">
        <v>72</v>
      </c>
      <c r="AY314" s="277" t="s">
        <v>136</v>
      </c>
    </row>
    <row r="315" s="15" customFormat="1">
      <c r="A315" s="15"/>
      <c r="B315" s="256"/>
      <c r="C315" s="257"/>
      <c r="D315" s="226" t="s">
        <v>147</v>
      </c>
      <c r="E315" s="258" t="s">
        <v>19</v>
      </c>
      <c r="F315" s="259" t="s">
        <v>277</v>
      </c>
      <c r="G315" s="257"/>
      <c r="H315" s="260">
        <v>48.811</v>
      </c>
      <c r="I315" s="261"/>
      <c r="J315" s="257"/>
      <c r="K315" s="257"/>
      <c r="L315" s="262"/>
      <c r="M315" s="263"/>
      <c r="N315" s="264"/>
      <c r="O315" s="264"/>
      <c r="P315" s="264"/>
      <c r="Q315" s="264"/>
      <c r="R315" s="264"/>
      <c r="S315" s="264"/>
      <c r="T315" s="265"/>
      <c r="U315" s="15"/>
      <c r="V315" s="15"/>
      <c r="W315" s="15"/>
      <c r="X315" s="15"/>
      <c r="Y315" s="15"/>
      <c r="Z315" s="15"/>
      <c r="AA315" s="15"/>
      <c r="AB315" s="15"/>
      <c r="AC315" s="15"/>
      <c r="AD315" s="15"/>
      <c r="AE315" s="15"/>
      <c r="AT315" s="266" t="s">
        <v>147</v>
      </c>
      <c r="AU315" s="266" t="s">
        <v>82</v>
      </c>
      <c r="AV315" s="15" t="s">
        <v>143</v>
      </c>
      <c r="AW315" s="15" t="s">
        <v>33</v>
      </c>
      <c r="AX315" s="15" t="s">
        <v>80</v>
      </c>
      <c r="AY315" s="266" t="s">
        <v>136</v>
      </c>
    </row>
    <row r="316" s="2" customFormat="1" ht="21.75" customHeight="1">
      <c r="A316" s="40"/>
      <c r="B316" s="41"/>
      <c r="C316" s="206" t="s">
        <v>562</v>
      </c>
      <c r="D316" s="206" t="s">
        <v>138</v>
      </c>
      <c r="E316" s="207" t="s">
        <v>563</v>
      </c>
      <c r="F316" s="208" t="s">
        <v>564</v>
      </c>
      <c r="G316" s="209" t="s">
        <v>169</v>
      </c>
      <c r="H316" s="210">
        <v>16.812000000000001</v>
      </c>
      <c r="I316" s="211"/>
      <c r="J316" s="212">
        <f>ROUND(I316*H316,2)</f>
        <v>0</v>
      </c>
      <c r="K316" s="208" t="s">
        <v>142</v>
      </c>
      <c r="L316" s="46"/>
      <c r="M316" s="213" t="s">
        <v>19</v>
      </c>
      <c r="N316" s="214" t="s">
        <v>43</v>
      </c>
      <c r="O316" s="86"/>
      <c r="P316" s="215">
        <f>O316*H316</f>
        <v>0</v>
      </c>
      <c r="Q316" s="215">
        <v>0</v>
      </c>
      <c r="R316" s="215">
        <f>Q316*H316</f>
        <v>0</v>
      </c>
      <c r="S316" s="215">
        <v>2.004</v>
      </c>
      <c r="T316" s="216">
        <f>S316*H316</f>
        <v>33.691248000000002</v>
      </c>
      <c r="U316" s="40"/>
      <c r="V316" s="40"/>
      <c r="W316" s="40"/>
      <c r="X316" s="40"/>
      <c r="Y316" s="40"/>
      <c r="Z316" s="40"/>
      <c r="AA316" s="40"/>
      <c r="AB316" s="40"/>
      <c r="AC316" s="40"/>
      <c r="AD316" s="40"/>
      <c r="AE316" s="40"/>
      <c r="AR316" s="217" t="s">
        <v>143</v>
      </c>
      <c r="AT316" s="217" t="s">
        <v>138</v>
      </c>
      <c r="AU316" s="217" t="s">
        <v>82</v>
      </c>
      <c r="AY316" s="19" t="s">
        <v>136</v>
      </c>
      <c r="BE316" s="218">
        <f>IF(N316="základní",J316,0)</f>
        <v>0</v>
      </c>
      <c r="BF316" s="218">
        <f>IF(N316="snížená",J316,0)</f>
        <v>0</v>
      </c>
      <c r="BG316" s="218">
        <f>IF(N316="zákl. přenesená",J316,0)</f>
        <v>0</v>
      </c>
      <c r="BH316" s="218">
        <f>IF(N316="sníž. přenesená",J316,0)</f>
        <v>0</v>
      </c>
      <c r="BI316" s="218">
        <f>IF(N316="nulová",J316,0)</f>
        <v>0</v>
      </c>
      <c r="BJ316" s="19" t="s">
        <v>80</v>
      </c>
      <c r="BK316" s="218">
        <f>ROUND(I316*H316,2)</f>
        <v>0</v>
      </c>
      <c r="BL316" s="19" t="s">
        <v>143</v>
      </c>
      <c r="BM316" s="217" t="s">
        <v>565</v>
      </c>
    </row>
    <row r="317" s="2" customFormat="1">
      <c r="A317" s="40"/>
      <c r="B317" s="41"/>
      <c r="C317" s="42"/>
      <c r="D317" s="219" t="s">
        <v>145</v>
      </c>
      <c r="E317" s="42"/>
      <c r="F317" s="220" t="s">
        <v>566</v>
      </c>
      <c r="G317" s="42"/>
      <c r="H317" s="42"/>
      <c r="I317" s="221"/>
      <c r="J317" s="42"/>
      <c r="K317" s="42"/>
      <c r="L317" s="46"/>
      <c r="M317" s="222"/>
      <c r="N317" s="223"/>
      <c r="O317" s="86"/>
      <c r="P317" s="86"/>
      <c r="Q317" s="86"/>
      <c r="R317" s="86"/>
      <c r="S317" s="86"/>
      <c r="T317" s="87"/>
      <c r="U317" s="40"/>
      <c r="V317" s="40"/>
      <c r="W317" s="40"/>
      <c r="X317" s="40"/>
      <c r="Y317" s="40"/>
      <c r="Z317" s="40"/>
      <c r="AA317" s="40"/>
      <c r="AB317" s="40"/>
      <c r="AC317" s="40"/>
      <c r="AD317" s="40"/>
      <c r="AE317" s="40"/>
      <c r="AT317" s="19" t="s">
        <v>145</v>
      </c>
      <c r="AU317" s="19" t="s">
        <v>82</v>
      </c>
    </row>
    <row r="318" s="14" customFormat="1">
      <c r="A318" s="14"/>
      <c r="B318" s="246"/>
      <c r="C318" s="247"/>
      <c r="D318" s="226" t="s">
        <v>147</v>
      </c>
      <c r="E318" s="248" t="s">
        <v>19</v>
      </c>
      <c r="F318" s="249" t="s">
        <v>567</v>
      </c>
      <c r="G318" s="247"/>
      <c r="H318" s="248" t="s">
        <v>19</v>
      </c>
      <c r="I318" s="250"/>
      <c r="J318" s="247"/>
      <c r="K318" s="247"/>
      <c r="L318" s="251"/>
      <c r="M318" s="252"/>
      <c r="N318" s="253"/>
      <c r="O318" s="253"/>
      <c r="P318" s="253"/>
      <c r="Q318" s="253"/>
      <c r="R318" s="253"/>
      <c r="S318" s="253"/>
      <c r="T318" s="254"/>
      <c r="U318" s="14"/>
      <c r="V318" s="14"/>
      <c r="W318" s="14"/>
      <c r="X318" s="14"/>
      <c r="Y318" s="14"/>
      <c r="Z318" s="14"/>
      <c r="AA318" s="14"/>
      <c r="AB318" s="14"/>
      <c r="AC318" s="14"/>
      <c r="AD318" s="14"/>
      <c r="AE318" s="14"/>
      <c r="AT318" s="255" t="s">
        <v>147</v>
      </c>
      <c r="AU318" s="255" t="s">
        <v>82</v>
      </c>
      <c r="AV318" s="14" t="s">
        <v>80</v>
      </c>
      <c r="AW318" s="14" t="s">
        <v>33</v>
      </c>
      <c r="AX318" s="14" t="s">
        <v>72</v>
      </c>
      <c r="AY318" s="255" t="s">
        <v>136</v>
      </c>
    </row>
    <row r="319" s="14" customFormat="1">
      <c r="A319" s="14"/>
      <c r="B319" s="246"/>
      <c r="C319" s="247"/>
      <c r="D319" s="226" t="s">
        <v>147</v>
      </c>
      <c r="E319" s="248" t="s">
        <v>19</v>
      </c>
      <c r="F319" s="249" t="s">
        <v>568</v>
      </c>
      <c r="G319" s="247"/>
      <c r="H319" s="248" t="s">
        <v>19</v>
      </c>
      <c r="I319" s="250"/>
      <c r="J319" s="247"/>
      <c r="K319" s="247"/>
      <c r="L319" s="251"/>
      <c r="M319" s="252"/>
      <c r="N319" s="253"/>
      <c r="O319" s="253"/>
      <c r="P319" s="253"/>
      <c r="Q319" s="253"/>
      <c r="R319" s="253"/>
      <c r="S319" s="253"/>
      <c r="T319" s="254"/>
      <c r="U319" s="14"/>
      <c r="V319" s="14"/>
      <c r="W319" s="14"/>
      <c r="X319" s="14"/>
      <c r="Y319" s="14"/>
      <c r="Z319" s="14"/>
      <c r="AA319" s="14"/>
      <c r="AB319" s="14"/>
      <c r="AC319" s="14"/>
      <c r="AD319" s="14"/>
      <c r="AE319" s="14"/>
      <c r="AT319" s="255" t="s">
        <v>147</v>
      </c>
      <c r="AU319" s="255" t="s">
        <v>82</v>
      </c>
      <c r="AV319" s="14" t="s">
        <v>80</v>
      </c>
      <c r="AW319" s="14" t="s">
        <v>33</v>
      </c>
      <c r="AX319" s="14" t="s">
        <v>72</v>
      </c>
      <c r="AY319" s="255" t="s">
        <v>136</v>
      </c>
    </row>
    <row r="320" s="14" customFormat="1">
      <c r="A320" s="14"/>
      <c r="B320" s="246"/>
      <c r="C320" s="247"/>
      <c r="D320" s="226" t="s">
        <v>147</v>
      </c>
      <c r="E320" s="248" t="s">
        <v>19</v>
      </c>
      <c r="F320" s="249" t="s">
        <v>569</v>
      </c>
      <c r="G320" s="247"/>
      <c r="H320" s="248" t="s">
        <v>19</v>
      </c>
      <c r="I320" s="250"/>
      <c r="J320" s="247"/>
      <c r="K320" s="247"/>
      <c r="L320" s="251"/>
      <c r="M320" s="252"/>
      <c r="N320" s="253"/>
      <c r="O320" s="253"/>
      <c r="P320" s="253"/>
      <c r="Q320" s="253"/>
      <c r="R320" s="253"/>
      <c r="S320" s="253"/>
      <c r="T320" s="254"/>
      <c r="U320" s="14"/>
      <c r="V320" s="14"/>
      <c r="W320" s="14"/>
      <c r="X320" s="14"/>
      <c r="Y320" s="14"/>
      <c r="Z320" s="14"/>
      <c r="AA320" s="14"/>
      <c r="AB320" s="14"/>
      <c r="AC320" s="14"/>
      <c r="AD320" s="14"/>
      <c r="AE320" s="14"/>
      <c r="AT320" s="255" t="s">
        <v>147</v>
      </c>
      <c r="AU320" s="255" t="s">
        <v>82</v>
      </c>
      <c r="AV320" s="14" t="s">
        <v>80</v>
      </c>
      <c r="AW320" s="14" t="s">
        <v>33</v>
      </c>
      <c r="AX320" s="14" t="s">
        <v>72</v>
      </c>
      <c r="AY320" s="255" t="s">
        <v>136</v>
      </c>
    </row>
    <row r="321" s="13" customFormat="1">
      <c r="A321" s="13"/>
      <c r="B321" s="224"/>
      <c r="C321" s="225"/>
      <c r="D321" s="226" t="s">
        <v>147</v>
      </c>
      <c r="E321" s="227" t="s">
        <v>19</v>
      </c>
      <c r="F321" s="228" t="s">
        <v>570</v>
      </c>
      <c r="G321" s="225"/>
      <c r="H321" s="229">
        <v>13.616</v>
      </c>
      <c r="I321" s="230"/>
      <c r="J321" s="225"/>
      <c r="K321" s="225"/>
      <c r="L321" s="231"/>
      <c r="M321" s="232"/>
      <c r="N321" s="233"/>
      <c r="O321" s="233"/>
      <c r="P321" s="233"/>
      <c r="Q321" s="233"/>
      <c r="R321" s="233"/>
      <c r="S321" s="233"/>
      <c r="T321" s="234"/>
      <c r="U321" s="13"/>
      <c r="V321" s="13"/>
      <c r="W321" s="13"/>
      <c r="X321" s="13"/>
      <c r="Y321" s="13"/>
      <c r="Z321" s="13"/>
      <c r="AA321" s="13"/>
      <c r="AB321" s="13"/>
      <c r="AC321" s="13"/>
      <c r="AD321" s="13"/>
      <c r="AE321" s="13"/>
      <c r="AT321" s="235" t="s">
        <v>147</v>
      </c>
      <c r="AU321" s="235" t="s">
        <v>82</v>
      </c>
      <c r="AV321" s="13" t="s">
        <v>82</v>
      </c>
      <c r="AW321" s="13" t="s">
        <v>33</v>
      </c>
      <c r="AX321" s="13" t="s">
        <v>72</v>
      </c>
      <c r="AY321" s="235" t="s">
        <v>136</v>
      </c>
    </row>
    <row r="322" s="13" customFormat="1">
      <c r="A322" s="13"/>
      <c r="B322" s="224"/>
      <c r="C322" s="225"/>
      <c r="D322" s="226" t="s">
        <v>147</v>
      </c>
      <c r="E322" s="227" t="s">
        <v>19</v>
      </c>
      <c r="F322" s="228" t="s">
        <v>571</v>
      </c>
      <c r="G322" s="225"/>
      <c r="H322" s="229">
        <v>3.1960000000000002</v>
      </c>
      <c r="I322" s="230"/>
      <c r="J322" s="225"/>
      <c r="K322" s="225"/>
      <c r="L322" s="231"/>
      <c r="M322" s="232"/>
      <c r="N322" s="233"/>
      <c r="O322" s="233"/>
      <c r="P322" s="233"/>
      <c r="Q322" s="233"/>
      <c r="R322" s="233"/>
      <c r="S322" s="233"/>
      <c r="T322" s="234"/>
      <c r="U322" s="13"/>
      <c r="V322" s="13"/>
      <c r="W322" s="13"/>
      <c r="X322" s="13"/>
      <c r="Y322" s="13"/>
      <c r="Z322" s="13"/>
      <c r="AA322" s="13"/>
      <c r="AB322" s="13"/>
      <c r="AC322" s="13"/>
      <c r="AD322" s="13"/>
      <c r="AE322" s="13"/>
      <c r="AT322" s="235" t="s">
        <v>147</v>
      </c>
      <c r="AU322" s="235" t="s">
        <v>82</v>
      </c>
      <c r="AV322" s="13" t="s">
        <v>82</v>
      </c>
      <c r="AW322" s="13" t="s">
        <v>33</v>
      </c>
      <c r="AX322" s="13" t="s">
        <v>72</v>
      </c>
      <c r="AY322" s="235" t="s">
        <v>136</v>
      </c>
    </row>
    <row r="323" s="15" customFormat="1">
      <c r="A323" s="15"/>
      <c r="B323" s="256"/>
      <c r="C323" s="257"/>
      <c r="D323" s="226" t="s">
        <v>147</v>
      </c>
      <c r="E323" s="258" t="s">
        <v>19</v>
      </c>
      <c r="F323" s="259" t="s">
        <v>277</v>
      </c>
      <c r="G323" s="257"/>
      <c r="H323" s="260">
        <v>16.812000000000001</v>
      </c>
      <c r="I323" s="261"/>
      <c r="J323" s="257"/>
      <c r="K323" s="257"/>
      <c r="L323" s="262"/>
      <c r="M323" s="263"/>
      <c r="N323" s="264"/>
      <c r="O323" s="264"/>
      <c r="P323" s="264"/>
      <c r="Q323" s="264"/>
      <c r="R323" s="264"/>
      <c r="S323" s="264"/>
      <c r="T323" s="265"/>
      <c r="U323" s="15"/>
      <c r="V323" s="15"/>
      <c r="W323" s="15"/>
      <c r="X323" s="15"/>
      <c r="Y323" s="15"/>
      <c r="Z323" s="15"/>
      <c r="AA323" s="15"/>
      <c r="AB323" s="15"/>
      <c r="AC323" s="15"/>
      <c r="AD323" s="15"/>
      <c r="AE323" s="15"/>
      <c r="AT323" s="266" t="s">
        <v>147</v>
      </c>
      <c r="AU323" s="266" t="s">
        <v>82</v>
      </c>
      <c r="AV323" s="15" t="s">
        <v>143</v>
      </c>
      <c r="AW323" s="15" t="s">
        <v>33</v>
      </c>
      <c r="AX323" s="15" t="s">
        <v>80</v>
      </c>
      <c r="AY323" s="266" t="s">
        <v>136</v>
      </c>
    </row>
    <row r="324" s="2" customFormat="1" ht="16.5" customHeight="1">
      <c r="A324" s="40"/>
      <c r="B324" s="41"/>
      <c r="C324" s="206" t="s">
        <v>572</v>
      </c>
      <c r="D324" s="206" t="s">
        <v>138</v>
      </c>
      <c r="E324" s="207" t="s">
        <v>573</v>
      </c>
      <c r="F324" s="208" t="s">
        <v>574</v>
      </c>
      <c r="G324" s="209" t="s">
        <v>169</v>
      </c>
      <c r="H324" s="210">
        <v>61.412999999999997</v>
      </c>
      <c r="I324" s="211"/>
      <c r="J324" s="212">
        <f>ROUND(I324*H324,2)</f>
        <v>0</v>
      </c>
      <c r="K324" s="208" t="s">
        <v>142</v>
      </c>
      <c r="L324" s="46"/>
      <c r="M324" s="213" t="s">
        <v>19</v>
      </c>
      <c r="N324" s="214" t="s">
        <v>43</v>
      </c>
      <c r="O324" s="86"/>
      <c r="P324" s="215">
        <f>O324*H324</f>
        <v>0</v>
      </c>
      <c r="Q324" s="215">
        <v>0.00010000000000000001</v>
      </c>
      <c r="R324" s="215">
        <f>Q324*H324</f>
        <v>0.0061412999999999997</v>
      </c>
      <c r="S324" s="215">
        <v>2.4100000000000001</v>
      </c>
      <c r="T324" s="216">
        <f>S324*H324</f>
        <v>148.00533000000002</v>
      </c>
      <c r="U324" s="40"/>
      <c r="V324" s="40"/>
      <c r="W324" s="40"/>
      <c r="X324" s="40"/>
      <c r="Y324" s="40"/>
      <c r="Z324" s="40"/>
      <c r="AA324" s="40"/>
      <c r="AB324" s="40"/>
      <c r="AC324" s="40"/>
      <c r="AD324" s="40"/>
      <c r="AE324" s="40"/>
      <c r="AR324" s="217" t="s">
        <v>143</v>
      </c>
      <c r="AT324" s="217" t="s">
        <v>138</v>
      </c>
      <c r="AU324" s="217" t="s">
        <v>82</v>
      </c>
      <c r="AY324" s="19" t="s">
        <v>136</v>
      </c>
      <c r="BE324" s="218">
        <f>IF(N324="základní",J324,0)</f>
        <v>0</v>
      </c>
      <c r="BF324" s="218">
        <f>IF(N324="snížená",J324,0)</f>
        <v>0</v>
      </c>
      <c r="BG324" s="218">
        <f>IF(N324="zákl. přenesená",J324,0)</f>
        <v>0</v>
      </c>
      <c r="BH324" s="218">
        <f>IF(N324="sníž. přenesená",J324,0)</f>
        <v>0</v>
      </c>
      <c r="BI324" s="218">
        <f>IF(N324="nulová",J324,0)</f>
        <v>0</v>
      </c>
      <c r="BJ324" s="19" t="s">
        <v>80</v>
      </c>
      <c r="BK324" s="218">
        <f>ROUND(I324*H324,2)</f>
        <v>0</v>
      </c>
      <c r="BL324" s="19" t="s">
        <v>143</v>
      </c>
      <c r="BM324" s="217" t="s">
        <v>575</v>
      </c>
    </row>
    <row r="325" s="2" customFormat="1">
      <c r="A325" s="40"/>
      <c r="B325" s="41"/>
      <c r="C325" s="42"/>
      <c r="D325" s="219" t="s">
        <v>145</v>
      </c>
      <c r="E325" s="42"/>
      <c r="F325" s="220" t="s">
        <v>576</v>
      </c>
      <c r="G325" s="42"/>
      <c r="H325" s="42"/>
      <c r="I325" s="221"/>
      <c r="J325" s="42"/>
      <c r="K325" s="42"/>
      <c r="L325" s="46"/>
      <c r="M325" s="222"/>
      <c r="N325" s="223"/>
      <c r="O325" s="86"/>
      <c r="P325" s="86"/>
      <c r="Q325" s="86"/>
      <c r="R325" s="86"/>
      <c r="S325" s="86"/>
      <c r="T325" s="87"/>
      <c r="U325" s="40"/>
      <c r="V325" s="40"/>
      <c r="W325" s="40"/>
      <c r="X325" s="40"/>
      <c r="Y325" s="40"/>
      <c r="Z325" s="40"/>
      <c r="AA325" s="40"/>
      <c r="AB325" s="40"/>
      <c r="AC325" s="40"/>
      <c r="AD325" s="40"/>
      <c r="AE325" s="40"/>
      <c r="AT325" s="19" t="s">
        <v>145</v>
      </c>
      <c r="AU325" s="19" t="s">
        <v>82</v>
      </c>
    </row>
    <row r="326" s="14" customFormat="1">
      <c r="A326" s="14"/>
      <c r="B326" s="246"/>
      <c r="C326" s="247"/>
      <c r="D326" s="226" t="s">
        <v>147</v>
      </c>
      <c r="E326" s="248" t="s">
        <v>19</v>
      </c>
      <c r="F326" s="249" t="s">
        <v>577</v>
      </c>
      <c r="G326" s="247"/>
      <c r="H326" s="248" t="s">
        <v>19</v>
      </c>
      <c r="I326" s="250"/>
      <c r="J326" s="247"/>
      <c r="K326" s="247"/>
      <c r="L326" s="251"/>
      <c r="M326" s="252"/>
      <c r="N326" s="253"/>
      <c r="O326" s="253"/>
      <c r="P326" s="253"/>
      <c r="Q326" s="253"/>
      <c r="R326" s="253"/>
      <c r="S326" s="253"/>
      <c r="T326" s="254"/>
      <c r="U326" s="14"/>
      <c r="V326" s="14"/>
      <c r="W326" s="14"/>
      <c r="X326" s="14"/>
      <c r="Y326" s="14"/>
      <c r="Z326" s="14"/>
      <c r="AA326" s="14"/>
      <c r="AB326" s="14"/>
      <c r="AC326" s="14"/>
      <c r="AD326" s="14"/>
      <c r="AE326" s="14"/>
      <c r="AT326" s="255" t="s">
        <v>147</v>
      </c>
      <c r="AU326" s="255" t="s">
        <v>82</v>
      </c>
      <c r="AV326" s="14" t="s">
        <v>80</v>
      </c>
      <c r="AW326" s="14" t="s">
        <v>33</v>
      </c>
      <c r="AX326" s="14" t="s">
        <v>72</v>
      </c>
      <c r="AY326" s="255" t="s">
        <v>136</v>
      </c>
    </row>
    <row r="327" s="13" customFormat="1">
      <c r="A327" s="13"/>
      <c r="B327" s="224"/>
      <c r="C327" s="225"/>
      <c r="D327" s="226" t="s">
        <v>147</v>
      </c>
      <c r="E327" s="227" t="s">
        <v>19</v>
      </c>
      <c r="F327" s="228" t="s">
        <v>578</v>
      </c>
      <c r="G327" s="225"/>
      <c r="H327" s="229">
        <v>13.283</v>
      </c>
      <c r="I327" s="230"/>
      <c r="J327" s="225"/>
      <c r="K327" s="225"/>
      <c r="L327" s="231"/>
      <c r="M327" s="232"/>
      <c r="N327" s="233"/>
      <c r="O327" s="233"/>
      <c r="P327" s="233"/>
      <c r="Q327" s="233"/>
      <c r="R327" s="233"/>
      <c r="S327" s="233"/>
      <c r="T327" s="234"/>
      <c r="U327" s="13"/>
      <c r="V327" s="13"/>
      <c r="W327" s="13"/>
      <c r="X327" s="13"/>
      <c r="Y327" s="13"/>
      <c r="Z327" s="13"/>
      <c r="AA327" s="13"/>
      <c r="AB327" s="13"/>
      <c r="AC327" s="13"/>
      <c r="AD327" s="13"/>
      <c r="AE327" s="13"/>
      <c r="AT327" s="235" t="s">
        <v>147</v>
      </c>
      <c r="AU327" s="235" t="s">
        <v>82</v>
      </c>
      <c r="AV327" s="13" t="s">
        <v>82</v>
      </c>
      <c r="AW327" s="13" t="s">
        <v>33</v>
      </c>
      <c r="AX327" s="13" t="s">
        <v>72</v>
      </c>
      <c r="AY327" s="235" t="s">
        <v>136</v>
      </c>
    </row>
    <row r="328" s="16" customFormat="1">
      <c r="A328" s="16"/>
      <c r="B328" s="267"/>
      <c r="C328" s="268"/>
      <c r="D328" s="226" t="s">
        <v>147</v>
      </c>
      <c r="E328" s="269" t="s">
        <v>19</v>
      </c>
      <c r="F328" s="270" t="s">
        <v>557</v>
      </c>
      <c r="G328" s="268"/>
      <c r="H328" s="271">
        <v>13.283</v>
      </c>
      <c r="I328" s="272"/>
      <c r="J328" s="268"/>
      <c r="K328" s="268"/>
      <c r="L328" s="273"/>
      <c r="M328" s="274"/>
      <c r="N328" s="275"/>
      <c r="O328" s="275"/>
      <c r="P328" s="275"/>
      <c r="Q328" s="275"/>
      <c r="R328" s="275"/>
      <c r="S328" s="275"/>
      <c r="T328" s="276"/>
      <c r="U328" s="16"/>
      <c r="V328" s="16"/>
      <c r="W328" s="16"/>
      <c r="X328" s="16"/>
      <c r="Y328" s="16"/>
      <c r="Z328" s="16"/>
      <c r="AA328" s="16"/>
      <c r="AB328" s="16"/>
      <c r="AC328" s="16"/>
      <c r="AD328" s="16"/>
      <c r="AE328" s="16"/>
      <c r="AT328" s="277" t="s">
        <v>147</v>
      </c>
      <c r="AU328" s="277" t="s">
        <v>82</v>
      </c>
      <c r="AV328" s="16" t="s">
        <v>155</v>
      </c>
      <c r="AW328" s="16" t="s">
        <v>33</v>
      </c>
      <c r="AX328" s="16" t="s">
        <v>72</v>
      </c>
      <c r="AY328" s="277" t="s">
        <v>136</v>
      </c>
    </row>
    <row r="329" s="14" customFormat="1">
      <c r="A329" s="14"/>
      <c r="B329" s="246"/>
      <c r="C329" s="247"/>
      <c r="D329" s="226" t="s">
        <v>147</v>
      </c>
      <c r="E329" s="248" t="s">
        <v>19</v>
      </c>
      <c r="F329" s="249" t="s">
        <v>579</v>
      </c>
      <c r="G329" s="247"/>
      <c r="H329" s="248" t="s">
        <v>19</v>
      </c>
      <c r="I329" s="250"/>
      <c r="J329" s="247"/>
      <c r="K329" s="247"/>
      <c r="L329" s="251"/>
      <c r="M329" s="252"/>
      <c r="N329" s="253"/>
      <c r="O329" s="253"/>
      <c r="P329" s="253"/>
      <c r="Q329" s="253"/>
      <c r="R329" s="253"/>
      <c r="S329" s="253"/>
      <c r="T329" s="254"/>
      <c r="U329" s="14"/>
      <c r="V329" s="14"/>
      <c r="W329" s="14"/>
      <c r="X329" s="14"/>
      <c r="Y329" s="14"/>
      <c r="Z329" s="14"/>
      <c r="AA329" s="14"/>
      <c r="AB329" s="14"/>
      <c r="AC329" s="14"/>
      <c r="AD329" s="14"/>
      <c r="AE329" s="14"/>
      <c r="AT329" s="255" t="s">
        <v>147</v>
      </c>
      <c r="AU329" s="255" t="s">
        <v>82</v>
      </c>
      <c r="AV329" s="14" t="s">
        <v>80</v>
      </c>
      <c r="AW329" s="14" t="s">
        <v>33</v>
      </c>
      <c r="AX329" s="14" t="s">
        <v>72</v>
      </c>
      <c r="AY329" s="255" t="s">
        <v>136</v>
      </c>
    </row>
    <row r="330" s="14" customFormat="1">
      <c r="A330" s="14"/>
      <c r="B330" s="246"/>
      <c r="C330" s="247"/>
      <c r="D330" s="226" t="s">
        <v>147</v>
      </c>
      <c r="E330" s="248" t="s">
        <v>19</v>
      </c>
      <c r="F330" s="249" t="s">
        <v>580</v>
      </c>
      <c r="G330" s="247"/>
      <c r="H330" s="248" t="s">
        <v>19</v>
      </c>
      <c r="I330" s="250"/>
      <c r="J330" s="247"/>
      <c r="K330" s="247"/>
      <c r="L330" s="251"/>
      <c r="M330" s="252"/>
      <c r="N330" s="253"/>
      <c r="O330" s="253"/>
      <c r="P330" s="253"/>
      <c r="Q330" s="253"/>
      <c r="R330" s="253"/>
      <c r="S330" s="253"/>
      <c r="T330" s="254"/>
      <c r="U330" s="14"/>
      <c r="V330" s="14"/>
      <c r="W330" s="14"/>
      <c r="X330" s="14"/>
      <c r="Y330" s="14"/>
      <c r="Z330" s="14"/>
      <c r="AA330" s="14"/>
      <c r="AB330" s="14"/>
      <c r="AC330" s="14"/>
      <c r="AD330" s="14"/>
      <c r="AE330" s="14"/>
      <c r="AT330" s="255" t="s">
        <v>147</v>
      </c>
      <c r="AU330" s="255" t="s">
        <v>82</v>
      </c>
      <c r="AV330" s="14" t="s">
        <v>80</v>
      </c>
      <c r="AW330" s="14" t="s">
        <v>33</v>
      </c>
      <c r="AX330" s="14" t="s">
        <v>72</v>
      </c>
      <c r="AY330" s="255" t="s">
        <v>136</v>
      </c>
    </row>
    <row r="331" s="14" customFormat="1">
      <c r="A331" s="14"/>
      <c r="B331" s="246"/>
      <c r="C331" s="247"/>
      <c r="D331" s="226" t="s">
        <v>147</v>
      </c>
      <c r="E331" s="248" t="s">
        <v>19</v>
      </c>
      <c r="F331" s="249" t="s">
        <v>568</v>
      </c>
      <c r="G331" s="247"/>
      <c r="H331" s="248" t="s">
        <v>19</v>
      </c>
      <c r="I331" s="250"/>
      <c r="J331" s="247"/>
      <c r="K331" s="247"/>
      <c r="L331" s="251"/>
      <c r="M331" s="252"/>
      <c r="N331" s="253"/>
      <c r="O331" s="253"/>
      <c r="P331" s="253"/>
      <c r="Q331" s="253"/>
      <c r="R331" s="253"/>
      <c r="S331" s="253"/>
      <c r="T331" s="254"/>
      <c r="U331" s="14"/>
      <c r="V331" s="14"/>
      <c r="W331" s="14"/>
      <c r="X331" s="14"/>
      <c r="Y331" s="14"/>
      <c r="Z331" s="14"/>
      <c r="AA331" s="14"/>
      <c r="AB331" s="14"/>
      <c r="AC331" s="14"/>
      <c r="AD331" s="14"/>
      <c r="AE331" s="14"/>
      <c r="AT331" s="255" t="s">
        <v>147</v>
      </c>
      <c r="AU331" s="255" t="s">
        <v>82</v>
      </c>
      <c r="AV331" s="14" t="s">
        <v>80</v>
      </c>
      <c r="AW331" s="14" t="s">
        <v>33</v>
      </c>
      <c r="AX331" s="14" t="s">
        <v>72</v>
      </c>
      <c r="AY331" s="255" t="s">
        <v>136</v>
      </c>
    </row>
    <row r="332" s="14" customFormat="1">
      <c r="A332" s="14"/>
      <c r="B332" s="246"/>
      <c r="C332" s="247"/>
      <c r="D332" s="226" t="s">
        <v>147</v>
      </c>
      <c r="E332" s="248" t="s">
        <v>19</v>
      </c>
      <c r="F332" s="249" t="s">
        <v>569</v>
      </c>
      <c r="G332" s="247"/>
      <c r="H332" s="248" t="s">
        <v>19</v>
      </c>
      <c r="I332" s="250"/>
      <c r="J332" s="247"/>
      <c r="K332" s="247"/>
      <c r="L332" s="251"/>
      <c r="M332" s="252"/>
      <c r="N332" s="253"/>
      <c r="O332" s="253"/>
      <c r="P332" s="253"/>
      <c r="Q332" s="253"/>
      <c r="R332" s="253"/>
      <c r="S332" s="253"/>
      <c r="T332" s="254"/>
      <c r="U332" s="14"/>
      <c r="V332" s="14"/>
      <c r="W332" s="14"/>
      <c r="X332" s="14"/>
      <c r="Y332" s="14"/>
      <c r="Z332" s="14"/>
      <c r="AA332" s="14"/>
      <c r="AB332" s="14"/>
      <c r="AC332" s="14"/>
      <c r="AD332" s="14"/>
      <c r="AE332" s="14"/>
      <c r="AT332" s="255" t="s">
        <v>147</v>
      </c>
      <c r="AU332" s="255" t="s">
        <v>82</v>
      </c>
      <c r="AV332" s="14" t="s">
        <v>80</v>
      </c>
      <c r="AW332" s="14" t="s">
        <v>33</v>
      </c>
      <c r="AX332" s="14" t="s">
        <v>72</v>
      </c>
      <c r="AY332" s="255" t="s">
        <v>136</v>
      </c>
    </row>
    <row r="333" s="13" customFormat="1">
      <c r="A333" s="13"/>
      <c r="B333" s="224"/>
      <c r="C333" s="225"/>
      <c r="D333" s="226" t="s">
        <v>147</v>
      </c>
      <c r="E333" s="227" t="s">
        <v>19</v>
      </c>
      <c r="F333" s="228" t="s">
        <v>581</v>
      </c>
      <c r="G333" s="225"/>
      <c r="H333" s="229">
        <v>2.3780000000000001</v>
      </c>
      <c r="I333" s="230"/>
      <c r="J333" s="225"/>
      <c r="K333" s="225"/>
      <c r="L333" s="231"/>
      <c r="M333" s="232"/>
      <c r="N333" s="233"/>
      <c r="O333" s="233"/>
      <c r="P333" s="233"/>
      <c r="Q333" s="233"/>
      <c r="R333" s="233"/>
      <c r="S333" s="233"/>
      <c r="T333" s="234"/>
      <c r="U333" s="13"/>
      <c r="V333" s="13"/>
      <c r="W333" s="13"/>
      <c r="X333" s="13"/>
      <c r="Y333" s="13"/>
      <c r="Z333" s="13"/>
      <c r="AA333" s="13"/>
      <c r="AB333" s="13"/>
      <c r="AC333" s="13"/>
      <c r="AD333" s="13"/>
      <c r="AE333" s="13"/>
      <c r="AT333" s="235" t="s">
        <v>147</v>
      </c>
      <c r="AU333" s="235" t="s">
        <v>82</v>
      </c>
      <c r="AV333" s="13" t="s">
        <v>82</v>
      </c>
      <c r="AW333" s="13" t="s">
        <v>33</v>
      </c>
      <c r="AX333" s="13" t="s">
        <v>72</v>
      </c>
      <c r="AY333" s="235" t="s">
        <v>136</v>
      </c>
    </row>
    <row r="334" s="13" customFormat="1">
      <c r="A334" s="13"/>
      <c r="B334" s="224"/>
      <c r="C334" s="225"/>
      <c r="D334" s="226" t="s">
        <v>147</v>
      </c>
      <c r="E334" s="227" t="s">
        <v>19</v>
      </c>
      <c r="F334" s="228" t="s">
        <v>582</v>
      </c>
      <c r="G334" s="225"/>
      <c r="H334" s="229">
        <v>0.61399999999999999</v>
      </c>
      <c r="I334" s="230"/>
      <c r="J334" s="225"/>
      <c r="K334" s="225"/>
      <c r="L334" s="231"/>
      <c r="M334" s="232"/>
      <c r="N334" s="233"/>
      <c r="O334" s="233"/>
      <c r="P334" s="233"/>
      <c r="Q334" s="233"/>
      <c r="R334" s="233"/>
      <c r="S334" s="233"/>
      <c r="T334" s="234"/>
      <c r="U334" s="13"/>
      <c r="V334" s="13"/>
      <c r="W334" s="13"/>
      <c r="X334" s="13"/>
      <c r="Y334" s="13"/>
      <c r="Z334" s="13"/>
      <c r="AA334" s="13"/>
      <c r="AB334" s="13"/>
      <c r="AC334" s="13"/>
      <c r="AD334" s="13"/>
      <c r="AE334" s="13"/>
      <c r="AT334" s="235" t="s">
        <v>147</v>
      </c>
      <c r="AU334" s="235" t="s">
        <v>82</v>
      </c>
      <c r="AV334" s="13" t="s">
        <v>82</v>
      </c>
      <c r="AW334" s="13" t="s">
        <v>33</v>
      </c>
      <c r="AX334" s="13" t="s">
        <v>72</v>
      </c>
      <c r="AY334" s="235" t="s">
        <v>136</v>
      </c>
    </row>
    <row r="335" s="13" customFormat="1">
      <c r="A335" s="13"/>
      <c r="B335" s="224"/>
      <c r="C335" s="225"/>
      <c r="D335" s="226" t="s">
        <v>147</v>
      </c>
      <c r="E335" s="227" t="s">
        <v>19</v>
      </c>
      <c r="F335" s="228" t="s">
        <v>583</v>
      </c>
      <c r="G335" s="225"/>
      <c r="H335" s="229">
        <v>22.154</v>
      </c>
      <c r="I335" s="230"/>
      <c r="J335" s="225"/>
      <c r="K335" s="225"/>
      <c r="L335" s="231"/>
      <c r="M335" s="232"/>
      <c r="N335" s="233"/>
      <c r="O335" s="233"/>
      <c r="P335" s="233"/>
      <c r="Q335" s="233"/>
      <c r="R335" s="233"/>
      <c r="S335" s="233"/>
      <c r="T335" s="234"/>
      <c r="U335" s="13"/>
      <c r="V335" s="13"/>
      <c r="W335" s="13"/>
      <c r="X335" s="13"/>
      <c r="Y335" s="13"/>
      <c r="Z335" s="13"/>
      <c r="AA335" s="13"/>
      <c r="AB335" s="13"/>
      <c r="AC335" s="13"/>
      <c r="AD335" s="13"/>
      <c r="AE335" s="13"/>
      <c r="AT335" s="235" t="s">
        <v>147</v>
      </c>
      <c r="AU335" s="235" t="s">
        <v>82</v>
      </c>
      <c r="AV335" s="13" t="s">
        <v>82</v>
      </c>
      <c r="AW335" s="13" t="s">
        <v>33</v>
      </c>
      <c r="AX335" s="13" t="s">
        <v>72</v>
      </c>
      <c r="AY335" s="235" t="s">
        <v>136</v>
      </c>
    </row>
    <row r="336" s="13" customFormat="1">
      <c r="A336" s="13"/>
      <c r="B336" s="224"/>
      <c r="C336" s="225"/>
      <c r="D336" s="226" t="s">
        <v>147</v>
      </c>
      <c r="E336" s="227" t="s">
        <v>19</v>
      </c>
      <c r="F336" s="228" t="s">
        <v>584</v>
      </c>
      <c r="G336" s="225"/>
      <c r="H336" s="229">
        <v>0.94599999999999995</v>
      </c>
      <c r="I336" s="230"/>
      <c r="J336" s="225"/>
      <c r="K336" s="225"/>
      <c r="L336" s="231"/>
      <c r="M336" s="232"/>
      <c r="N336" s="233"/>
      <c r="O336" s="233"/>
      <c r="P336" s="233"/>
      <c r="Q336" s="233"/>
      <c r="R336" s="233"/>
      <c r="S336" s="233"/>
      <c r="T336" s="234"/>
      <c r="U336" s="13"/>
      <c r="V336" s="13"/>
      <c r="W336" s="13"/>
      <c r="X336" s="13"/>
      <c r="Y336" s="13"/>
      <c r="Z336" s="13"/>
      <c r="AA336" s="13"/>
      <c r="AB336" s="13"/>
      <c r="AC336" s="13"/>
      <c r="AD336" s="13"/>
      <c r="AE336" s="13"/>
      <c r="AT336" s="235" t="s">
        <v>147</v>
      </c>
      <c r="AU336" s="235" t="s">
        <v>82</v>
      </c>
      <c r="AV336" s="13" t="s">
        <v>82</v>
      </c>
      <c r="AW336" s="13" t="s">
        <v>33</v>
      </c>
      <c r="AX336" s="13" t="s">
        <v>72</v>
      </c>
      <c r="AY336" s="235" t="s">
        <v>136</v>
      </c>
    </row>
    <row r="337" s="13" customFormat="1">
      <c r="A337" s="13"/>
      <c r="B337" s="224"/>
      <c r="C337" s="225"/>
      <c r="D337" s="226" t="s">
        <v>147</v>
      </c>
      <c r="E337" s="227" t="s">
        <v>19</v>
      </c>
      <c r="F337" s="228" t="s">
        <v>585</v>
      </c>
      <c r="G337" s="225"/>
      <c r="H337" s="229">
        <v>9.9000000000000004</v>
      </c>
      <c r="I337" s="230"/>
      <c r="J337" s="225"/>
      <c r="K337" s="225"/>
      <c r="L337" s="231"/>
      <c r="M337" s="232"/>
      <c r="N337" s="233"/>
      <c r="O337" s="233"/>
      <c r="P337" s="233"/>
      <c r="Q337" s="233"/>
      <c r="R337" s="233"/>
      <c r="S337" s="233"/>
      <c r="T337" s="234"/>
      <c r="U337" s="13"/>
      <c r="V337" s="13"/>
      <c r="W337" s="13"/>
      <c r="X337" s="13"/>
      <c r="Y337" s="13"/>
      <c r="Z337" s="13"/>
      <c r="AA337" s="13"/>
      <c r="AB337" s="13"/>
      <c r="AC337" s="13"/>
      <c r="AD337" s="13"/>
      <c r="AE337" s="13"/>
      <c r="AT337" s="235" t="s">
        <v>147</v>
      </c>
      <c r="AU337" s="235" t="s">
        <v>82</v>
      </c>
      <c r="AV337" s="13" t="s">
        <v>82</v>
      </c>
      <c r="AW337" s="13" t="s">
        <v>33</v>
      </c>
      <c r="AX337" s="13" t="s">
        <v>72</v>
      </c>
      <c r="AY337" s="235" t="s">
        <v>136</v>
      </c>
    </row>
    <row r="338" s="13" customFormat="1">
      <c r="A338" s="13"/>
      <c r="B338" s="224"/>
      <c r="C338" s="225"/>
      <c r="D338" s="226" t="s">
        <v>147</v>
      </c>
      <c r="E338" s="227" t="s">
        <v>19</v>
      </c>
      <c r="F338" s="228" t="s">
        <v>586</v>
      </c>
      <c r="G338" s="225"/>
      <c r="H338" s="229">
        <v>6.6280000000000001</v>
      </c>
      <c r="I338" s="230"/>
      <c r="J338" s="225"/>
      <c r="K338" s="225"/>
      <c r="L338" s="231"/>
      <c r="M338" s="232"/>
      <c r="N338" s="233"/>
      <c r="O338" s="233"/>
      <c r="P338" s="233"/>
      <c r="Q338" s="233"/>
      <c r="R338" s="233"/>
      <c r="S338" s="233"/>
      <c r="T338" s="234"/>
      <c r="U338" s="13"/>
      <c r="V338" s="13"/>
      <c r="W338" s="13"/>
      <c r="X338" s="13"/>
      <c r="Y338" s="13"/>
      <c r="Z338" s="13"/>
      <c r="AA338" s="13"/>
      <c r="AB338" s="13"/>
      <c r="AC338" s="13"/>
      <c r="AD338" s="13"/>
      <c r="AE338" s="13"/>
      <c r="AT338" s="235" t="s">
        <v>147</v>
      </c>
      <c r="AU338" s="235" t="s">
        <v>82</v>
      </c>
      <c r="AV338" s="13" t="s">
        <v>82</v>
      </c>
      <c r="AW338" s="13" t="s">
        <v>33</v>
      </c>
      <c r="AX338" s="13" t="s">
        <v>72</v>
      </c>
      <c r="AY338" s="235" t="s">
        <v>136</v>
      </c>
    </row>
    <row r="339" s="13" customFormat="1">
      <c r="A339" s="13"/>
      <c r="B339" s="224"/>
      <c r="C339" s="225"/>
      <c r="D339" s="226" t="s">
        <v>147</v>
      </c>
      <c r="E339" s="227" t="s">
        <v>19</v>
      </c>
      <c r="F339" s="228" t="s">
        <v>587</v>
      </c>
      <c r="G339" s="225"/>
      <c r="H339" s="229">
        <v>5.5099999999999998</v>
      </c>
      <c r="I339" s="230"/>
      <c r="J339" s="225"/>
      <c r="K339" s="225"/>
      <c r="L339" s="231"/>
      <c r="M339" s="232"/>
      <c r="N339" s="233"/>
      <c r="O339" s="233"/>
      <c r="P339" s="233"/>
      <c r="Q339" s="233"/>
      <c r="R339" s="233"/>
      <c r="S339" s="233"/>
      <c r="T339" s="234"/>
      <c r="U339" s="13"/>
      <c r="V339" s="13"/>
      <c r="W339" s="13"/>
      <c r="X339" s="13"/>
      <c r="Y339" s="13"/>
      <c r="Z339" s="13"/>
      <c r="AA339" s="13"/>
      <c r="AB339" s="13"/>
      <c r="AC339" s="13"/>
      <c r="AD339" s="13"/>
      <c r="AE339" s="13"/>
      <c r="AT339" s="235" t="s">
        <v>147</v>
      </c>
      <c r="AU339" s="235" t="s">
        <v>82</v>
      </c>
      <c r="AV339" s="13" t="s">
        <v>82</v>
      </c>
      <c r="AW339" s="13" t="s">
        <v>33</v>
      </c>
      <c r="AX339" s="13" t="s">
        <v>72</v>
      </c>
      <c r="AY339" s="235" t="s">
        <v>136</v>
      </c>
    </row>
    <row r="340" s="16" customFormat="1">
      <c r="A340" s="16"/>
      <c r="B340" s="267"/>
      <c r="C340" s="268"/>
      <c r="D340" s="226" t="s">
        <v>147</v>
      </c>
      <c r="E340" s="269" t="s">
        <v>19</v>
      </c>
      <c r="F340" s="270" t="s">
        <v>557</v>
      </c>
      <c r="G340" s="268"/>
      <c r="H340" s="271">
        <v>48.130000000000003</v>
      </c>
      <c r="I340" s="272"/>
      <c r="J340" s="268"/>
      <c r="K340" s="268"/>
      <c r="L340" s="273"/>
      <c r="M340" s="274"/>
      <c r="N340" s="275"/>
      <c r="O340" s="275"/>
      <c r="P340" s="275"/>
      <c r="Q340" s="275"/>
      <c r="R340" s="275"/>
      <c r="S340" s="275"/>
      <c r="T340" s="276"/>
      <c r="U340" s="16"/>
      <c r="V340" s="16"/>
      <c r="W340" s="16"/>
      <c r="X340" s="16"/>
      <c r="Y340" s="16"/>
      <c r="Z340" s="16"/>
      <c r="AA340" s="16"/>
      <c r="AB340" s="16"/>
      <c r="AC340" s="16"/>
      <c r="AD340" s="16"/>
      <c r="AE340" s="16"/>
      <c r="AT340" s="277" t="s">
        <v>147</v>
      </c>
      <c r="AU340" s="277" t="s">
        <v>82</v>
      </c>
      <c r="AV340" s="16" t="s">
        <v>155</v>
      </c>
      <c r="AW340" s="16" t="s">
        <v>33</v>
      </c>
      <c r="AX340" s="16" t="s">
        <v>72</v>
      </c>
      <c r="AY340" s="277" t="s">
        <v>136</v>
      </c>
    </row>
    <row r="341" s="15" customFormat="1">
      <c r="A341" s="15"/>
      <c r="B341" s="256"/>
      <c r="C341" s="257"/>
      <c r="D341" s="226" t="s">
        <v>147</v>
      </c>
      <c r="E341" s="258" t="s">
        <v>19</v>
      </c>
      <c r="F341" s="259" t="s">
        <v>277</v>
      </c>
      <c r="G341" s="257"/>
      <c r="H341" s="260">
        <v>61.412999999999997</v>
      </c>
      <c r="I341" s="261"/>
      <c r="J341" s="257"/>
      <c r="K341" s="257"/>
      <c r="L341" s="262"/>
      <c r="M341" s="263"/>
      <c r="N341" s="264"/>
      <c r="O341" s="264"/>
      <c r="P341" s="264"/>
      <c r="Q341" s="264"/>
      <c r="R341" s="264"/>
      <c r="S341" s="264"/>
      <c r="T341" s="265"/>
      <c r="U341" s="15"/>
      <c r="V341" s="15"/>
      <c r="W341" s="15"/>
      <c r="X341" s="15"/>
      <c r="Y341" s="15"/>
      <c r="Z341" s="15"/>
      <c r="AA341" s="15"/>
      <c r="AB341" s="15"/>
      <c r="AC341" s="15"/>
      <c r="AD341" s="15"/>
      <c r="AE341" s="15"/>
      <c r="AT341" s="266" t="s">
        <v>147</v>
      </c>
      <c r="AU341" s="266" t="s">
        <v>82</v>
      </c>
      <c r="AV341" s="15" t="s">
        <v>143</v>
      </c>
      <c r="AW341" s="15" t="s">
        <v>33</v>
      </c>
      <c r="AX341" s="15" t="s">
        <v>80</v>
      </c>
      <c r="AY341" s="266" t="s">
        <v>136</v>
      </c>
    </row>
    <row r="342" s="2" customFormat="1" ht="16.5" customHeight="1">
      <c r="A342" s="40"/>
      <c r="B342" s="41"/>
      <c r="C342" s="206" t="s">
        <v>588</v>
      </c>
      <c r="D342" s="206" t="s">
        <v>138</v>
      </c>
      <c r="E342" s="207" t="s">
        <v>589</v>
      </c>
      <c r="F342" s="208" t="s">
        <v>590</v>
      </c>
      <c r="G342" s="209" t="s">
        <v>169</v>
      </c>
      <c r="H342" s="210">
        <v>10.391</v>
      </c>
      <c r="I342" s="211"/>
      <c r="J342" s="212">
        <f>ROUND(I342*H342,2)</f>
        <v>0</v>
      </c>
      <c r="K342" s="208" t="s">
        <v>142</v>
      </c>
      <c r="L342" s="46"/>
      <c r="M342" s="213" t="s">
        <v>19</v>
      </c>
      <c r="N342" s="214" t="s">
        <v>43</v>
      </c>
      <c r="O342" s="86"/>
      <c r="P342" s="215">
        <f>O342*H342</f>
        <v>0</v>
      </c>
      <c r="Q342" s="215">
        <v>0</v>
      </c>
      <c r="R342" s="215">
        <f>Q342*H342</f>
        <v>0</v>
      </c>
      <c r="S342" s="215">
        <v>2.2000000000000002</v>
      </c>
      <c r="T342" s="216">
        <f>S342*H342</f>
        <v>22.860200000000003</v>
      </c>
      <c r="U342" s="40"/>
      <c r="V342" s="40"/>
      <c r="W342" s="40"/>
      <c r="X342" s="40"/>
      <c r="Y342" s="40"/>
      <c r="Z342" s="40"/>
      <c r="AA342" s="40"/>
      <c r="AB342" s="40"/>
      <c r="AC342" s="40"/>
      <c r="AD342" s="40"/>
      <c r="AE342" s="40"/>
      <c r="AR342" s="217" t="s">
        <v>143</v>
      </c>
      <c r="AT342" s="217" t="s">
        <v>138</v>
      </c>
      <c r="AU342" s="217" t="s">
        <v>82</v>
      </c>
      <c r="AY342" s="19" t="s">
        <v>136</v>
      </c>
      <c r="BE342" s="218">
        <f>IF(N342="základní",J342,0)</f>
        <v>0</v>
      </c>
      <c r="BF342" s="218">
        <f>IF(N342="snížená",J342,0)</f>
        <v>0</v>
      </c>
      <c r="BG342" s="218">
        <f>IF(N342="zákl. přenesená",J342,0)</f>
        <v>0</v>
      </c>
      <c r="BH342" s="218">
        <f>IF(N342="sníž. přenesená",J342,0)</f>
        <v>0</v>
      </c>
      <c r="BI342" s="218">
        <f>IF(N342="nulová",J342,0)</f>
        <v>0</v>
      </c>
      <c r="BJ342" s="19" t="s">
        <v>80</v>
      </c>
      <c r="BK342" s="218">
        <f>ROUND(I342*H342,2)</f>
        <v>0</v>
      </c>
      <c r="BL342" s="19" t="s">
        <v>143</v>
      </c>
      <c r="BM342" s="217" t="s">
        <v>591</v>
      </c>
    </row>
    <row r="343" s="2" customFormat="1">
      <c r="A343" s="40"/>
      <c r="B343" s="41"/>
      <c r="C343" s="42"/>
      <c r="D343" s="219" t="s">
        <v>145</v>
      </c>
      <c r="E343" s="42"/>
      <c r="F343" s="220" t="s">
        <v>592</v>
      </c>
      <c r="G343" s="42"/>
      <c r="H343" s="42"/>
      <c r="I343" s="221"/>
      <c r="J343" s="42"/>
      <c r="K343" s="42"/>
      <c r="L343" s="46"/>
      <c r="M343" s="222"/>
      <c r="N343" s="223"/>
      <c r="O343" s="86"/>
      <c r="P343" s="86"/>
      <c r="Q343" s="86"/>
      <c r="R343" s="86"/>
      <c r="S343" s="86"/>
      <c r="T343" s="87"/>
      <c r="U343" s="40"/>
      <c r="V343" s="40"/>
      <c r="W343" s="40"/>
      <c r="X343" s="40"/>
      <c r="Y343" s="40"/>
      <c r="Z343" s="40"/>
      <c r="AA343" s="40"/>
      <c r="AB343" s="40"/>
      <c r="AC343" s="40"/>
      <c r="AD343" s="40"/>
      <c r="AE343" s="40"/>
      <c r="AT343" s="19" t="s">
        <v>145</v>
      </c>
      <c r="AU343" s="19" t="s">
        <v>82</v>
      </c>
    </row>
    <row r="344" s="14" customFormat="1">
      <c r="A344" s="14"/>
      <c r="B344" s="246"/>
      <c r="C344" s="247"/>
      <c r="D344" s="226" t="s">
        <v>147</v>
      </c>
      <c r="E344" s="248" t="s">
        <v>19</v>
      </c>
      <c r="F344" s="249" t="s">
        <v>593</v>
      </c>
      <c r="G344" s="247"/>
      <c r="H344" s="248" t="s">
        <v>19</v>
      </c>
      <c r="I344" s="250"/>
      <c r="J344" s="247"/>
      <c r="K344" s="247"/>
      <c r="L344" s="251"/>
      <c r="M344" s="252"/>
      <c r="N344" s="253"/>
      <c r="O344" s="253"/>
      <c r="P344" s="253"/>
      <c r="Q344" s="253"/>
      <c r="R344" s="253"/>
      <c r="S344" s="253"/>
      <c r="T344" s="254"/>
      <c r="U344" s="14"/>
      <c r="V344" s="14"/>
      <c r="W344" s="14"/>
      <c r="X344" s="14"/>
      <c r="Y344" s="14"/>
      <c r="Z344" s="14"/>
      <c r="AA344" s="14"/>
      <c r="AB344" s="14"/>
      <c r="AC344" s="14"/>
      <c r="AD344" s="14"/>
      <c r="AE344" s="14"/>
      <c r="AT344" s="255" t="s">
        <v>147</v>
      </c>
      <c r="AU344" s="255" t="s">
        <v>82</v>
      </c>
      <c r="AV344" s="14" t="s">
        <v>80</v>
      </c>
      <c r="AW344" s="14" t="s">
        <v>33</v>
      </c>
      <c r="AX344" s="14" t="s">
        <v>72</v>
      </c>
      <c r="AY344" s="255" t="s">
        <v>136</v>
      </c>
    </row>
    <row r="345" s="13" customFormat="1">
      <c r="A345" s="13"/>
      <c r="B345" s="224"/>
      <c r="C345" s="225"/>
      <c r="D345" s="226" t="s">
        <v>147</v>
      </c>
      <c r="E345" s="227" t="s">
        <v>19</v>
      </c>
      <c r="F345" s="228" t="s">
        <v>594</v>
      </c>
      <c r="G345" s="225"/>
      <c r="H345" s="229">
        <v>10.391</v>
      </c>
      <c r="I345" s="230"/>
      <c r="J345" s="225"/>
      <c r="K345" s="225"/>
      <c r="L345" s="231"/>
      <c r="M345" s="232"/>
      <c r="N345" s="233"/>
      <c r="O345" s="233"/>
      <c r="P345" s="233"/>
      <c r="Q345" s="233"/>
      <c r="R345" s="233"/>
      <c r="S345" s="233"/>
      <c r="T345" s="234"/>
      <c r="U345" s="13"/>
      <c r="V345" s="13"/>
      <c r="W345" s="13"/>
      <c r="X345" s="13"/>
      <c r="Y345" s="13"/>
      <c r="Z345" s="13"/>
      <c r="AA345" s="13"/>
      <c r="AB345" s="13"/>
      <c r="AC345" s="13"/>
      <c r="AD345" s="13"/>
      <c r="AE345" s="13"/>
      <c r="AT345" s="235" t="s">
        <v>147</v>
      </c>
      <c r="AU345" s="235" t="s">
        <v>82</v>
      </c>
      <c r="AV345" s="13" t="s">
        <v>82</v>
      </c>
      <c r="AW345" s="13" t="s">
        <v>33</v>
      </c>
      <c r="AX345" s="13" t="s">
        <v>80</v>
      </c>
      <c r="AY345" s="235" t="s">
        <v>136</v>
      </c>
    </row>
    <row r="346" s="2" customFormat="1" ht="24.15" customHeight="1">
      <c r="A346" s="40"/>
      <c r="B346" s="41"/>
      <c r="C346" s="206" t="s">
        <v>595</v>
      </c>
      <c r="D346" s="206" t="s">
        <v>138</v>
      </c>
      <c r="E346" s="207" t="s">
        <v>596</v>
      </c>
      <c r="F346" s="208" t="s">
        <v>597</v>
      </c>
      <c r="G346" s="209" t="s">
        <v>201</v>
      </c>
      <c r="H346" s="210">
        <v>121.795</v>
      </c>
      <c r="I346" s="211"/>
      <c r="J346" s="212">
        <f>ROUND(I346*H346,2)</f>
        <v>0</v>
      </c>
      <c r="K346" s="208" t="s">
        <v>142</v>
      </c>
      <c r="L346" s="46"/>
      <c r="M346" s="213" t="s">
        <v>19</v>
      </c>
      <c r="N346" s="214" t="s">
        <v>43</v>
      </c>
      <c r="O346" s="86"/>
      <c r="P346" s="215">
        <f>O346*H346</f>
        <v>0</v>
      </c>
      <c r="Q346" s="215">
        <v>0</v>
      </c>
      <c r="R346" s="215">
        <f>Q346*H346</f>
        <v>0</v>
      </c>
      <c r="S346" s="215">
        <v>0</v>
      </c>
      <c r="T346" s="216">
        <f>S346*H346</f>
        <v>0</v>
      </c>
      <c r="U346" s="40"/>
      <c r="V346" s="40"/>
      <c r="W346" s="40"/>
      <c r="X346" s="40"/>
      <c r="Y346" s="40"/>
      <c r="Z346" s="40"/>
      <c r="AA346" s="40"/>
      <c r="AB346" s="40"/>
      <c r="AC346" s="40"/>
      <c r="AD346" s="40"/>
      <c r="AE346" s="40"/>
      <c r="AR346" s="217" t="s">
        <v>143</v>
      </c>
      <c r="AT346" s="217" t="s">
        <v>138</v>
      </c>
      <c r="AU346" s="217" t="s">
        <v>82</v>
      </c>
      <c r="AY346" s="19" t="s">
        <v>136</v>
      </c>
      <c r="BE346" s="218">
        <f>IF(N346="základní",J346,0)</f>
        <v>0</v>
      </c>
      <c r="BF346" s="218">
        <f>IF(N346="snížená",J346,0)</f>
        <v>0</v>
      </c>
      <c r="BG346" s="218">
        <f>IF(N346="zákl. přenesená",J346,0)</f>
        <v>0</v>
      </c>
      <c r="BH346" s="218">
        <f>IF(N346="sníž. přenesená",J346,0)</f>
        <v>0</v>
      </c>
      <c r="BI346" s="218">
        <f>IF(N346="nulová",J346,0)</f>
        <v>0</v>
      </c>
      <c r="BJ346" s="19" t="s">
        <v>80</v>
      </c>
      <c r="BK346" s="218">
        <f>ROUND(I346*H346,2)</f>
        <v>0</v>
      </c>
      <c r="BL346" s="19" t="s">
        <v>143</v>
      </c>
      <c r="BM346" s="217" t="s">
        <v>598</v>
      </c>
    </row>
    <row r="347" s="2" customFormat="1">
      <c r="A347" s="40"/>
      <c r="B347" s="41"/>
      <c r="C347" s="42"/>
      <c r="D347" s="219" t="s">
        <v>145</v>
      </c>
      <c r="E347" s="42"/>
      <c r="F347" s="220" t="s">
        <v>599</v>
      </c>
      <c r="G347" s="42"/>
      <c r="H347" s="42"/>
      <c r="I347" s="221"/>
      <c r="J347" s="42"/>
      <c r="K347" s="42"/>
      <c r="L347" s="46"/>
      <c r="M347" s="222"/>
      <c r="N347" s="223"/>
      <c r="O347" s="86"/>
      <c r="P347" s="86"/>
      <c r="Q347" s="86"/>
      <c r="R347" s="86"/>
      <c r="S347" s="86"/>
      <c r="T347" s="87"/>
      <c r="U347" s="40"/>
      <c r="V347" s="40"/>
      <c r="W347" s="40"/>
      <c r="X347" s="40"/>
      <c r="Y347" s="40"/>
      <c r="Z347" s="40"/>
      <c r="AA347" s="40"/>
      <c r="AB347" s="40"/>
      <c r="AC347" s="40"/>
      <c r="AD347" s="40"/>
      <c r="AE347" s="40"/>
      <c r="AT347" s="19" t="s">
        <v>145</v>
      </c>
      <c r="AU347" s="19" t="s">
        <v>82</v>
      </c>
    </row>
    <row r="348" s="13" customFormat="1">
      <c r="A348" s="13"/>
      <c r="B348" s="224"/>
      <c r="C348" s="225"/>
      <c r="D348" s="226" t="s">
        <v>147</v>
      </c>
      <c r="E348" s="227" t="s">
        <v>19</v>
      </c>
      <c r="F348" s="228" t="s">
        <v>600</v>
      </c>
      <c r="G348" s="225"/>
      <c r="H348" s="229">
        <v>59.171999999999997</v>
      </c>
      <c r="I348" s="230"/>
      <c r="J348" s="225"/>
      <c r="K348" s="225"/>
      <c r="L348" s="231"/>
      <c r="M348" s="232"/>
      <c r="N348" s="233"/>
      <c r="O348" s="233"/>
      <c r="P348" s="233"/>
      <c r="Q348" s="233"/>
      <c r="R348" s="233"/>
      <c r="S348" s="233"/>
      <c r="T348" s="234"/>
      <c r="U348" s="13"/>
      <c r="V348" s="13"/>
      <c r="W348" s="13"/>
      <c r="X348" s="13"/>
      <c r="Y348" s="13"/>
      <c r="Z348" s="13"/>
      <c r="AA348" s="13"/>
      <c r="AB348" s="13"/>
      <c r="AC348" s="13"/>
      <c r="AD348" s="13"/>
      <c r="AE348" s="13"/>
      <c r="AT348" s="235" t="s">
        <v>147</v>
      </c>
      <c r="AU348" s="235" t="s">
        <v>82</v>
      </c>
      <c r="AV348" s="13" t="s">
        <v>82</v>
      </c>
      <c r="AW348" s="13" t="s">
        <v>33</v>
      </c>
      <c r="AX348" s="13" t="s">
        <v>72</v>
      </c>
      <c r="AY348" s="235" t="s">
        <v>136</v>
      </c>
    </row>
    <row r="349" s="13" customFormat="1">
      <c r="A349" s="13"/>
      <c r="B349" s="224"/>
      <c r="C349" s="225"/>
      <c r="D349" s="226" t="s">
        <v>147</v>
      </c>
      <c r="E349" s="227" t="s">
        <v>19</v>
      </c>
      <c r="F349" s="228" t="s">
        <v>601</v>
      </c>
      <c r="G349" s="225"/>
      <c r="H349" s="229">
        <v>28.931999999999999</v>
      </c>
      <c r="I349" s="230"/>
      <c r="J349" s="225"/>
      <c r="K349" s="225"/>
      <c r="L349" s="231"/>
      <c r="M349" s="232"/>
      <c r="N349" s="233"/>
      <c r="O349" s="233"/>
      <c r="P349" s="233"/>
      <c r="Q349" s="233"/>
      <c r="R349" s="233"/>
      <c r="S349" s="233"/>
      <c r="T349" s="234"/>
      <c r="U349" s="13"/>
      <c r="V349" s="13"/>
      <c r="W349" s="13"/>
      <c r="X349" s="13"/>
      <c r="Y349" s="13"/>
      <c r="Z349" s="13"/>
      <c r="AA349" s="13"/>
      <c r="AB349" s="13"/>
      <c r="AC349" s="13"/>
      <c r="AD349" s="13"/>
      <c r="AE349" s="13"/>
      <c r="AT349" s="235" t="s">
        <v>147</v>
      </c>
      <c r="AU349" s="235" t="s">
        <v>82</v>
      </c>
      <c r="AV349" s="13" t="s">
        <v>82</v>
      </c>
      <c r="AW349" s="13" t="s">
        <v>33</v>
      </c>
      <c r="AX349" s="13" t="s">
        <v>72</v>
      </c>
      <c r="AY349" s="235" t="s">
        <v>136</v>
      </c>
    </row>
    <row r="350" s="13" customFormat="1">
      <c r="A350" s="13"/>
      <c r="B350" s="224"/>
      <c r="C350" s="225"/>
      <c r="D350" s="226" t="s">
        <v>147</v>
      </c>
      <c r="E350" s="227" t="s">
        <v>19</v>
      </c>
      <c r="F350" s="228" t="s">
        <v>602</v>
      </c>
      <c r="G350" s="225"/>
      <c r="H350" s="229">
        <v>33.691000000000003</v>
      </c>
      <c r="I350" s="230"/>
      <c r="J350" s="225"/>
      <c r="K350" s="225"/>
      <c r="L350" s="231"/>
      <c r="M350" s="232"/>
      <c r="N350" s="233"/>
      <c r="O350" s="233"/>
      <c r="P350" s="233"/>
      <c r="Q350" s="233"/>
      <c r="R350" s="233"/>
      <c r="S350" s="233"/>
      <c r="T350" s="234"/>
      <c r="U350" s="13"/>
      <c r="V350" s="13"/>
      <c r="W350" s="13"/>
      <c r="X350" s="13"/>
      <c r="Y350" s="13"/>
      <c r="Z350" s="13"/>
      <c r="AA350" s="13"/>
      <c r="AB350" s="13"/>
      <c r="AC350" s="13"/>
      <c r="AD350" s="13"/>
      <c r="AE350" s="13"/>
      <c r="AT350" s="235" t="s">
        <v>147</v>
      </c>
      <c r="AU350" s="235" t="s">
        <v>82</v>
      </c>
      <c r="AV350" s="13" t="s">
        <v>82</v>
      </c>
      <c r="AW350" s="13" t="s">
        <v>33</v>
      </c>
      <c r="AX350" s="13" t="s">
        <v>72</v>
      </c>
      <c r="AY350" s="235" t="s">
        <v>136</v>
      </c>
    </row>
    <row r="351" s="15" customFormat="1">
      <c r="A351" s="15"/>
      <c r="B351" s="256"/>
      <c r="C351" s="257"/>
      <c r="D351" s="226" t="s">
        <v>147</v>
      </c>
      <c r="E351" s="258" t="s">
        <v>19</v>
      </c>
      <c r="F351" s="259" t="s">
        <v>277</v>
      </c>
      <c r="G351" s="257"/>
      <c r="H351" s="260">
        <v>121.795</v>
      </c>
      <c r="I351" s="261"/>
      <c r="J351" s="257"/>
      <c r="K351" s="257"/>
      <c r="L351" s="262"/>
      <c r="M351" s="263"/>
      <c r="N351" s="264"/>
      <c r="O351" s="264"/>
      <c r="P351" s="264"/>
      <c r="Q351" s="264"/>
      <c r="R351" s="264"/>
      <c r="S351" s="264"/>
      <c r="T351" s="265"/>
      <c r="U351" s="15"/>
      <c r="V351" s="15"/>
      <c r="W351" s="15"/>
      <c r="X351" s="15"/>
      <c r="Y351" s="15"/>
      <c r="Z351" s="15"/>
      <c r="AA351" s="15"/>
      <c r="AB351" s="15"/>
      <c r="AC351" s="15"/>
      <c r="AD351" s="15"/>
      <c r="AE351" s="15"/>
      <c r="AT351" s="266" t="s">
        <v>147</v>
      </c>
      <c r="AU351" s="266" t="s">
        <v>82</v>
      </c>
      <c r="AV351" s="15" t="s">
        <v>143</v>
      </c>
      <c r="AW351" s="15" t="s">
        <v>33</v>
      </c>
      <c r="AX351" s="15" t="s">
        <v>80</v>
      </c>
      <c r="AY351" s="266" t="s">
        <v>136</v>
      </c>
    </row>
    <row r="352" s="2" customFormat="1" ht="24.15" customHeight="1">
      <c r="A352" s="40"/>
      <c r="B352" s="41"/>
      <c r="C352" s="206" t="s">
        <v>603</v>
      </c>
      <c r="D352" s="206" t="s">
        <v>138</v>
      </c>
      <c r="E352" s="207" t="s">
        <v>604</v>
      </c>
      <c r="F352" s="208" t="s">
        <v>605</v>
      </c>
      <c r="G352" s="209" t="s">
        <v>201</v>
      </c>
      <c r="H352" s="210">
        <v>22.859999999999999</v>
      </c>
      <c r="I352" s="211"/>
      <c r="J352" s="212">
        <f>ROUND(I352*H352,2)</f>
        <v>0</v>
      </c>
      <c r="K352" s="208" t="s">
        <v>142</v>
      </c>
      <c r="L352" s="46"/>
      <c r="M352" s="213" t="s">
        <v>19</v>
      </c>
      <c r="N352" s="214" t="s">
        <v>43</v>
      </c>
      <c r="O352" s="86"/>
      <c r="P352" s="215">
        <f>O352*H352</f>
        <v>0</v>
      </c>
      <c r="Q352" s="215">
        <v>0</v>
      </c>
      <c r="R352" s="215">
        <f>Q352*H352</f>
        <v>0</v>
      </c>
      <c r="S352" s="215">
        <v>0</v>
      </c>
      <c r="T352" s="216">
        <f>S352*H352</f>
        <v>0</v>
      </c>
      <c r="U352" s="40"/>
      <c r="V352" s="40"/>
      <c r="W352" s="40"/>
      <c r="X352" s="40"/>
      <c r="Y352" s="40"/>
      <c r="Z352" s="40"/>
      <c r="AA352" s="40"/>
      <c r="AB352" s="40"/>
      <c r="AC352" s="40"/>
      <c r="AD352" s="40"/>
      <c r="AE352" s="40"/>
      <c r="AR352" s="217" t="s">
        <v>143</v>
      </c>
      <c r="AT352" s="217" t="s">
        <v>138</v>
      </c>
      <c r="AU352" s="217" t="s">
        <v>82</v>
      </c>
      <c r="AY352" s="19" t="s">
        <v>136</v>
      </c>
      <c r="BE352" s="218">
        <f>IF(N352="základní",J352,0)</f>
        <v>0</v>
      </c>
      <c r="BF352" s="218">
        <f>IF(N352="snížená",J352,0)</f>
        <v>0</v>
      </c>
      <c r="BG352" s="218">
        <f>IF(N352="zákl. přenesená",J352,0)</f>
        <v>0</v>
      </c>
      <c r="BH352" s="218">
        <f>IF(N352="sníž. přenesená",J352,0)</f>
        <v>0</v>
      </c>
      <c r="BI352" s="218">
        <f>IF(N352="nulová",J352,0)</f>
        <v>0</v>
      </c>
      <c r="BJ352" s="19" t="s">
        <v>80</v>
      </c>
      <c r="BK352" s="218">
        <f>ROUND(I352*H352,2)</f>
        <v>0</v>
      </c>
      <c r="BL352" s="19" t="s">
        <v>143</v>
      </c>
      <c r="BM352" s="217" t="s">
        <v>606</v>
      </c>
    </row>
    <row r="353" s="2" customFormat="1">
      <c r="A353" s="40"/>
      <c r="B353" s="41"/>
      <c r="C353" s="42"/>
      <c r="D353" s="219" t="s">
        <v>145</v>
      </c>
      <c r="E353" s="42"/>
      <c r="F353" s="220" t="s">
        <v>607</v>
      </c>
      <c r="G353" s="42"/>
      <c r="H353" s="42"/>
      <c r="I353" s="221"/>
      <c r="J353" s="42"/>
      <c r="K353" s="42"/>
      <c r="L353" s="46"/>
      <c r="M353" s="222"/>
      <c r="N353" s="223"/>
      <c r="O353" s="86"/>
      <c r="P353" s="86"/>
      <c r="Q353" s="86"/>
      <c r="R353" s="86"/>
      <c r="S353" s="86"/>
      <c r="T353" s="87"/>
      <c r="U353" s="40"/>
      <c r="V353" s="40"/>
      <c r="W353" s="40"/>
      <c r="X353" s="40"/>
      <c r="Y353" s="40"/>
      <c r="Z353" s="40"/>
      <c r="AA353" s="40"/>
      <c r="AB353" s="40"/>
      <c r="AC353" s="40"/>
      <c r="AD353" s="40"/>
      <c r="AE353" s="40"/>
      <c r="AT353" s="19" t="s">
        <v>145</v>
      </c>
      <c r="AU353" s="19" t="s">
        <v>82</v>
      </c>
    </row>
    <row r="354" s="13" customFormat="1">
      <c r="A354" s="13"/>
      <c r="B354" s="224"/>
      <c r="C354" s="225"/>
      <c r="D354" s="226" t="s">
        <v>147</v>
      </c>
      <c r="E354" s="227" t="s">
        <v>19</v>
      </c>
      <c r="F354" s="228" t="s">
        <v>608</v>
      </c>
      <c r="G354" s="225"/>
      <c r="H354" s="229">
        <v>22.859999999999999</v>
      </c>
      <c r="I354" s="230"/>
      <c r="J354" s="225"/>
      <c r="K354" s="225"/>
      <c r="L354" s="231"/>
      <c r="M354" s="232"/>
      <c r="N354" s="233"/>
      <c r="O354" s="233"/>
      <c r="P354" s="233"/>
      <c r="Q354" s="233"/>
      <c r="R354" s="233"/>
      <c r="S354" s="233"/>
      <c r="T354" s="234"/>
      <c r="U354" s="13"/>
      <c r="V354" s="13"/>
      <c r="W354" s="13"/>
      <c r="X354" s="13"/>
      <c r="Y354" s="13"/>
      <c r="Z354" s="13"/>
      <c r="AA354" s="13"/>
      <c r="AB354" s="13"/>
      <c r="AC354" s="13"/>
      <c r="AD354" s="13"/>
      <c r="AE354" s="13"/>
      <c r="AT354" s="235" t="s">
        <v>147</v>
      </c>
      <c r="AU354" s="235" t="s">
        <v>82</v>
      </c>
      <c r="AV354" s="13" t="s">
        <v>82</v>
      </c>
      <c r="AW354" s="13" t="s">
        <v>33</v>
      </c>
      <c r="AX354" s="13" t="s">
        <v>80</v>
      </c>
      <c r="AY354" s="235" t="s">
        <v>136</v>
      </c>
    </row>
    <row r="355" s="2" customFormat="1" ht="24.15" customHeight="1">
      <c r="A355" s="40"/>
      <c r="B355" s="41"/>
      <c r="C355" s="206" t="s">
        <v>609</v>
      </c>
      <c r="D355" s="206" t="s">
        <v>138</v>
      </c>
      <c r="E355" s="207" t="s">
        <v>610</v>
      </c>
      <c r="F355" s="208" t="s">
        <v>611</v>
      </c>
      <c r="G355" s="209" t="s">
        <v>201</v>
      </c>
      <c r="H355" s="210">
        <v>148.005</v>
      </c>
      <c r="I355" s="211"/>
      <c r="J355" s="212">
        <f>ROUND(I355*H355,2)</f>
        <v>0</v>
      </c>
      <c r="K355" s="208" t="s">
        <v>142</v>
      </c>
      <c r="L355" s="46"/>
      <c r="M355" s="213" t="s">
        <v>19</v>
      </c>
      <c r="N355" s="214" t="s">
        <v>43</v>
      </c>
      <c r="O355" s="86"/>
      <c r="P355" s="215">
        <f>O355*H355</f>
        <v>0</v>
      </c>
      <c r="Q355" s="215">
        <v>0</v>
      </c>
      <c r="R355" s="215">
        <f>Q355*H355</f>
        <v>0</v>
      </c>
      <c r="S355" s="215">
        <v>0</v>
      </c>
      <c r="T355" s="216">
        <f>S355*H355</f>
        <v>0</v>
      </c>
      <c r="U355" s="40"/>
      <c r="V355" s="40"/>
      <c r="W355" s="40"/>
      <c r="X355" s="40"/>
      <c r="Y355" s="40"/>
      <c r="Z355" s="40"/>
      <c r="AA355" s="40"/>
      <c r="AB355" s="40"/>
      <c r="AC355" s="40"/>
      <c r="AD355" s="40"/>
      <c r="AE355" s="40"/>
      <c r="AR355" s="217" t="s">
        <v>143</v>
      </c>
      <c r="AT355" s="217" t="s">
        <v>138</v>
      </c>
      <c r="AU355" s="217" t="s">
        <v>82</v>
      </c>
      <c r="AY355" s="19" t="s">
        <v>136</v>
      </c>
      <c r="BE355" s="218">
        <f>IF(N355="základní",J355,0)</f>
        <v>0</v>
      </c>
      <c r="BF355" s="218">
        <f>IF(N355="snížená",J355,0)</f>
        <v>0</v>
      </c>
      <c r="BG355" s="218">
        <f>IF(N355="zákl. přenesená",J355,0)</f>
        <v>0</v>
      </c>
      <c r="BH355" s="218">
        <f>IF(N355="sníž. přenesená",J355,0)</f>
        <v>0</v>
      </c>
      <c r="BI355" s="218">
        <f>IF(N355="nulová",J355,0)</f>
        <v>0</v>
      </c>
      <c r="BJ355" s="19" t="s">
        <v>80</v>
      </c>
      <c r="BK355" s="218">
        <f>ROUND(I355*H355,2)</f>
        <v>0</v>
      </c>
      <c r="BL355" s="19" t="s">
        <v>143</v>
      </c>
      <c r="BM355" s="217" t="s">
        <v>612</v>
      </c>
    </row>
    <row r="356" s="2" customFormat="1">
      <c r="A356" s="40"/>
      <c r="B356" s="41"/>
      <c r="C356" s="42"/>
      <c r="D356" s="219" t="s">
        <v>145</v>
      </c>
      <c r="E356" s="42"/>
      <c r="F356" s="220" t="s">
        <v>613</v>
      </c>
      <c r="G356" s="42"/>
      <c r="H356" s="42"/>
      <c r="I356" s="221"/>
      <c r="J356" s="42"/>
      <c r="K356" s="42"/>
      <c r="L356" s="46"/>
      <c r="M356" s="222"/>
      <c r="N356" s="223"/>
      <c r="O356" s="86"/>
      <c r="P356" s="86"/>
      <c r="Q356" s="86"/>
      <c r="R356" s="86"/>
      <c r="S356" s="86"/>
      <c r="T356" s="87"/>
      <c r="U356" s="40"/>
      <c r="V356" s="40"/>
      <c r="W356" s="40"/>
      <c r="X356" s="40"/>
      <c r="Y356" s="40"/>
      <c r="Z356" s="40"/>
      <c r="AA356" s="40"/>
      <c r="AB356" s="40"/>
      <c r="AC356" s="40"/>
      <c r="AD356" s="40"/>
      <c r="AE356" s="40"/>
      <c r="AT356" s="19" t="s">
        <v>145</v>
      </c>
      <c r="AU356" s="19" t="s">
        <v>82</v>
      </c>
    </row>
    <row r="357" s="13" customFormat="1">
      <c r="A357" s="13"/>
      <c r="B357" s="224"/>
      <c r="C357" s="225"/>
      <c r="D357" s="226" t="s">
        <v>147</v>
      </c>
      <c r="E357" s="227" t="s">
        <v>19</v>
      </c>
      <c r="F357" s="228" t="s">
        <v>614</v>
      </c>
      <c r="G357" s="225"/>
      <c r="H357" s="229">
        <v>32.012</v>
      </c>
      <c r="I357" s="230"/>
      <c r="J357" s="225"/>
      <c r="K357" s="225"/>
      <c r="L357" s="231"/>
      <c r="M357" s="232"/>
      <c r="N357" s="233"/>
      <c r="O357" s="233"/>
      <c r="P357" s="233"/>
      <c r="Q357" s="233"/>
      <c r="R357" s="233"/>
      <c r="S357" s="233"/>
      <c r="T357" s="234"/>
      <c r="U357" s="13"/>
      <c r="V357" s="13"/>
      <c r="W357" s="13"/>
      <c r="X357" s="13"/>
      <c r="Y357" s="13"/>
      <c r="Z357" s="13"/>
      <c r="AA357" s="13"/>
      <c r="AB357" s="13"/>
      <c r="AC357" s="13"/>
      <c r="AD357" s="13"/>
      <c r="AE357" s="13"/>
      <c r="AT357" s="235" t="s">
        <v>147</v>
      </c>
      <c r="AU357" s="235" t="s">
        <v>82</v>
      </c>
      <c r="AV357" s="13" t="s">
        <v>82</v>
      </c>
      <c r="AW357" s="13" t="s">
        <v>33</v>
      </c>
      <c r="AX357" s="13" t="s">
        <v>72</v>
      </c>
      <c r="AY357" s="235" t="s">
        <v>136</v>
      </c>
    </row>
    <row r="358" s="13" customFormat="1">
      <c r="A358" s="13"/>
      <c r="B358" s="224"/>
      <c r="C358" s="225"/>
      <c r="D358" s="226" t="s">
        <v>147</v>
      </c>
      <c r="E358" s="227" t="s">
        <v>19</v>
      </c>
      <c r="F358" s="228" t="s">
        <v>615</v>
      </c>
      <c r="G358" s="225"/>
      <c r="H358" s="229">
        <v>115.993</v>
      </c>
      <c r="I358" s="230"/>
      <c r="J358" s="225"/>
      <c r="K358" s="225"/>
      <c r="L358" s="231"/>
      <c r="M358" s="232"/>
      <c r="N358" s="233"/>
      <c r="O358" s="233"/>
      <c r="P358" s="233"/>
      <c r="Q358" s="233"/>
      <c r="R358" s="233"/>
      <c r="S358" s="233"/>
      <c r="T358" s="234"/>
      <c r="U358" s="13"/>
      <c r="V358" s="13"/>
      <c r="W358" s="13"/>
      <c r="X358" s="13"/>
      <c r="Y358" s="13"/>
      <c r="Z358" s="13"/>
      <c r="AA358" s="13"/>
      <c r="AB358" s="13"/>
      <c r="AC358" s="13"/>
      <c r="AD358" s="13"/>
      <c r="AE358" s="13"/>
      <c r="AT358" s="235" t="s">
        <v>147</v>
      </c>
      <c r="AU358" s="235" t="s">
        <v>82</v>
      </c>
      <c r="AV358" s="13" t="s">
        <v>82</v>
      </c>
      <c r="AW358" s="13" t="s">
        <v>33</v>
      </c>
      <c r="AX358" s="13" t="s">
        <v>72</v>
      </c>
      <c r="AY358" s="235" t="s">
        <v>136</v>
      </c>
    </row>
    <row r="359" s="15" customFormat="1">
      <c r="A359" s="15"/>
      <c r="B359" s="256"/>
      <c r="C359" s="257"/>
      <c r="D359" s="226" t="s">
        <v>147</v>
      </c>
      <c r="E359" s="258" t="s">
        <v>19</v>
      </c>
      <c r="F359" s="259" t="s">
        <v>277</v>
      </c>
      <c r="G359" s="257"/>
      <c r="H359" s="260">
        <v>148.005</v>
      </c>
      <c r="I359" s="261"/>
      <c r="J359" s="257"/>
      <c r="K359" s="257"/>
      <c r="L359" s="262"/>
      <c r="M359" s="263"/>
      <c r="N359" s="264"/>
      <c r="O359" s="264"/>
      <c r="P359" s="264"/>
      <c r="Q359" s="264"/>
      <c r="R359" s="264"/>
      <c r="S359" s="264"/>
      <c r="T359" s="265"/>
      <c r="U359" s="15"/>
      <c r="V359" s="15"/>
      <c r="W359" s="15"/>
      <c r="X359" s="15"/>
      <c r="Y359" s="15"/>
      <c r="Z359" s="15"/>
      <c r="AA359" s="15"/>
      <c r="AB359" s="15"/>
      <c r="AC359" s="15"/>
      <c r="AD359" s="15"/>
      <c r="AE359" s="15"/>
      <c r="AT359" s="266" t="s">
        <v>147</v>
      </c>
      <c r="AU359" s="266" t="s">
        <v>82</v>
      </c>
      <c r="AV359" s="15" t="s">
        <v>143</v>
      </c>
      <c r="AW359" s="15" t="s">
        <v>33</v>
      </c>
      <c r="AX359" s="15" t="s">
        <v>80</v>
      </c>
      <c r="AY359" s="266" t="s">
        <v>136</v>
      </c>
    </row>
    <row r="360" s="2" customFormat="1" ht="21.75" customHeight="1">
      <c r="A360" s="40"/>
      <c r="B360" s="41"/>
      <c r="C360" s="206" t="s">
        <v>616</v>
      </c>
      <c r="D360" s="206" t="s">
        <v>138</v>
      </c>
      <c r="E360" s="207" t="s">
        <v>617</v>
      </c>
      <c r="F360" s="208" t="s">
        <v>618</v>
      </c>
      <c r="G360" s="209" t="s">
        <v>201</v>
      </c>
      <c r="H360" s="210">
        <v>178.81700000000001</v>
      </c>
      <c r="I360" s="211"/>
      <c r="J360" s="212">
        <f>ROUND(I360*H360,2)</f>
        <v>0</v>
      </c>
      <c r="K360" s="208" t="s">
        <v>142</v>
      </c>
      <c r="L360" s="46"/>
      <c r="M360" s="213" t="s">
        <v>19</v>
      </c>
      <c r="N360" s="214" t="s">
        <v>43</v>
      </c>
      <c r="O360" s="86"/>
      <c r="P360" s="215">
        <f>O360*H360</f>
        <v>0</v>
      </c>
      <c r="Q360" s="215">
        <v>0</v>
      </c>
      <c r="R360" s="215">
        <f>Q360*H360</f>
        <v>0</v>
      </c>
      <c r="S360" s="215">
        <v>0</v>
      </c>
      <c r="T360" s="216">
        <f>S360*H360</f>
        <v>0</v>
      </c>
      <c r="U360" s="40"/>
      <c r="V360" s="40"/>
      <c r="W360" s="40"/>
      <c r="X360" s="40"/>
      <c r="Y360" s="40"/>
      <c r="Z360" s="40"/>
      <c r="AA360" s="40"/>
      <c r="AB360" s="40"/>
      <c r="AC360" s="40"/>
      <c r="AD360" s="40"/>
      <c r="AE360" s="40"/>
      <c r="AR360" s="217" t="s">
        <v>143</v>
      </c>
      <c r="AT360" s="217" t="s">
        <v>138</v>
      </c>
      <c r="AU360" s="217" t="s">
        <v>82</v>
      </c>
      <c r="AY360" s="19" t="s">
        <v>136</v>
      </c>
      <c r="BE360" s="218">
        <f>IF(N360="základní",J360,0)</f>
        <v>0</v>
      </c>
      <c r="BF360" s="218">
        <f>IF(N360="snížená",J360,0)</f>
        <v>0</v>
      </c>
      <c r="BG360" s="218">
        <f>IF(N360="zákl. přenesená",J360,0)</f>
        <v>0</v>
      </c>
      <c r="BH360" s="218">
        <f>IF(N360="sníž. přenesená",J360,0)</f>
        <v>0</v>
      </c>
      <c r="BI360" s="218">
        <f>IF(N360="nulová",J360,0)</f>
        <v>0</v>
      </c>
      <c r="BJ360" s="19" t="s">
        <v>80</v>
      </c>
      <c r="BK360" s="218">
        <f>ROUND(I360*H360,2)</f>
        <v>0</v>
      </c>
      <c r="BL360" s="19" t="s">
        <v>143</v>
      </c>
      <c r="BM360" s="217" t="s">
        <v>619</v>
      </c>
    </row>
    <row r="361" s="2" customFormat="1">
      <c r="A361" s="40"/>
      <c r="B361" s="41"/>
      <c r="C361" s="42"/>
      <c r="D361" s="219" t="s">
        <v>145</v>
      </c>
      <c r="E361" s="42"/>
      <c r="F361" s="220" t="s">
        <v>620</v>
      </c>
      <c r="G361" s="42"/>
      <c r="H361" s="42"/>
      <c r="I361" s="221"/>
      <c r="J361" s="42"/>
      <c r="K361" s="42"/>
      <c r="L361" s="46"/>
      <c r="M361" s="222"/>
      <c r="N361" s="223"/>
      <c r="O361" s="86"/>
      <c r="P361" s="86"/>
      <c r="Q361" s="86"/>
      <c r="R361" s="86"/>
      <c r="S361" s="86"/>
      <c r="T361" s="87"/>
      <c r="U361" s="40"/>
      <c r="V361" s="40"/>
      <c r="W361" s="40"/>
      <c r="X361" s="40"/>
      <c r="Y361" s="40"/>
      <c r="Z361" s="40"/>
      <c r="AA361" s="40"/>
      <c r="AB361" s="40"/>
      <c r="AC361" s="40"/>
      <c r="AD361" s="40"/>
      <c r="AE361" s="40"/>
      <c r="AT361" s="19" t="s">
        <v>145</v>
      </c>
      <c r="AU361" s="19" t="s">
        <v>82</v>
      </c>
    </row>
    <row r="362" s="14" customFormat="1">
      <c r="A362" s="14"/>
      <c r="B362" s="246"/>
      <c r="C362" s="247"/>
      <c r="D362" s="226" t="s">
        <v>147</v>
      </c>
      <c r="E362" s="248" t="s">
        <v>19</v>
      </c>
      <c r="F362" s="249" t="s">
        <v>621</v>
      </c>
      <c r="G362" s="247"/>
      <c r="H362" s="248" t="s">
        <v>19</v>
      </c>
      <c r="I362" s="250"/>
      <c r="J362" s="247"/>
      <c r="K362" s="247"/>
      <c r="L362" s="251"/>
      <c r="M362" s="252"/>
      <c r="N362" s="253"/>
      <c r="O362" s="253"/>
      <c r="P362" s="253"/>
      <c r="Q362" s="253"/>
      <c r="R362" s="253"/>
      <c r="S362" s="253"/>
      <c r="T362" s="254"/>
      <c r="U362" s="14"/>
      <c r="V362" s="14"/>
      <c r="W362" s="14"/>
      <c r="X362" s="14"/>
      <c r="Y362" s="14"/>
      <c r="Z362" s="14"/>
      <c r="AA362" s="14"/>
      <c r="AB362" s="14"/>
      <c r="AC362" s="14"/>
      <c r="AD362" s="14"/>
      <c r="AE362" s="14"/>
      <c r="AT362" s="255" t="s">
        <v>147</v>
      </c>
      <c r="AU362" s="255" t="s">
        <v>82</v>
      </c>
      <c r="AV362" s="14" t="s">
        <v>80</v>
      </c>
      <c r="AW362" s="14" t="s">
        <v>33</v>
      </c>
      <c r="AX362" s="14" t="s">
        <v>72</v>
      </c>
      <c r="AY362" s="255" t="s">
        <v>136</v>
      </c>
    </row>
    <row r="363" s="13" customFormat="1">
      <c r="A363" s="13"/>
      <c r="B363" s="224"/>
      <c r="C363" s="225"/>
      <c r="D363" s="226" t="s">
        <v>147</v>
      </c>
      <c r="E363" s="227" t="s">
        <v>19</v>
      </c>
      <c r="F363" s="228" t="s">
        <v>622</v>
      </c>
      <c r="G363" s="225"/>
      <c r="H363" s="229">
        <v>292.86099999999999</v>
      </c>
      <c r="I363" s="230"/>
      <c r="J363" s="225"/>
      <c r="K363" s="225"/>
      <c r="L363" s="231"/>
      <c r="M363" s="232"/>
      <c r="N363" s="233"/>
      <c r="O363" s="233"/>
      <c r="P363" s="233"/>
      <c r="Q363" s="233"/>
      <c r="R363" s="233"/>
      <c r="S363" s="233"/>
      <c r="T363" s="234"/>
      <c r="U363" s="13"/>
      <c r="V363" s="13"/>
      <c r="W363" s="13"/>
      <c r="X363" s="13"/>
      <c r="Y363" s="13"/>
      <c r="Z363" s="13"/>
      <c r="AA363" s="13"/>
      <c r="AB363" s="13"/>
      <c r="AC363" s="13"/>
      <c r="AD363" s="13"/>
      <c r="AE363" s="13"/>
      <c r="AT363" s="235" t="s">
        <v>147</v>
      </c>
      <c r="AU363" s="235" t="s">
        <v>82</v>
      </c>
      <c r="AV363" s="13" t="s">
        <v>82</v>
      </c>
      <c r="AW363" s="13" t="s">
        <v>33</v>
      </c>
      <c r="AX363" s="13" t="s">
        <v>72</v>
      </c>
      <c r="AY363" s="235" t="s">
        <v>136</v>
      </c>
    </row>
    <row r="364" s="13" customFormat="1">
      <c r="A364" s="13"/>
      <c r="B364" s="224"/>
      <c r="C364" s="225"/>
      <c r="D364" s="226" t="s">
        <v>147</v>
      </c>
      <c r="E364" s="227" t="s">
        <v>19</v>
      </c>
      <c r="F364" s="228" t="s">
        <v>623</v>
      </c>
      <c r="G364" s="225"/>
      <c r="H364" s="229">
        <v>-114.044</v>
      </c>
      <c r="I364" s="230"/>
      <c r="J364" s="225"/>
      <c r="K364" s="225"/>
      <c r="L364" s="231"/>
      <c r="M364" s="232"/>
      <c r="N364" s="233"/>
      <c r="O364" s="233"/>
      <c r="P364" s="233"/>
      <c r="Q364" s="233"/>
      <c r="R364" s="233"/>
      <c r="S364" s="233"/>
      <c r="T364" s="234"/>
      <c r="U364" s="13"/>
      <c r="V364" s="13"/>
      <c r="W364" s="13"/>
      <c r="X364" s="13"/>
      <c r="Y364" s="13"/>
      <c r="Z364" s="13"/>
      <c r="AA364" s="13"/>
      <c r="AB364" s="13"/>
      <c r="AC364" s="13"/>
      <c r="AD364" s="13"/>
      <c r="AE364" s="13"/>
      <c r="AT364" s="235" t="s">
        <v>147</v>
      </c>
      <c r="AU364" s="235" t="s">
        <v>82</v>
      </c>
      <c r="AV364" s="13" t="s">
        <v>82</v>
      </c>
      <c r="AW364" s="13" t="s">
        <v>33</v>
      </c>
      <c r="AX364" s="13" t="s">
        <v>72</v>
      </c>
      <c r="AY364" s="235" t="s">
        <v>136</v>
      </c>
    </row>
    <row r="365" s="15" customFormat="1">
      <c r="A365" s="15"/>
      <c r="B365" s="256"/>
      <c r="C365" s="257"/>
      <c r="D365" s="226" t="s">
        <v>147</v>
      </c>
      <c r="E365" s="258" t="s">
        <v>19</v>
      </c>
      <c r="F365" s="259" t="s">
        <v>277</v>
      </c>
      <c r="G365" s="257"/>
      <c r="H365" s="260">
        <v>178.81700000000001</v>
      </c>
      <c r="I365" s="261"/>
      <c r="J365" s="257"/>
      <c r="K365" s="257"/>
      <c r="L365" s="262"/>
      <c r="M365" s="263"/>
      <c r="N365" s="264"/>
      <c r="O365" s="264"/>
      <c r="P365" s="264"/>
      <c r="Q365" s="264"/>
      <c r="R365" s="264"/>
      <c r="S365" s="264"/>
      <c r="T365" s="265"/>
      <c r="U365" s="15"/>
      <c r="V365" s="15"/>
      <c r="W365" s="15"/>
      <c r="X365" s="15"/>
      <c r="Y365" s="15"/>
      <c r="Z365" s="15"/>
      <c r="AA365" s="15"/>
      <c r="AB365" s="15"/>
      <c r="AC365" s="15"/>
      <c r="AD365" s="15"/>
      <c r="AE365" s="15"/>
      <c r="AT365" s="266" t="s">
        <v>147</v>
      </c>
      <c r="AU365" s="266" t="s">
        <v>82</v>
      </c>
      <c r="AV365" s="15" t="s">
        <v>143</v>
      </c>
      <c r="AW365" s="15" t="s">
        <v>33</v>
      </c>
      <c r="AX365" s="15" t="s">
        <v>80</v>
      </c>
      <c r="AY365" s="266" t="s">
        <v>136</v>
      </c>
    </row>
    <row r="366" s="2" customFormat="1" ht="24.15" customHeight="1">
      <c r="A366" s="40"/>
      <c r="B366" s="41"/>
      <c r="C366" s="206" t="s">
        <v>624</v>
      </c>
      <c r="D366" s="206" t="s">
        <v>138</v>
      </c>
      <c r="E366" s="207" t="s">
        <v>625</v>
      </c>
      <c r="F366" s="208" t="s">
        <v>626</v>
      </c>
      <c r="G366" s="209" t="s">
        <v>201</v>
      </c>
      <c r="H366" s="210">
        <v>2503.4380000000001</v>
      </c>
      <c r="I366" s="211"/>
      <c r="J366" s="212">
        <f>ROUND(I366*H366,2)</f>
        <v>0</v>
      </c>
      <c r="K366" s="208" t="s">
        <v>142</v>
      </c>
      <c r="L366" s="46"/>
      <c r="M366" s="213" t="s">
        <v>19</v>
      </c>
      <c r="N366" s="214" t="s">
        <v>43</v>
      </c>
      <c r="O366" s="86"/>
      <c r="P366" s="215">
        <f>O366*H366</f>
        <v>0</v>
      </c>
      <c r="Q366" s="215">
        <v>0</v>
      </c>
      <c r="R366" s="215">
        <f>Q366*H366</f>
        <v>0</v>
      </c>
      <c r="S366" s="215">
        <v>0</v>
      </c>
      <c r="T366" s="216">
        <f>S366*H366</f>
        <v>0</v>
      </c>
      <c r="U366" s="40"/>
      <c r="V366" s="40"/>
      <c r="W366" s="40"/>
      <c r="X366" s="40"/>
      <c r="Y366" s="40"/>
      <c r="Z366" s="40"/>
      <c r="AA366" s="40"/>
      <c r="AB366" s="40"/>
      <c r="AC366" s="40"/>
      <c r="AD366" s="40"/>
      <c r="AE366" s="40"/>
      <c r="AR366" s="217" t="s">
        <v>143</v>
      </c>
      <c r="AT366" s="217" t="s">
        <v>138</v>
      </c>
      <c r="AU366" s="217" t="s">
        <v>82</v>
      </c>
      <c r="AY366" s="19" t="s">
        <v>136</v>
      </c>
      <c r="BE366" s="218">
        <f>IF(N366="základní",J366,0)</f>
        <v>0</v>
      </c>
      <c r="BF366" s="218">
        <f>IF(N366="snížená",J366,0)</f>
        <v>0</v>
      </c>
      <c r="BG366" s="218">
        <f>IF(N366="zákl. přenesená",J366,0)</f>
        <v>0</v>
      </c>
      <c r="BH366" s="218">
        <f>IF(N366="sníž. přenesená",J366,0)</f>
        <v>0</v>
      </c>
      <c r="BI366" s="218">
        <f>IF(N366="nulová",J366,0)</f>
        <v>0</v>
      </c>
      <c r="BJ366" s="19" t="s">
        <v>80</v>
      </c>
      <c r="BK366" s="218">
        <f>ROUND(I366*H366,2)</f>
        <v>0</v>
      </c>
      <c r="BL366" s="19" t="s">
        <v>143</v>
      </c>
      <c r="BM366" s="217" t="s">
        <v>627</v>
      </c>
    </row>
    <row r="367" s="2" customFormat="1">
      <c r="A367" s="40"/>
      <c r="B367" s="41"/>
      <c r="C367" s="42"/>
      <c r="D367" s="219" t="s">
        <v>145</v>
      </c>
      <c r="E367" s="42"/>
      <c r="F367" s="220" t="s">
        <v>628</v>
      </c>
      <c r="G367" s="42"/>
      <c r="H367" s="42"/>
      <c r="I367" s="221"/>
      <c r="J367" s="42"/>
      <c r="K367" s="42"/>
      <c r="L367" s="46"/>
      <c r="M367" s="222"/>
      <c r="N367" s="223"/>
      <c r="O367" s="86"/>
      <c r="P367" s="86"/>
      <c r="Q367" s="86"/>
      <c r="R367" s="86"/>
      <c r="S367" s="86"/>
      <c r="T367" s="87"/>
      <c r="U367" s="40"/>
      <c r="V367" s="40"/>
      <c r="W367" s="40"/>
      <c r="X367" s="40"/>
      <c r="Y367" s="40"/>
      <c r="Z367" s="40"/>
      <c r="AA367" s="40"/>
      <c r="AB367" s="40"/>
      <c r="AC367" s="40"/>
      <c r="AD367" s="40"/>
      <c r="AE367" s="40"/>
      <c r="AT367" s="19" t="s">
        <v>145</v>
      </c>
      <c r="AU367" s="19" t="s">
        <v>82</v>
      </c>
    </row>
    <row r="368" s="13" customFormat="1">
      <c r="A368" s="13"/>
      <c r="B368" s="224"/>
      <c r="C368" s="225"/>
      <c r="D368" s="226" t="s">
        <v>147</v>
      </c>
      <c r="E368" s="227" t="s">
        <v>19</v>
      </c>
      <c r="F368" s="228" t="s">
        <v>629</v>
      </c>
      <c r="G368" s="225"/>
      <c r="H368" s="229">
        <v>2503.4380000000001</v>
      </c>
      <c r="I368" s="230"/>
      <c r="J368" s="225"/>
      <c r="K368" s="225"/>
      <c r="L368" s="231"/>
      <c r="M368" s="232"/>
      <c r="N368" s="233"/>
      <c r="O368" s="233"/>
      <c r="P368" s="233"/>
      <c r="Q368" s="233"/>
      <c r="R368" s="233"/>
      <c r="S368" s="233"/>
      <c r="T368" s="234"/>
      <c r="U368" s="13"/>
      <c r="V368" s="13"/>
      <c r="W368" s="13"/>
      <c r="X368" s="13"/>
      <c r="Y368" s="13"/>
      <c r="Z368" s="13"/>
      <c r="AA368" s="13"/>
      <c r="AB368" s="13"/>
      <c r="AC368" s="13"/>
      <c r="AD368" s="13"/>
      <c r="AE368" s="13"/>
      <c r="AT368" s="235" t="s">
        <v>147</v>
      </c>
      <c r="AU368" s="235" t="s">
        <v>82</v>
      </c>
      <c r="AV368" s="13" t="s">
        <v>82</v>
      </c>
      <c r="AW368" s="13" t="s">
        <v>33</v>
      </c>
      <c r="AX368" s="13" t="s">
        <v>80</v>
      </c>
      <c r="AY368" s="235" t="s">
        <v>136</v>
      </c>
    </row>
    <row r="369" s="2" customFormat="1" ht="16.5" customHeight="1">
      <c r="A369" s="40"/>
      <c r="B369" s="41"/>
      <c r="C369" s="206" t="s">
        <v>630</v>
      </c>
      <c r="D369" s="206" t="s">
        <v>138</v>
      </c>
      <c r="E369" s="207" t="s">
        <v>631</v>
      </c>
      <c r="F369" s="208" t="s">
        <v>632</v>
      </c>
      <c r="G369" s="209" t="s">
        <v>201</v>
      </c>
      <c r="H369" s="210">
        <v>114.044</v>
      </c>
      <c r="I369" s="211"/>
      <c r="J369" s="212">
        <f>ROUND(I369*H369,2)</f>
        <v>0</v>
      </c>
      <c r="K369" s="208" t="s">
        <v>142</v>
      </c>
      <c r="L369" s="46"/>
      <c r="M369" s="213" t="s">
        <v>19</v>
      </c>
      <c r="N369" s="214" t="s">
        <v>43</v>
      </c>
      <c r="O369" s="86"/>
      <c r="P369" s="215">
        <f>O369*H369</f>
        <v>0</v>
      </c>
      <c r="Q369" s="215">
        <v>0</v>
      </c>
      <c r="R369" s="215">
        <f>Q369*H369</f>
        <v>0</v>
      </c>
      <c r="S369" s="215">
        <v>0</v>
      </c>
      <c r="T369" s="216">
        <f>S369*H369</f>
        <v>0</v>
      </c>
      <c r="U369" s="40"/>
      <c r="V369" s="40"/>
      <c r="W369" s="40"/>
      <c r="X369" s="40"/>
      <c r="Y369" s="40"/>
      <c r="Z369" s="40"/>
      <c r="AA369" s="40"/>
      <c r="AB369" s="40"/>
      <c r="AC369" s="40"/>
      <c r="AD369" s="40"/>
      <c r="AE369" s="40"/>
      <c r="AR369" s="217" t="s">
        <v>143</v>
      </c>
      <c r="AT369" s="217" t="s">
        <v>138</v>
      </c>
      <c r="AU369" s="217" t="s">
        <v>82</v>
      </c>
      <c r="AY369" s="19" t="s">
        <v>136</v>
      </c>
      <c r="BE369" s="218">
        <f>IF(N369="základní",J369,0)</f>
        <v>0</v>
      </c>
      <c r="BF369" s="218">
        <f>IF(N369="snížená",J369,0)</f>
        <v>0</v>
      </c>
      <c r="BG369" s="218">
        <f>IF(N369="zákl. přenesená",J369,0)</f>
        <v>0</v>
      </c>
      <c r="BH369" s="218">
        <f>IF(N369="sníž. přenesená",J369,0)</f>
        <v>0</v>
      </c>
      <c r="BI369" s="218">
        <f>IF(N369="nulová",J369,0)</f>
        <v>0</v>
      </c>
      <c r="BJ369" s="19" t="s">
        <v>80</v>
      </c>
      <c r="BK369" s="218">
        <f>ROUND(I369*H369,2)</f>
        <v>0</v>
      </c>
      <c r="BL369" s="19" t="s">
        <v>143</v>
      </c>
      <c r="BM369" s="217" t="s">
        <v>633</v>
      </c>
    </row>
    <row r="370" s="2" customFormat="1">
      <c r="A370" s="40"/>
      <c r="B370" s="41"/>
      <c r="C370" s="42"/>
      <c r="D370" s="219" t="s">
        <v>145</v>
      </c>
      <c r="E370" s="42"/>
      <c r="F370" s="220" t="s">
        <v>634</v>
      </c>
      <c r="G370" s="42"/>
      <c r="H370" s="42"/>
      <c r="I370" s="221"/>
      <c r="J370" s="42"/>
      <c r="K370" s="42"/>
      <c r="L370" s="46"/>
      <c r="M370" s="222"/>
      <c r="N370" s="223"/>
      <c r="O370" s="86"/>
      <c r="P370" s="86"/>
      <c r="Q370" s="86"/>
      <c r="R370" s="86"/>
      <c r="S370" s="86"/>
      <c r="T370" s="87"/>
      <c r="U370" s="40"/>
      <c r="V370" s="40"/>
      <c r="W370" s="40"/>
      <c r="X370" s="40"/>
      <c r="Y370" s="40"/>
      <c r="Z370" s="40"/>
      <c r="AA370" s="40"/>
      <c r="AB370" s="40"/>
      <c r="AC370" s="40"/>
      <c r="AD370" s="40"/>
      <c r="AE370" s="40"/>
      <c r="AT370" s="19" t="s">
        <v>145</v>
      </c>
      <c r="AU370" s="19" t="s">
        <v>82</v>
      </c>
    </row>
    <row r="371" s="13" customFormat="1">
      <c r="A371" s="13"/>
      <c r="B371" s="224"/>
      <c r="C371" s="225"/>
      <c r="D371" s="226" t="s">
        <v>147</v>
      </c>
      <c r="E371" s="227" t="s">
        <v>19</v>
      </c>
      <c r="F371" s="228" t="s">
        <v>635</v>
      </c>
      <c r="G371" s="225"/>
      <c r="H371" s="229">
        <v>114.044</v>
      </c>
      <c r="I371" s="230"/>
      <c r="J371" s="225"/>
      <c r="K371" s="225"/>
      <c r="L371" s="231"/>
      <c r="M371" s="232"/>
      <c r="N371" s="233"/>
      <c r="O371" s="233"/>
      <c r="P371" s="233"/>
      <c r="Q371" s="233"/>
      <c r="R371" s="233"/>
      <c r="S371" s="233"/>
      <c r="T371" s="234"/>
      <c r="U371" s="13"/>
      <c r="V371" s="13"/>
      <c r="W371" s="13"/>
      <c r="X371" s="13"/>
      <c r="Y371" s="13"/>
      <c r="Z371" s="13"/>
      <c r="AA371" s="13"/>
      <c r="AB371" s="13"/>
      <c r="AC371" s="13"/>
      <c r="AD371" s="13"/>
      <c r="AE371" s="13"/>
      <c r="AT371" s="235" t="s">
        <v>147</v>
      </c>
      <c r="AU371" s="235" t="s">
        <v>82</v>
      </c>
      <c r="AV371" s="13" t="s">
        <v>82</v>
      </c>
      <c r="AW371" s="13" t="s">
        <v>33</v>
      </c>
      <c r="AX371" s="13" t="s">
        <v>80</v>
      </c>
      <c r="AY371" s="235" t="s">
        <v>136</v>
      </c>
    </row>
    <row r="372" s="2" customFormat="1" ht="24.15" customHeight="1">
      <c r="A372" s="40"/>
      <c r="B372" s="41"/>
      <c r="C372" s="206" t="s">
        <v>636</v>
      </c>
      <c r="D372" s="206" t="s">
        <v>138</v>
      </c>
      <c r="E372" s="207" t="s">
        <v>637</v>
      </c>
      <c r="F372" s="208" t="s">
        <v>638</v>
      </c>
      <c r="G372" s="209" t="s">
        <v>201</v>
      </c>
      <c r="H372" s="210">
        <v>178.81700000000001</v>
      </c>
      <c r="I372" s="211"/>
      <c r="J372" s="212">
        <f>ROUND(I372*H372,2)</f>
        <v>0</v>
      </c>
      <c r="K372" s="208" t="s">
        <v>19</v>
      </c>
      <c r="L372" s="46"/>
      <c r="M372" s="213" t="s">
        <v>19</v>
      </c>
      <c r="N372" s="214" t="s">
        <v>43</v>
      </c>
      <c r="O372" s="86"/>
      <c r="P372" s="215">
        <f>O372*H372</f>
        <v>0</v>
      </c>
      <c r="Q372" s="215">
        <v>0</v>
      </c>
      <c r="R372" s="215">
        <f>Q372*H372</f>
        <v>0</v>
      </c>
      <c r="S372" s="215">
        <v>0</v>
      </c>
      <c r="T372" s="216">
        <f>S372*H372</f>
        <v>0</v>
      </c>
      <c r="U372" s="40"/>
      <c r="V372" s="40"/>
      <c r="W372" s="40"/>
      <c r="X372" s="40"/>
      <c r="Y372" s="40"/>
      <c r="Z372" s="40"/>
      <c r="AA372" s="40"/>
      <c r="AB372" s="40"/>
      <c r="AC372" s="40"/>
      <c r="AD372" s="40"/>
      <c r="AE372" s="40"/>
      <c r="AR372" s="217" t="s">
        <v>143</v>
      </c>
      <c r="AT372" s="217" t="s">
        <v>138</v>
      </c>
      <c r="AU372" s="217" t="s">
        <v>82</v>
      </c>
      <c r="AY372" s="19" t="s">
        <v>136</v>
      </c>
      <c r="BE372" s="218">
        <f>IF(N372="základní",J372,0)</f>
        <v>0</v>
      </c>
      <c r="BF372" s="218">
        <f>IF(N372="snížená",J372,0)</f>
        <v>0</v>
      </c>
      <c r="BG372" s="218">
        <f>IF(N372="zákl. přenesená",J372,0)</f>
        <v>0</v>
      </c>
      <c r="BH372" s="218">
        <f>IF(N372="sníž. přenesená",J372,0)</f>
        <v>0</v>
      </c>
      <c r="BI372" s="218">
        <f>IF(N372="nulová",J372,0)</f>
        <v>0</v>
      </c>
      <c r="BJ372" s="19" t="s">
        <v>80</v>
      </c>
      <c r="BK372" s="218">
        <f>ROUND(I372*H372,2)</f>
        <v>0</v>
      </c>
      <c r="BL372" s="19" t="s">
        <v>143</v>
      </c>
      <c r="BM372" s="217" t="s">
        <v>639</v>
      </c>
    </row>
    <row r="373" s="13" customFormat="1">
      <c r="A373" s="13"/>
      <c r="B373" s="224"/>
      <c r="C373" s="225"/>
      <c r="D373" s="226" t="s">
        <v>147</v>
      </c>
      <c r="E373" s="227" t="s">
        <v>19</v>
      </c>
      <c r="F373" s="228" t="s">
        <v>640</v>
      </c>
      <c r="G373" s="225"/>
      <c r="H373" s="229">
        <v>178.81700000000001</v>
      </c>
      <c r="I373" s="230"/>
      <c r="J373" s="225"/>
      <c r="K373" s="225"/>
      <c r="L373" s="231"/>
      <c r="M373" s="232"/>
      <c r="N373" s="233"/>
      <c r="O373" s="233"/>
      <c r="P373" s="233"/>
      <c r="Q373" s="233"/>
      <c r="R373" s="233"/>
      <c r="S373" s="233"/>
      <c r="T373" s="234"/>
      <c r="U373" s="13"/>
      <c r="V373" s="13"/>
      <c r="W373" s="13"/>
      <c r="X373" s="13"/>
      <c r="Y373" s="13"/>
      <c r="Z373" s="13"/>
      <c r="AA373" s="13"/>
      <c r="AB373" s="13"/>
      <c r="AC373" s="13"/>
      <c r="AD373" s="13"/>
      <c r="AE373" s="13"/>
      <c r="AT373" s="235" t="s">
        <v>147</v>
      </c>
      <c r="AU373" s="235" t="s">
        <v>82</v>
      </c>
      <c r="AV373" s="13" t="s">
        <v>82</v>
      </c>
      <c r="AW373" s="13" t="s">
        <v>33</v>
      </c>
      <c r="AX373" s="13" t="s">
        <v>80</v>
      </c>
      <c r="AY373" s="235" t="s">
        <v>136</v>
      </c>
    </row>
    <row r="374" s="12" customFormat="1" ht="22.8" customHeight="1">
      <c r="A374" s="12"/>
      <c r="B374" s="190"/>
      <c r="C374" s="191"/>
      <c r="D374" s="192" t="s">
        <v>71</v>
      </c>
      <c r="E374" s="204" t="s">
        <v>641</v>
      </c>
      <c r="F374" s="204" t="s">
        <v>642</v>
      </c>
      <c r="G374" s="191"/>
      <c r="H374" s="191"/>
      <c r="I374" s="194"/>
      <c r="J374" s="205">
        <f>BK374</f>
        <v>0</v>
      </c>
      <c r="K374" s="191"/>
      <c r="L374" s="196"/>
      <c r="M374" s="197"/>
      <c r="N374" s="198"/>
      <c r="O374" s="198"/>
      <c r="P374" s="199">
        <f>SUM(P375:P376)</f>
        <v>0</v>
      </c>
      <c r="Q374" s="198"/>
      <c r="R374" s="199">
        <f>SUM(R375:R376)</f>
        <v>0</v>
      </c>
      <c r="S374" s="198"/>
      <c r="T374" s="200">
        <f>SUM(T375:T376)</f>
        <v>0</v>
      </c>
      <c r="U374" s="12"/>
      <c r="V374" s="12"/>
      <c r="W374" s="12"/>
      <c r="X374" s="12"/>
      <c r="Y374" s="12"/>
      <c r="Z374" s="12"/>
      <c r="AA374" s="12"/>
      <c r="AB374" s="12"/>
      <c r="AC374" s="12"/>
      <c r="AD374" s="12"/>
      <c r="AE374" s="12"/>
      <c r="AR374" s="201" t="s">
        <v>80</v>
      </c>
      <c r="AT374" s="202" t="s">
        <v>71</v>
      </c>
      <c r="AU374" s="202" t="s">
        <v>80</v>
      </c>
      <c r="AY374" s="201" t="s">
        <v>136</v>
      </c>
      <c r="BK374" s="203">
        <f>SUM(BK375:BK376)</f>
        <v>0</v>
      </c>
    </row>
    <row r="375" s="2" customFormat="1" ht="24.15" customHeight="1">
      <c r="A375" s="40"/>
      <c r="B375" s="41"/>
      <c r="C375" s="206" t="s">
        <v>643</v>
      </c>
      <c r="D375" s="206" t="s">
        <v>138</v>
      </c>
      <c r="E375" s="207" t="s">
        <v>644</v>
      </c>
      <c r="F375" s="208" t="s">
        <v>645</v>
      </c>
      <c r="G375" s="209" t="s">
        <v>201</v>
      </c>
      <c r="H375" s="210">
        <v>37.892000000000003</v>
      </c>
      <c r="I375" s="211"/>
      <c r="J375" s="212">
        <f>ROUND(I375*H375,2)</f>
        <v>0</v>
      </c>
      <c r="K375" s="208" t="s">
        <v>142</v>
      </c>
      <c r="L375" s="46"/>
      <c r="M375" s="213" t="s">
        <v>19</v>
      </c>
      <c r="N375" s="214" t="s">
        <v>43</v>
      </c>
      <c r="O375" s="86"/>
      <c r="P375" s="215">
        <f>O375*H375</f>
        <v>0</v>
      </c>
      <c r="Q375" s="215">
        <v>0</v>
      </c>
      <c r="R375" s="215">
        <f>Q375*H375</f>
        <v>0</v>
      </c>
      <c r="S375" s="215">
        <v>0</v>
      </c>
      <c r="T375" s="216">
        <f>S375*H375</f>
        <v>0</v>
      </c>
      <c r="U375" s="40"/>
      <c r="V375" s="40"/>
      <c r="W375" s="40"/>
      <c r="X375" s="40"/>
      <c r="Y375" s="40"/>
      <c r="Z375" s="40"/>
      <c r="AA375" s="40"/>
      <c r="AB375" s="40"/>
      <c r="AC375" s="40"/>
      <c r="AD375" s="40"/>
      <c r="AE375" s="40"/>
      <c r="AR375" s="217" t="s">
        <v>143</v>
      </c>
      <c r="AT375" s="217" t="s">
        <v>138</v>
      </c>
      <c r="AU375" s="217" t="s">
        <v>82</v>
      </c>
      <c r="AY375" s="19" t="s">
        <v>136</v>
      </c>
      <c r="BE375" s="218">
        <f>IF(N375="základní",J375,0)</f>
        <v>0</v>
      </c>
      <c r="BF375" s="218">
        <f>IF(N375="snížená",J375,0)</f>
        <v>0</v>
      </c>
      <c r="BG375" s="218">
        <f>IF(N375="zákl. přenesená",J375,0)</f>
        <v>0</v>
      </c>
      <c r="BH375" s="218">
        <f>IF(N375="sníž. přenesená",J375,0)</f>
        <v>0</v>
      </c>
      <c r="BI375" s="218">
        <f>IF(N375="nulová",J375,0)</f>
        <v>0</v>
      </c>
      <c r="BJ375" s="19" t="s">
        <v>80</v>
      </c>
      <c r="BK375" s="218">
        <f>ROUND(I375*H375,2)</f>
        <v>0</v>
      </c>
      <c r="BL375" s="19" t="s">
        <v>143</v>
      </c>
      <c r="BM375" s="217" t="s">
        <v>646</v>
      </c>
    </row>
    <row r="376" s="2" customFormat="1">
      <c r="A376" s="40"/>
      <c r="B376" s="41"/>
      <c r="C376" s="42"/>
      <c r="D376" s="219" t="s">
        <v>145</v>
      </c>
      <c r="E376" s="42"/>
      <c r="F376" s="220" t="s">
        <v>647</v>
      </c>
      <c r="G376" s="42"/>
      <c r="H376" s="42"/>
      <c r="I376" s="221"/>
      <c r="J376" s="42"/>
      <c r="K376" s="42"/>
      <c r="L376" s="46"/>
      <c r="M376" s="222"/>
      <c r="N376" s="223"/>
      <c r="O376" s="86"/>
      <c r="P376" s="86"/>
      <c r="Q376" s="86"/>
      <c r="R376" s="86"/>
      <c r="S376" s="86"/>
      <c r="T376" s="87"/>
      <c r="U376" s="40"/>
      <c r="V376" s="40"/>
      <c r="W376" s="40"/>
      <c r="X376" s="40"/>
      <c r="Y376" s="40"/>
      <c r="Z376" s="40"/>
      <c r="AA376" s="40"/>
      <c r="AB376" s="40"/>
      <c r="AC376" s="40"/>
      <c r="AD376" s="40"/>
      <c r="AE376" s="40"/>
      <c r="AT376" s="19" t="s">
        <v>145</v>
      </c>
      <c r="AU376" s="19" t="s">
        <v>82</v>
      </c>
    </row>
    <row r="377" s="12" customFormat="1" ht="25.92" customHeight="1">
      <c r="A377" s="12"/>
      <c r="B377" s="190"/>
      <c r="C377" s="191"/>
      <c r="D377" s="192" t="s">
        <v>71</v>
      </c>
      <c r="E377" s="193" t="s">
        <v>648</v>
      </c>
      <c r="F377" s="193" t="s">
        <v>649</v>
      </c>
      <c r="G377" s="191"/>
      <c r="H377" s="191"/>
      <c r="I377" s="194"/>
      <c r="J377" s="195">
        <f>BK377</f>
        <v>0</v>
      </c>
      <c r="K377" s="191"/>
      <c r="L377" s="196"/>
      <c r="M377" s="197"/>
      <c r="N377" s="198"/>
      <c r="O377" s="198"/>
      <c r="P377" s="199">
        <f>P378+P382+P396</f>
        <v>0</v>
      </c>
      <c r="Q377" s="198"/>
      <c r="R377" s="199">
        <f>R378+R382+R396</f>
        <v>0</v>
      </c>
      <c r="S377" s="198"/>
      <c r="T377" s="200">
        <f>T378+T382+T396</f>
        <v>0.87060380000000004</v>
      </c>
      <c r="U377" s="12"/>
      <c r="V377" s="12"/>
      <c r="W377" s="12"/>
      <c r="X377" s="12"/>
      <c r="Y377" s="12"/>
      <c r="Z377" s="12"/>
      <c r="AA377" s="12"/>
      <c r="AB377" s="12"/>
      <c r="AC377" s="12"/>
      <c r="AD377" s="12"/>
      <c r="AE377" s="12"/>
      <c r="AR377" s="201" t="s">
        <v>82</v>
      </c>
      <c r="AT377" s="202" t="s">
        <v>71</v>
      </c>
      <c r="AU377" s="202" t="s">
        <v>72</v>
      </c>
      <c r="AY377" s="201" t="s">
        <v>136</v>
      </c>
      <c r="BK377" s="203">
        <f>BK378+BK382+BK396</f>
        <v>0</v>
      </c>
    </row>
    <row r="378" s="12" customFormat="1" ht="22.8" customHeight="1">
      <c r="A378" s="12"/>
      <c r="B378" s="190"/>
      <c r="C378" s="191"/>
      <c r="D378" s="192" t="s">
        <v>71</v>
      </c>
      <c r="E378" s="204" t="s">
        <v>650</v>
      </c>
      <c r="F378" s="204" t="s">
        <v>651</v>
      </c>
      <c r="G378" s="191"/>
      <c r="H378" s="191"/>
      <c r="I378" s="194"/>
      <c r="J378" s="205">
        <f>BK378</f>
        <v>0</v>
      </c>
      <c r="K378" s="191"/>
      <c r="L378" s="196"/>
      <c r="M378" s="197"/>
      <c r="N378" s="198"/>
      <c r="O378" s="198"/>
      <c r="P378" s="199">
        <f>SUM(P379:P381)</f>
        <v>0</v>
      </c>
      <c r="Q378" s="198"/>
      <c r="R378" s="199">
        <f>SUM(R379:R381)</f>
        <v>0</v>
      </c>
      <c r="S378" s="198"/>
      <c r="T378" s="200">
        <f>SUM(T379:T381)</f>
        <v>0.64504000000000006</v>
      </c>
      <c r="U378" s="12"/>
      <c r="V378" s="12"/>
      <c r="W378" s="12"/>
      <c r="X378" s="12"/>
      <c r="Y378" s="12"/>
      <c r="Z378" s="12"/>
      <c r="AA378" s="12"/>
      <c r="AB378" s="12"/>
      <c r="AC378" s="12"/>
      <c r="AD378" s="12"/>
      <c r="AE378" s="12"/>
      <c r="AR378" s="201" t="s">
        <v>82</v>
      </c>
      <c r="AT378" s="202" t="s">
        <v>71</v>
      </c>
      <c r="AU378" s="202" t="s">
        <v>80</v>
      </c>
      <c r="AY378" s="201" t="s">
        <v>136</v>
      </c>
      <c r="BK378" s="203">
        <f>SUM(BK379:BK381)</f>
        <v>0</v>
      </c>
    </row>
    <row r="379" s="2" customFormat="1" ht="16.5" customHeight="1">
      <c r="A379" s="40"/>
      <c r="B379" s="41"/>
      <c r="C379" s="206" t="s">
        <v>652</v>
      </c>
      <c r="D379" s="206" t="s">
        <v>138</v>
      </c>
      <c r="E379" s="207" t="s">
        <v>653</v>
      </c>
      <c r="F379" s="208" t="s">
        <v>654</v>
      </c>
      <c r="G379" s="209" t="s">
        <v>141</v>
      </c>
      <c r="H379" s="210">
        <v>64.504000000000005</v>
      </c>
      <c r="I379" s="211"/>
      <c r="J379" s="212">
        <f>ROUND(I379*H379,2)</f>
        <v>0</v>
      </c>
      <c r="K379" s="208" t="s">
        <v>142</v>
      </c>
      <c r="L379" s="46"/>
      <c r="M379" s="213" t="s">
        <v>19</v>
      </c>
      <c r="N379" s="214" t="s">
        <v>43</v>
      </c>
      <c r="O379" s="86"/>
      <c r="P379" s="215">
        <f>O379*H379</f>
        <v>0</v>
      </c>
      <c r="Q379" s="215">
        <v>0</v>
      </c>
      <c r="R379" s="215">
        <f>Q379*H379</f>
        <v>0</v>
      </c>
      <c r="S379" s="215">
        <v>0.01</v>
      </c>
      <c r="T379" s="216">
        <f>S379*H379</f>
        <v>0.64504000000000006</v>
      </c>
      <c r="U379" s="40"/>
      <c r="V379" s="40"/>
      <c r="W379" s="40"/>
      <c r="X379" s="40"/>
      <c r="Y379" s="40"/>
      <c r="Z379" s="40"/>
      <c r="AA379" s="40"/>
      <c r="AB379" s="40"/>
      <c r="AC379" s="40"/>
      <c r="AD379" s="40"/>
      <c r="AE379" s="40"/>
      <c r="AR379" s="217" t="s">
        <v>229</v>
      </c>
      <c r="AT379" s="217" t="s">
        <v>138</v>
      </c>
      <c r="AU379" s="217" t="s">
        <v>82</v>
      </c>
      <c r="AY379" s="19" t="s">
        <v>136</v>
      </c>
      <c r="BE379" s="218">
        <f>IF(N379="základní",J379,0)</f>
        <v>0</v>
      </c>
      <c r="BF379" s="218">
        <f>IF(N379="snížená",J379,0)</f>
        <v>0</v>
      </c>
      <c r="BG379" s="218">
        <f>IF(N379="zákl. přenesená",J379,0)</f>
        <v>0</v>
      </c>
      <c r="BH379" s="218">
        <f>IF(N379="sníž. přenesená",J379,0)</f>
        <v>0</v>
      </c>
      <c r="BI379" s="218">
        <f>IF(N379="nulová",J379,0)</f>
        <v>0</v>
      </c>
      <c r="BJ379" s="19" t="s">
        <v>80</v>
      </c>
      <c r="BK379" s="218">
        <f>ROUND(I379*H379,2)</f>
        <v>0</v>
      </c>
      <c r="BL379" s="19" t="s">
        <v>229</v>
      </c>
      <c r="BM379" s="217" t="s">
        <v>655</v>
      </c>
    </row>
    <row r="380" s="2" customFormat="1">
      <c r="A380" s="40"/>
      <c r="B380" s="41"/>
      <c r="C380" s="42"/>
      <c r="D380" s="219" t="s">
        <v>145</v>
      </c>
      <c r="E380" s="42"/>
      <c r="F380" s="220" t="s">
        <v>656</v>
      </c>
      <c r="G380" s="42"/>
      <c r="H380" s="42"/>
      <c r="I380" s="221"/>
      <c r="J380" s="42"/>
      <c r="K380" s="42"/>
      <c r="L380" s="46"/>
      <c r="M380" s="222"/>
      <c r="N380" s="223"/>
      <c r="O380" s="86"/>
      <c r="P380" s="86"/>
      <c r="Q380" s="86"/>
      <c r="R380" s="86"/>
      <c r="S380" s="86"/>
      <c r="T380" s="87"/>
      <c r="U380" s="40"/>
      <c r="V380" s="40"/>
      <c r="W380" s="40"/>
      <c r="X380" s="40"/>
      <c r="Y380" s="40"/>
      <c r="Z380" s="40"/>
      <c r="AA380" s="40"/>
      <c r="AB380" s="40"/>
      <c r="AC380" s="40"/>
      <c r="AD380" s="40"/>
      <c r="AE380" s="40"/>
      <c r="AT380" s="19" t="s">
        <v>145</v>
      </c>
      <c r="AU380" s="19" t="s">
        <v>82</v>
      </c>
    </row>
    <row r="381" s="13" customFormat="1">
      <c r="A381" s="13"/>
      <c r="B381" s="224"/>
      <c r="C381" s="225"/>
      <c r="D381" s="226" t="s">
        <v>147</v>
      </c>
      <c r="E381" s="227" t="s">
        <v>19</v>
      </c>
      <c r="F381" s="228" t="s">
        <v>657</v>
      </c>
      <c r="G381" s="225"/>
      <c r="H381" s="229">
        <v>64.504000000000005</v>
      </c>
      <c r="I381" s="230"/>
      <c r="J381" s="225"/>
      <c r="K381" s="225"/>
      <c r="L381" s="231"/>
      <c r="M381" s="232"/>
      <c r="N381" s="233"/>
      <c r="O381" s="233"/>
      <c r="P381" s="233"/>
      <c r="Q381" s="233"/>
      <c r="R381" s="233"/>
      <c r="S381" s="233"/>
      <c r="T381" s="234"/>
      <c r="U381" s="13"/>
      <c r="V381" s="13"/>
      <c r="W381" s="13"/>
      <c r="X381" s="13"/>
      <c r="Y381" s="13"/>
      <c r="Z381" s="13"/>
      <c r="AA381" s="13"/>
      <c r="AB381" s="13"/>
      <c r="AC381" s="13"/>
      <c r="AD381" s="13"/>
      <c r="AE381" s="13"/>
      <c r="AT381" s="235" t="s">
        <v>147</v>
      </c>
      <c r="AU381" s="235" t="s">
        <v>82</v>
      </c>
      <c r="AV381" s="13" t="s">
        <v>82</v>
      </c>
      <c r="AW381" s="13" t="s">
        <v>33</v>
      </c>
      <c r="AX381" s="13" t="s">
        <v>80</v>
      </c>
      <c r="AY381" s="235" t="s">
        <v>136</v>
      </c>
    </row>
    <row r="382" s="12" customFormat="1" ht="22.8" customHeight="1">
      <c r="A382" s="12"/>
      <c r="B382" s="190"/>
      <c r="C382" s="191"/>
      <c r="D382" s="192" t="s">
        <v>71</v>
      </c>
      <c r="E382" s="204" t="s">
        <v>658</v>
      </c>
      <c r="F382" s="204" t="s">
        <v>659</v>
      </c>
      <c r="G382" s="191"/>
      <c r="H382" s="191"/>
      <c r="I382" s="194"/>
      <c r="J382" s="205">
        <f>BK382</f>
        <v>0</v>
      </c>
      <c r="K382" s="191"/>
      <c r="L382" s="196"/>
      <c r="M382" s="197"/>
      <c r="N382" s="198"/>
      <c r="O382" s="198"/>
      <c r="P382" s="199">
        <f>SUM(P383:P395)</f>
        <v>0</v>
      </c>
      <c r="Q382" s="198"/>
      <c r="R382" s="199">
        <f>SUM(R383:R395)</f>
        <v>0</v>
      </c>
      <c r="S382" s="198"/>
      <c r="T382" s="200">
        <f>SUM(T383:T395)</f>
        <v>0.034395999999999996</v>
      </c>
      <c r="U382" s="12"/>
      <c r="V382" s="12"/>
      <c r="W382" s="12"/>
      <c r="X382" s="12"/>
      <c r="Y382" s="12"/>
      <c r="Z382" s="12"/>
      <c r="AA382" s="12"/>
      <c r="AB382" s="12"/>
      <c r="AC382" s="12"/>
      <c r="AD382" s="12"/>
      <c r="AE382" s="12"/>
      <c r="AR382" s="201" t="s">
        <v>82</v>
      </c>
      <c r="AT382" s="202" t="s">
        <v>71</v>
      </c>
      <c r="AU382" s="202" t="s">
        <v>80</v>
      </c>
      <c r="AY382" s="201" t="s">
        <v>136</v>
      </c>
      <c r="BK382" s="203">
        <f>SUM(BK383:BK395)</f>
        <v>0</v>
      </c>
    </row>
    <row r="383" s="2" customFormat="1" ht="24.15" customHeight="1">
      <c r="A383" s="40"/>
      <c r="B383" s="41"/>
      <c r="C383" s="206" t="s">
        <v>660</v>
      </c>
      <c r="D383" s="206" t="s">
        <v>138</v>
      </c>
      <c r="E383" s="207" t="s">
        <v>661</v>
      </c>
      <c r="F383" s="208" t="s">
        <v>662</v>
      </c>
      <c r="G383" s="209" t="s">
        <v>162</v>
      </c>
      <c r="H383" s="210">
        <v>8</v>
      </c>
      <c r="I383" s="211"/>
      <c r="J383" s="212">
        <f>ROUND(I383*H383,2)</f>
        <v>0</v>
      </c>
      <c r="K383" s="208" t="s">
        <v>142</v>
      </c>
      <c r="L383" s="46"/>
      <c r="M383" s="213" t="s">
        <v>19</v>
      </c>
      <c r="N383" s="214" t="s">
        <v>43</v>
      </c>
      <c r="O383" s="86"/>
      <c r="P383" s="215">
        <f>O383*H383</f>
        <v>0</v>
      </c>
      <c r="Q383" s="215">
        <v>0</v>
      </c>
      <c r="R383" s="215">
        <f>Q383*H383</f>
        <v>0</v>
      </c>
      <c r="S383" s="215">
        <v>0.00040000000000000002</v>
      </c>
      <c r="T383" s="216">
        <f>S383*H383</f>
        <v>0.0032000000000000002</v>
      </c>
      <c r="U383" s="40"/>
      <c r="V383" s="40"/>
      <c r="W383" s="40"/>
      <c r="X383" s="40"/>
      <c r="Y383" s="40"/>
      <c r="Z383" s="40"/>
      <c r="AA383" s="40"/>
      <c r="AB383" s="40"/>
      <c r="AC383" s="40"/>
      <c r="AD383" s="40"/>
      <c r="AE383" s="40"/>
      <c r="AR383" s="217" t="s">
        <v>229</v>
      </c>
      <c r="AT383" s="217" t="s">
        <v>138</v>
      </c>
      <c r="AU383" s="217" t="s">
        <v>82</v>
      </c>
      <c r="AY383" s="19" t="s">
        <v>136</v>
      </c>
      <c r="BE383" s="218">
        <f>IF(N383="základní",J383,0)</f>
        <v>0</v>
      </c>
      <c r="BF383" s="218">
        <f>IF(N383="snížená",J383,0)</f>
        <v>0</v>
      </c>
      <c r="BG383" s="218">
        <f>IF(N383="zákl. přenesená",J383,0)</f>
        <v>0</v>
      </c>
      <c r="BH383" s="218">
        <f>IF(N383="sníž. přenesená",J383,0)</f>
        <v>0</v>
      </c>
      <c r="BI383" s="218">
        <f>IF(N383="nulová",J383,0)</f>
        <v>0</v>
      </c>
      <c r="BJ383" s="19" t="s">
        <v>80</v>
      </c>
      <c r="BK383" s="218">
        <f>ROUND(I383*H383,2)</f>
        <v>0</v>
      </c>
      <c r="BL383" s="19" t="s">
        <v>229</v>
      </c>
      <c r="BM383" s="217" t="s">
        <v>663</v>
      </c>
    </row>
    <row r="384" s="2" customFormat="1">
      <c r="A384" s="40"/>
      <c r="B384" s="41"/>
      <c r="C384" s="42"/>
      <c r="D384" s="219" t="s">
        <v>145</v>
      </c>
      <c r="E384" s="42"/>
      <c r="F384" s="220" t="s">
        <v>664</v>
      </c>
      <c r="G384" s="42"/>
      <c r="H384" s="42"/>
      <c r="I384" s="221"/>
      <c r="J384" s="42"/>
      <c r="K384" s="42"/>
      <c r="L384" s="46"/>
      <c r="M384" s="222"/>
      <c r="N384" s="223"/>
      <c r="O384" s="86"/>
      <c r="P384" s="86"/>
      <c r="Q384" s="86"/>
      <c r="R384" s="86"/>
      <c r="S384" s="86"/>
      <c r="T384" s="87"/>
      <c r="U384" s="40"/>
      <c r="V384" s="40"/>
      <c r="W384" s="40"/>
      <c r="X384" s="40"/>
      <c r="Y384" s="40"/>
      <c r="Z384" s="40"/>
      <c r="AA384" s="40"/>
      <c r="AB384" s="40"/>
      <c r="AC384" s="40"/>
      <c r="AD384" s="40"/>
      <c r="AE384" s="40"/>
      <c r="AT384" s="19" t="s">
        <v>145</v>
      </c>
      <c r="AU384" s="19" t="s">
        <v>82</v>
      </c>
    </row>
    <row r="385" s="13" customFormat="1">
      <c r="A385" s="13"/>
      <c r="B385" s="224"/>
      <c r="C385" s="225"/>
      <c r="D385" s="226" t="s">
        <v>147</v>
      </c>
      <c r="E385" s="227" t="s">
        <v>19</v>
      </c>
      <c r="F385" s="228" t="s">
        <v>665</v>
      </c>
      <c r="G385" s="225"/>
      <c r="H385" s="229">
        <v>8</v>
      </c>
      <c r="I385" s="230"/>
      <c r="J385" s="225"/>
      <c r="K385" s="225"/>
      <c r="L385" s="231"/>
      <c r="M385" s="232"/>
      <c r="N385" s="233"/>
      <c r="O385" s="233"/>
      <c r="P385" s="233"/>
      <c r="Q385" s="233"/>
      <c r="R385" s="233"/>
      <c r="S385" s="233"/>
      <c r="T385" s="234"/>
      <c r="U385" s="13"/>
      <c r="V385" s="13"/>
      <c r="W385" s="13"/>
      <c r="X385" s="13"/>
      <c r="Y385" s="13"/>
      <c r="Z385" s="13"/>
      <c r="AA385" s="13"/>
      <c r="AB385" s="13"/>
      <c r="AC385" s="13"/>
      <c r="AD385" s="13"/>
      <c r="AE385" s="13"/>
      <c r="AT385" s="235" t="s">
        <v>147</v>
      </c>
      <c r="AU385" s="235" t="s">
        <v>82</v>
      </c>
      <c r="AV385" s="13" t="s">
        <v>82</v>
      </c>
      <c r="AW385" s="13" t="s">
        <v>33</v>
      </c>
      <c r="AX385" s="13" t="s">
        <v>80</v>
      </c>
      <c r="AY385" s="235" t="s">
        <v>136</v>
      </c>
    </row>
    <row r="386" s="2" customFormat="1" ht="24.15" customHeight="1">
      <c r="A386" s="40"/>
      <c r="B386" s="41"/>
      <c r="C386" s="206" t="s">
        <v>666</v>
      </c>
      <c r="D386" s="206" t="s">
        <v>138</v>
      </c>
      <c r="E386" s="207" t="s">
        <v>667</v>
      </c>
      <c r="F386" s="208" t="s">
        <v>668</v>
      </c>
      <c r="G386" s="209" t="s">
        <v>162</v>
      </c>
      <c r="H386" s="210">
        <v>38.939999999999998</v>
      </c>
      <c r="I386" s="211"/>
      <c r="J386" s="212">
        <f>ROUND(I386*H386,2)</f>
        <v>0</v>
      </c>
      <c r="K386" s="208" t="s">
        <v>142</v>
      </c>
      <c r="L386" s="46"/>
      <c r="M386" s="213" t="s">
        <v>19</v>
      </c>
      <c r="N386" s="214" t="s">
        <v>43</v>
      </c>
      <c r="O386" s="86"/>
      <c r="P386" s="215">
        <f>O386*H386</f>
        <v>0</v>
      </c>
      <c r="Q386" s="215">
        <v>0</v>
      </c>
      <c r="R386" s="215">
        <f>Q386*H386</f>
        <v>0</v>
      </c>
      <c r="S386" s="215">
        <v>0.00040000000000000002</v>
      </c>
      <c r="T386" s="216">
        <f>S386*H386</f>
        <v>0.015576</v>
      </c>
      <c r="U386" s="40"/>
      <c r="V386" s="40"/>
      <c r="W386" s="40"/>
      <c r="X386" s="40"/>
      <c r="Y386" s="40"/>
      <c r="Z386" s="40"/>
      <c r="AA386" s="40"/>
      <c r="AB386" s="40"/>
      <c r="AC386" s="40"/>
      <c r="AD386" s="40"/>
      <c r="AE386" s="40"/>
      <c r="AR386" s="217" t="s">
        <v>229</v>
      </c>
      <c r="AT386" s="217" t="s">
        <v>138</v>
      </c>
      <c r="AU386" s="217" t="s">
        <v>82</v>
      </c>
      <c r="AY386" s="19" t="s">
        <v>136</v>
      </c>
      <c r="BE386" s="218">
        <f>IF(N386="základní",J386,0)</f>
        <v>0</v>
      </c>
      <c r="BF386" s="218">
        <f>IF(N386="snížená",J386,0)</f>
        <v>0</v>
      </c>
      <c r="BG386" s="218">
        <f>IF(N386="zákl. přenesená",J386,0)</f>
        <v>0</v>
      </c>
      <c r="BH386" s="218">
        <f>IF(N386="sníž. přenesená",J386,0)</f>
        <v>0</v>
      </c>
      <c r="BI386" s="218">
        <f>IF(N386="nulová",J386,0)</f>
        <v>0</v>
      </c>
      <c r="BJ386" s="19" t="s">
        <v>80</v>
      </c>
      <c r="BK386" s="218">
        <f>ROUND(I386*H386,2)</f>
        <v>0</v>
      </c>
      <c r="BL386" s="19" t="s">
        <v>229</v>
      </c>
      <c r="BM386" s="217" t="s">
        <v>669</v>
      </c>
    </row>
    <row r="387" s="2" customFormat="1">
      <c r="A387" s="40"/>
      <c r="B387" s="41"/>
      <c r="C387" s="42"/>
      <c r="D387" s="219" t="s">
        <v>145</v>
      </c>
      <c r="E387" s="42"/>
      <c r="F387" s="220" t="s">
        <v>670</v>
      </c>
      <c r="G387" s="42"/>
      <c r="H387" s="42"/>
      <c r="I387" s="221"/>
      <c r="J387" s="42"/>
      <c r="K387" s="42"/>
      <c r="L387" s="46"/>
      <c r="M387" s="222"/>
      <c r="N387" s="223"/>
      <c r="O387" s="86"/>
      <c r="P387" s="86"/>
      <c r="Q387" s="86"/>
      <c r="R387" s="86"/>
      <c r="S387" s="86"/>
      <c r="T387" s="87"/>
      <c r="U387" s="40"/>
      <c r="V387" s="40"/>
      <c r="W387" s="40"/>
      <c r="X387" s="40"/>
      <c r="Y387" s="40"/>
      <c r="Z387" s="40"/>
      <c r="AA387" s="40"/>
      <c r="AB387" s="40"/>
      <c r="AC387" s="40"/>
      <c r="AD387" s="40"/>
      <c r="AE387" s="40"/>
      <c r="AT387" s="19" t="s">
        <v>145</v>
      </c>
      <c r="AU387" s="19" t="s">
        <v>82</v>
      </c>
    </row>
    <row r="388" s="13" customFormat="1">
      <c r="A388" s="13"/>
      <c r="B388" s="224"/>
      <c r="C388" s="225"/>
      <c r="D388" s="226" t="s">
        <v>147</v>
      </c>
      <c r="E388" s="227" t="s">
        <v>19</v>
      </c>
      <c r="F388" s="228" t="s">
        <v>671</v>
      </c>
      <c r="G388" s="225"/>
      <c r="H388" s="229">
        <v>38.939999999999998</v>
      </c>
      <c r="I388" s="230"/>
      <c r="J388" s="225"/>
      <c r="K388" s="225"/>
      <c r="L388" s="231"/>
      <c r="M388" s="232"/>
      <c r="N388" s="233"/>
      <c r="O388" s="233"/>
      <c r="P388" s="233"/>
      <c r="Q388" s="233"/>
      <c r="R388" s="233"/>
      <c r="S388" s="233"/>
      <c r="T388" s="234"/>
      <c r="U388" s="13"/>
      <c r="V388" s="13"/>
      <c r="W388" s="13"/>
      <c r="X388" s="13"/>
      <c r="Y388" s="13"/>
      <c r="Z388" s="13"/>
      <c r="AA388" s="13"/>
      <c r="AB388" s="13"/>
      <c r="AC388" s="13"/>
      <c r="AD388" s="13"/>
      <c r="AE388" s="13"/>
      <c r="AT388" s="235" t="s">
        <v>147</v>
      </c>
      <c r="AU388" s="235" t="s">
        <v>82</v>
      </c>
      <c r="AV388" s="13" t="s">
        <v>82</v>
      </c>
      <c r="AW388" s="13" t="s">
        <v>33</v>
      </c>
      <c r="AX388" s="13" t="s">
        <v>80</v>
      </c>
      <c r="AY388" s="235" t="s">
        <v>136</v>
      </c>
    </row>
    <row r="389" s="2" customFormat="1" ht="16.5" customHeight="1">
      <c r="A389" s="40"/>
      <c r="B389" s="41"/>
      <c r="C389" s="206" t="s">
        <v>672</v>
      </c>
      <c r="D389" s="206" t="s">
        <v>138</v>
      </c>
      <c r="E389" s="207" t="s">
        <v>673</v>
      </c>
      <c r="F389" s="208" t="s">
        <v>674</v>
      </c>
      <c r="G389" s="209" t="s">
        <v>151</v>
      </c>
      <c r="H389" s="210">
        <v>40</v>
      </c>
      <c r="I389" s="211"/>
      <c r="J389" s="212">
        <f>ROUND(I389*H389,2)</f>
        <v>0</v>
      </c>
      <c r="K389" s="208" t="s">
        <v>142</v>
      </c>
      <c r="L389" s="46"/>
      <c r="M389" s="213" t="s">
        <v>19</v>
      </c>
      <c r="N389" s="214" t="s">
        <v>43</v>
      </c>
      <c r="O389" s="86"/>
      <c r="P389" s="215">
        <f>O389*H389</f>
        <v>0</v>
      </c>
      <c r="Q389" s="215">
        <v>0</v>
      </c>
      <c r="R389" s="215">
        <f>Q389*H389</f>
        <v>0</v>
      </c>
      <c r="S389" s="215">
        <v>0.00027999999999999998</v>
      </c>
      <c r="T389" s="216">
        <f>S389*H389</f>
        <v>0.011199999999999998</v>
      </c>
      <c r="U389" s="40"/>
      <c r="V389" s="40"/>
      <c r="W389" s="40"/>
      <c r="X389" s="40"/>
      <c r="Y389" s="40"/>
      <c r="Z389" s="40"/>
      <c r="AA389" s="40"/>
      <c r="AB389" s="40"/>
      <c r="AC389" s="40"/>
      <c r="AD389" s="40"/>
      <c r="AE389" s="40"/>
      <c r="AR389" s="217" t="s">
        <v>229</v>
      </c>
      <c r="AT389" s="217" t="s">
        <v>138</v>
      </c>
      <c r="AU389" s="217" t="s">
        <v>82</v>
      </c>
      <c r="AY389" s="19" t="s">
        <v>136</v>
      </c>
      <c r="BE389" s="218">
        <f>IF(N389="základní",J389,0)</f>
        <v>0</v>
      </c>
      <c r="BF389" s="218">
        <f>IF(N389="snížená",J389,0)</f>
        <v>0</v>
      </c>
      <c r="BG389" s="218">
        <f>IF(N389="zákl. přenesená",J389,0)</f>
        <v>0</v>
      </c>
      <c r="BH389" s="218">
        <f>IF(N389="sníž. přenesená",J389,0)</f>
        <v>0</v>
      </c>
      <c r="BI389" s="218">
        <f>IF(N389="nulová",J389,0)</f>
        <v>0</v>
      </c>
      <c r="BJ389" s="19" t="s">
        <v>80</v>
      </c>
      <c r="BK389" s="218">
        <f>ROUND(I389*H389,2)</f>
        <v>0</v>
      </c>
      <c r="BL389" s="19" t="s">
        <v>229</v>
      </c>
      <c r="BM389" s="217" t="s">
        <v>675</v>
      </c>
    </row>
    <row r="390" s="2" customFormat="1">
      <c r="A390" s="40"/>
      <c r="B390" s="41"/>
      <c r="C390" s="42"/>
      <c r="D390" s="219" t="s">
        <v>145</v>
      </c>
      <c r="E390" s="42"/>
      <c r="F390" s="220" t="s">
        <v>676</v>
      </c>
      <c r="G390" s="42"/>
      <c r="H390" s="42"/>
      <c r="I390" s="221"/>
      <c r="J390" s="42"/>
      <c r="K390" s="42"/>
      <c r="L390" s="46"/>
      <c r="M390" s="222"/>
      <c r="N390" s="223"/>
      <c r="O390" s="86"/>
      <c r="P390" s="86"/>
      <c r="Q390" s="86"/>
      <c r="R390" s="86"/>
      <c r="S390" s="86"/>
      <c r="T390" s="87"/>
      <c r="U390" s="40"/>
      <c r="V390" s="40"/>
      <c r="W390" s="40"/>
      <c r="X390" s="40"/>
      <c r="Y390" s="40"/>
      <c r="Z390" s="40"/>
      <c r="AA390" s="40"/>
      <c r="AB390" s="40"/>
      <c r="AC390" s="40"/>
      <c r="AD390" s="40"/>
      <c r="AE390" s="40"/>
      <c r="AT390" s="19" t="s">
        <v>145</v>
      </c>
      <c r="AU390" s="19" t="s">
        <v>82</v>
      </c>
    </row>
    <row r="391" s="13" customFormat="1">
      <c r="A391" s="13"/>
      <c r="B391" s="224"/>
      <c r="C391" s="225"/>
      <c r="D391" s="226" t="s">
        <v>147</v>
      </c>
      <c r="E391" s="227" t="s">
        <v>19</v>
      </c>
      <c r="F391" s="228" t="s">
        <v>677</v>
      </c>
      <c r="G391" s="225"/>
      <c r="H391" s="229">
        <v>40</v>
      </c>
      <c r="I391" s="230"/>
      <c r="J391" s="225"/>
      <c r="K391" s="225"/>
      <c r="L391" s="231"/>
      <c r="M391" s="232"/>
      <c r="N391" s="233"/>
      <c r="O391" s="233"/>
      <c r="P391" s="233"/>
      <c r="Q391" s="233"/>
      <c r="R391" s="233"/>
      <c r="S391" s="233"/>
      <c r="T391" s="234"/>
      <c r="U391" s="13"/>
      <c r="V391" s="13"/>
      <c r="W391" s="13"/>
      <c r="X391" s="13"/>
      <c r="Y391" s="13"/>
      <c r="Z391" s="13"/>
      <c r="AA391" s="13"/>
      <c r="AB391" s="13"/>
      <c r="AC391" s="13"/>
      <c r="AD391" s="13"/>
      <c r="AE391" s="13"/>
      <c r="AT391" s="235" t="s">
        <v>147</v>
      </c>
      <c r="AU391" s="235" t="s">
        <v>82</v>
      </c>
      <c r="AV391" s="13" t="s">
        <v>82</v>
      </c>
      <c r="AW391" s="13" t="s">
        <v>33</v>
      </c>
      <c r="AX391" s="13" t="s">
        <v>80</v>
      </c>
      <c r="AY391" s="235" t="s">
        <v>136</v>
      </c>
    </row>
    <row r="392" s="2" customFormat="1" ht="16.5" customHeight="1">
      <c r="A392" s="40"/>
      <c r="B392" s="41"/>
      <c r="C392" s="206" t="s">
        <v>678</v>
      </c>
      <c r="D392" s="206" t="s">
        <v>138</v>
      </c>
      <c r="E392" s="207" t="s">
        <v>679</v>
      </c>
      <c r="F392" s="208" t="s">
        <v>680</v>
      </c>
      <c r="G392" s="209" t="s">
        <v>151</v>
      </c>
      <c r="H392" s="210">
        <v>2</v>
      </c>
      <c r="I392" s="211"/>
      <c r="J392" s="212">
        <f>ROUND(I392*H392,2)</f>
        <v>0</v>
      </c>
      <c r="K392" s="208" t="s">
        <v>142</v>
      </c>
      <c r="L392" s="46"/>
      <c r="M392" s="213" t="s">
        <v>19</v>
      </c>
      <c r="N392" s="214" t="s">
        <v>43</v>
      </c>
      <c r="O392" s="86"/>
      <c r="P392" s="215">
        <f>O392*H392</f>
        <v>0</v>
      </c>
      <c r="Q392" s="215">
        <v>0</v>
      </c>
      <c r="R392" s="215">
        <f>Q392*H392</f>
        <v>0</v>
      </c>
      <c r="S392" s="215">
        <v>0.0022100000000000002</v>
      </c>
      <c r="T392" s="216">
        <f>S392*H392</f>
        <v>0.0044200000000000003</v>
      </c>
      <c r="U392" s="40"/>
      <c r="V392" s="40"/>
      <c r="W392" s="40"/>
      <c r="X392" s="40"/>
      <c r="Y392" s="40"/>
      <c r="Z392" s="40"/>
      <c r="AA392" s="40"/>
      <c r="AB392" s="40"/>
      <c r="AC392" s="40"/>
      <c r="AD392" s="40"/>
      <c r="AE392" s="40"/>
      <c r="AR392" s="217" t="s">
        <v>229</v>
      </c>
      <c r="AT392" s="217" t="s">
        <v>138</v>
      </c>
      <c r="AU392" s="217" t="s">
        <v>82</v>
      </c>
      <c r="AY392" s="19" t="s">
        <v>136</v>
      </c>
      <c r="BE392" s="218">
        <f>IF(N392="základní",J392,0)</f>
        <v>0</v>
      </c>
      <c r="BF392" s="218">
        <f>IF(N392="snížená",J392,0)</f>
        <v>0</v>
      </c>
      <c r="BG392" s="218">
        <f>IF(N392="zákl. přenesená",J392,0)</f>
        <v>0</v>
      </c>
      <c r="BH392" s="218">
        <f>IF(N392="sníž. přenesená",J392,0)</f>
        <v>0</v>
      </c>
      <c r="BI392" s="218">
        <f>IF(N392="nulová",J392,0)</f>
        <v>0</v>
      </c>
      <c r="BJ392" s="19" t="s">
        <v>80</v>
      </c>
      <c r="BK392" s="218">
        <f>ROUND(I392*H392,2)</f>
        <v>0</v>
      </c>
      <c r="BL392" s="19" t="s">
        <v>229</v>
      </c>
      <c r="BM392" s="217" t="s">
        <v>681</v>
      </c>
    </row>
    <row r="393" s="2" customFormat="1">
      <c r="A393" s="40"/>
      <c r="B393" s="41"/>
      <c r="C393" s="42"/>
      <c r="D393" s="219" t="s">
        <v>145</v>
      </c>
      <c r="E393" s="42"/>
      <c r="F393" s="220" t="s">
        <v>682</v>
      </c>
      <c r="G393" s="42"/>
      <c r="H393" s="42"/>
      <c r="I393" s="221"/>
      <c r="J393" s="42"/>
      <c r="K393" s="42"/>
      <c r="L393" s="46"/>
      <c r="M393" s="222"/>
      <c r="N393" s="223"/>
      <c r="O393" s="86"/>
      <c r="P393" s="86"/>
      <c r="Q393" s="86"/>
      <c r="R393" s="86"/>
      <c r="S393" s="86"/>
      <c r="T393" s="87"/>
      <c r="U393" s="40"/>
      <c r="V393" s="40"/>
      <c r="W393" s="40"/>
      <c r="X393" s="40"/>
      <c r="Y393" s="40"/>
      <c r="Z393" s="40"/>
      <c r="AA393" s="40"/>
      <c r="AB393" s="40"/>
      <c r="AC393" s="40"/>
      <c r="AD393" s="40"/>
      <c r="AE393" s="40"/>
      <c r="AT393" s="19" t="s">
        <v>145</v>
      </c>
      <c r="AU393" s="19" t="s">
        <v>82</v>
      </c>
    </row>
    <row r="394" s="13" customFormat="1">
      <c r="A394" s="13"/>
      <c r="B394" s="224"/>
      <c r="C394" s="225"/>
      <c r="D394" s="226" t="s">
        <v>147</v>
      </c>
      <c r="E394" s="227" t="s">
        <v>19</v>
      </c>
      <c r="F394" s="228" t="s">
        <v>683</v>
      </c>
      <c r="G394" s="225"/>
      <c r="H394" s="229">
        <v>2</v>
      </c>
      <c r="I394" s="230"/>
      <c r="J394" s="225"/>
      <c r="K394" s="225"/>
      <c r="L394" s="231"/>
      <c r="M394" s="232"/>
      <c r="N394" s="233"/>
      <c r="O394" s="233"/>
      <c r="P394" s="233"/>
      <c r="Q394" s="233"/>
      <c r="R394" s="233"/>
      <c r="S394" s="233"/>
      <c r="T394" s="234"/>
      <c r="U394" s="13"/>
      <c r="V394" s="13"/>
      <c r="W394" s="13"/>
      <c r="X394" s="13"/>
      <c r="Y394" s="13"/>
      <c r="Z394" s="13"/>
      <c r="AA394" s="13"/>
      <c r="AB394" s="13"/>
      <c r="AC394" s="13"/>
      <c r="AD394" s="13"/>
      <c r="AE394" s="13"/>
      <c r="AT394" s="235" t="s">
        <v>147</v>
      </c>
      <c r="AU394" s="235" t="s">
        <v>82</v>
      </c>
      <c r="AV394" s="13" t="s">
        <v>82</v>
      </c>
      <c r="AW394" s="13" t="s">
        <v>33</v>
      </c>
      <c r="AX394" s="13" t="s">
        <v>80</v>
      </c>
      <c r="AY394" s="235" t="s">
        <v>136</v>
      </c>
    </row>
    <row r="395" s="2" customFormat="1" ht="24.15" customHeight="1">
      <c r="A395" s="40"/>
      <c r="B395" s="41"/>
      <c r="C395" s="206" t="s">
        <v>684</v>
      </c>
      <c r="D395" s="206" t="s">
        <v>138</v>
      </c>
      <c r="E395" s="207" t="s">
        <v>685</v>
      </c>
      <c r="F395" s="208" t="s">
        <v>686</v>
      </c>
      <c r="G395" s="209" t="s">
        <v>151</v>
      </c>
      <c r="H395" s="210">
        <v>1</v>
      </c>
      <c r="I395" s="211"/>
      <c r="J395" s="212">
        <f>ROUND(I395*H395,2)</f>
        <v>0</v>
      </c>
      <c r="K395" s="208" t="s">
        <v>19</v>
      </c>
      <c r="L395" s="46"/>
      <c r="M395" s="213" t="s">
        <v>19</v>
      </c>
      <c r="N395" s="214" t="s">
        <v>43</v>
      </c>
      <c r="O395" s="86"/>
      <c r="P395" s="215">
        <f>O395*H395</f>
        <v>0</v>
      </c>
      <c r="Q395" s="215">
        <v>0</v>
      </c>
      <c r="R395" s="215">
        <f>Q395*H395</f>
        <v>0</v>
      </c>
      <c r="S395" s="215">
        <v>0</v>
      </c>
      <c r="T395" s="216">
        <f>S395*H395</f>
        <v>0</v>
      </c>
      <c r="U395" s="40"/>
      <c r="V395" s="40"/>
      <c r="W395" s="40"/>
      <c r="X395" s="40"/>
      <c r="Y395" s="40"/>
      <c r="Z395" s="40"/>
      <c r="AA395" s="40"/>
      <c r="AB395" s="40"/>
      <c r="AC395" s="40"/>
      <c r="AD395" s="40"/>
      <c r="AE395" s="40"/>
      <c r="AR395" s="217" t="s">
        <v>229</v>
      </c>
      <c r="AT395" s="217" t="s">
        <v>138</v>
      </c>
      <c r="AU395" s="217" t="s">
        <v>82</v>
      </c>
      <c r="AY395" s="19" t="s">
        <v>136</v>
      </c>
      <c r="BE395" s="218">
        <f>IF(N395="základní",J395,0)</f>
        <v>0</v>
      </c>
      <c r="BF395" s="218">
        <f>IF(N395="snížená",J395,0)</f>
        <v>0</v>
      </c>
      <c r="BG395" s="218">
        <f>IF(N395="zákl. přenesená",J395,0)</f>
        <v>0</v>
      </c>
      <c r="BH395" s="218">
        <f>IF(N395="sníž. přenesená",J395,0)</f>
        <v>0</v>
      </c>
      <c r="BI395" s="218">
        <f>IF(N395="nulová",J395,0)</f>
        <v>0</v>
      </c>
      <c r="BJ395" s="19" t="s">
        <v>80</v>
      </c>
      <c r="BK395" s="218">
        <f>ROUND(I395*H395,2)</f>
        <v>0</v>
      </c>
      <c r="BL395" s="19" t="s">
        <v>229</v>
      </c>
      <c r="BM395" s="217" t="s">
        <v>687</v>
      </c>
    </row>
    <row r="396" s="12" customFormat="1" ht="22.8" customHeight="1">
      <c r="A396" s="12"/>
      <c r="B396" s="190"/>
      <c r="C396" s="191"/>
      <c r="D396" s="192" t="s">
        <v>71</v>
      </c>
      <c r="E396" s="204" t="s">
        <v>688</v>
      </c>
      <c r="F396" s="204" t="s">
        <v>689</v>
      </c>
      <c r="G396" s="191"/>
      <c r="H396" s="191"/>
      <c r="I396" s="194"/>
      <c r="J396" s="205">
        <f>BK396</f>
        <v>0</v>
      </c>
      <c r="K396" s="191"/>
      <c r="L396" s="196"/>
      <c r="M396" s="197"/>
      <c r="N396" s="198"/>
      <c r="O396" s="198"/>
      <c r="P396" s="199">
        <f>SUM(P397:P414)</f>
        <v>0</v>
      </c>
      <c r="Q396" s="198"/>
      <c r="R396" s="199">
        <f>SUM(R397:R414)</f>
        <v>0</v>
      </c>
      <c r="S396" s="198"/>
      <c r="T396" s="200">
        <f>SUM(T397:T414)</f>
        <v>0.1911678</v>
      </c>
      <c r="U396" s="12"/>
      <c r="V396" s="12"/>
      <c r="W396" s="12"/>
      <c r="X396" s="12"/>
      <c r="Y396" s="12"/>
      <c r="Z396" s="12"/>
      <c r="AA396" s="12"/>
      <c r="AB396" s="12"/>
      <c r="AC396" s="12"/>
      <c r="AD396" s="12"/>
      <c r="AE396" s="12"/>
      <c r="AR396" s="201" t="s">
        <v>82</v>
      </c>
      <c r="AT396" s="202" t="s">
        <v>71</v>
      </c>
      <c r="AU396" s="202" t="s">
        <v>80</v>
      </c>
      <c r="AY396" s="201" t="s">
        <v>136</v>
      </c>
      <c r="BK396" s="203">
        <f>SUM(BK397:BK414)</f>
        <v>0</v>
      </c>
    </row>
    <row r="397" s="2" customFormat="1" ht="16.5" customHeight="1">
      <c r="A397" s="40"/>
      <c r="B397" s="41"/>
      <c r="C397" s="206" t="s">
        <v>690</v>
      </c>
      <c r="D397" s="206" t="s">
        <v>138</v>
      </c>
      <c r="E397" s="207" t="s">
        <v>691</v>
      </c>
      <c r="F397" s="208" t="s">
        <v>692</v>
      </c>
      <c r="G397" s="209" t="s">
        <v>141</v>
      </c>
      <c r="H397" s="210">
        <v>4.2199999999999998</v>
      </c>
      <c r="I397" s="211"/>
      <c r="J397" s="212">
        <f>ROUND(I397*H397,2)</f>
        <v>0</v>
      </c>
      <c r="K397" s="208" t="s">
        <v>142</v>
      </c>
      <c r="L397" s="46"/>
      <c r="M397" s="213" t="s">
        <v>19</v>
      </c>
      <c r="N397" s="214" t="s">
        <v>43</v>
      </c>
      <c r="O397" s="86"/>
      <c r="P397" s="215">
        <f>O397*H397</f>
        <v>0</v>
      </c>
      <c r="Q397" s="215">
        <v>0</v>
      </c>
      <c r="R397" s="215">
        <f>Q397*H397</f>
        <v>0</v>
      </c>
      <c r="S397" s="215">
        <v>0.00594</v>
      </c>
      <c r="T397" s="216">
        <f>S397*H397</f>
        <v>0.025066799999999997</v>
      </c>
      <c r="U397" s="40"/>
      <c r="V397" s="40"/>
      <c r="W397" s="40"/>
      <c r="X397" s="40"/>
      <c r="Y397" s="40"/>
      <c r="Z397" s="40"/>
      <c r="AA397" s="40"/>
      <c r="AB397" s="40"/>
      <c r="AC397" s="40"/>
      <c r="AD397" s="40"/>
      <c r="AE397" s="40"/>
      <c r="AR397" s="217" t="s">
        <v>229</v>
      </c>
      <c r="AT397" s="217" t="s">
        <v>138</v>
      </c>
      <c r="AU397" s="217" t="s">
        <v>82</v>
      </c>
      <c r="AY397" s="19" t="s">
        <v>136</v>
      </c>
      <c r="BE397" s="218">
        <f>IF(N397="základní",J397,0)</f>
        <v>0</v>
      </c>
      <c r="BF397" s="218">
        <f>IF(N397="snížená",J397,0)</f>
        <v>0</v>
      </c>
      <c r="BG397" s="218">
        <f>IF(N397="zákl. přenesená",J397,0)</f>
        <v>0</v>
      </c>
      <c r="BH397" s="218">
        <f>IF(N397="sníž. přenesená",J397,0)</f>
        <v>0</v>
      </c>
      <c r="BI397" s="218">
        <f>IF(N397="nulová",J397,0)</f>
        <v>0</v>
      </c>
      <c r="BJ397" s="19" t="s">
        <v>80</v>
      </c>
      <c r="BK397" s="218">
        <f>ROUND(I397*H397,2)</f>
        <v>0</v>
      </c>
      <c r="BL397" s="19" t="s">
        <v>229</v>
      </c>
      <c r="BM397" s="217" t="s">
        <v>693</v>
      </c>
    </row>
    <row r="398" s="2" customFormat="1">
      <c r="A398" s="40"/>
      <c r="B398" s="41"/>
      <c r="C398" s="42"/>
      <c r="D398" s="219" t="s">
        <v>145</v>
      </c>
      <c r="E398" s="42"/>
      <c r="F398" s="220" t="s">
        <v>694</v>
      </c>
      <c r="G398" s="42"/>
      <c r="H398" s="42"/>
      <c r="I398" s="221"/>
      <c r="J398" s="42"/>
      <c r="K398" s="42"/>
      <c r="L398" s="46"/>
      <c r="M398" s="222"/>
      <c r="N398" s="223"/>
      <c r="O398" s="86"/>
      <c r="P398" s="86"/>
      <c r="Q398" s="86"/>
      <c r="R398" s="86"/>
      <c r="S398" s="86"/>
      <c r="T398" s="87"/>
      <c r="U398" s="40"/>
      <c r="V398" s="40"/>
      <c r="W398" s="40"/>
      <c r="X398" s="40"/>
      <c r="Y398" s="40"/>
      <c r="Z398" s="40"/>
      <c r="AA398" s="40"/>
      <c r="AB398" s="40"/>
      <c r="AC398" s="40"/>
      <c r="AD398" s="40"/>
      <c r="AE398" s="40"/>
      <c r="AT398" s="19" t="s">
        <v>145</v>
      </c>
      <c r="AU398" s="19" t="s">
        <v>82</v>
      </c>
    </row>
    <row r="399" s="13" customFormat="1">
      <c r="A399" s="13"/>
      <c r="B399" s="224"/>
      <c r="C399" s="225"/>
      <c r="D399" s="226" t="s">
        <v>147</v>
      </c>
      <c r="E399" s="227" t="s">
        <v>19</v>
      </c>
      <c r="F399" s="228" t="s">
        <v>695</v>
      </c>
      <c r="G399" s="225"/>
      <c r="H399" s="229">
        <v>4.2199999999999998</v>
      </c>
      <c r="I399" s="230"/>
      <c r="J399" s="225"/>
      <c r="K399" s="225"/>
      <c r="L399" s="231"/>
      <c r="M399" s="232"/>
      <c r="N399" s="233"/>
      <c r="O399" s="233"/>
      <c r="P399" s="233"/>
      <c r="Q399" s="233"/>
      <c r="R399" s="233"/>
      <c r="S399" s="233"/>
      <c r="T399" s="234"/>
      <c r="U399" s="13"/>
      <c r="V399" s="13"/>
      <c r="W399" s="13"/>
      <c r="X399" s="13"/>
      <c r="Y399" s="13"/>
      <c r="Z399" s="13"/>
      <c r="AA399" s="13"/>
      <c r="AB399" s="13"/>
      <c r="AC399" s="13"/>
      <c r="AD399" s="13"/>
      <c r="AE399" s="13"/>
      <c r="AT399" s="235" t="s">
        <v>147</v>
      </c>
      <c r="AU399" s="235" t="s">
        <v>82</v>
      </c>
      <c r="AV399" s="13" t="s">
        <v>82</v>
      </c>
      <c r="AW399" s="13" t="s">
        <v>33</v>
      </c>
      <c r="AX399" s="13" t="s">
        <v>80</v>
      </c>
      <c r="AY399" s="235" t="s">
        <v>136</v>
      </c>
    </row>
    <row r="400" s="2" customFormat="1" ht="16.5" customHeight="1">
      <c r="A400" s="40"/>
      <c r="B400" s="41"/>
      <c r="C400" s="206" t="s">
        <v>696</v>
      </c>
      <c r="D400" s="206" t="s">
        <v>138</v>
      </c>
      <c r="E400" s="207" t="s">
        <v>697</v>
      </c>
      <c r="F400" s="208" t="s">
        <v>698</v>
      </c>
      <c r="G400" s="209" t="s">
        <v>162</v>
      </c>
      <c r="H400" s="210">
        <v>14.66</v>
      </c>
      <c r="I400" s="211"/>
      <c r="J400" s="212">
        <f>ROUND(I400*H400,2)</f>
        <v>0</v>
      </c>
      <c r="K400" s="208" t="s">
        <v>142</v>
      </c>
      <c r="L400" s="46"/>
      <c r="M400" s="213" t="s">
        <v>19</v>
      </c>
      <c r="N400" s="214" t="s">
        <v>43</v>
      </c>
      <c r="O400" s="86"/>
      <c r="P400" s="215">
        <f>O400*H400</f>
        <v>0</v>
      </c>
      <c r="Q400" s="215">
        <v>0</v>
      </c>
      <c r="R400" s="215">
        <f>Q400*H400</f>
        <v>0</v>
      </c>
      <c r="S400" s="215">
        <v>0.0017700000000000001</v>
      </c>
      <c r="T400" s="216">
        <f>S400*H400</f>
        <v>0.025948200000000001</v>
      </c>
      <c r="U400" s="40"/>
      <c r="V400" s="40"/>
      <c r="W400" s="40"/>
      <c r="X400" s="40"/>
      <c r="Y400" s="40"/>
      <c r="Z400" s="40"/>
      <c r="AA400" s="40"/>
      <c r="AB400" s="40"/>
      <c r="AC400" s="40"/>
      <c r="AD400" s="40"/>
      <c r="AE400" s="40"/>
      <c r="AR400" s="217" t="s">
        <v>229</v>
      </c>
      <c r="AT400" s="217" t="s">
        <v>138</v>
      </c>
      <c r="AU400" s="217" t="s">
        <v>82</v>
      </c>
      <c r="AY400" s="19" t="s">
        <v>136</v>
      </c>
      <c r="BE400" s="218">
        <f>IF(N400="základní",J400,0)</f>
        <v>0</v>
      </c>
      <c r="BF400" s="218">
        <f>IF(N400="snížená",J400,0)</f>
        <v>0</v>
      </c>
      <c r="BG400" s="218">
        <f>IF(N400="zákl. přenesená",J400,0)</f>
        <v>0</v>
      </c>
      <c r="BH400" s="218">
        <f>IF(N400="sníž. přenesená",J400,0)</f>
        <v>0</v>
      </c>
      <c r="BI400" s="218">
        <f>IF(N400="nulová",J400,0)</f>
        <v>0</v>
      </c>
      <c r="BJ400" s="19" t="s">
        <v>80</v>
      </c>
      <c r="BK400" s="218">
        <f>ROUND(I400*H400,2)</f>
        <v>0</v>
      </c>
      <c r="BL400" s="19" t="s">
        <v>229</v>
      </c>
      <c r="BM400" s="217" t="s">
        <v>699</v>
      </c>
    </row>
    <row r="401" s="2" customFormat="1">
      <c r="A401" s="40"/>
      <c r="B401" s="41"/>
      <c r="C401" s="42"/>
      <c r="D401" s="219" t="s">
        <v>145</v>
      </c>
      <c r="E401" s="42"/>
      <c r="F401" s="220" t="s">
        <v>700</v>
      </c>
      <c r="G401" s="42"/>
      <c r="H401" s="42"/>
      <c r="I401" s="221"/>
      <c r="J401" s="42"/>
      <c r="K401" s="42"/>
      <c r="L401" s="46"/>
      <c r="M401" s="222"/>
      <c r="N401" s="223"/>
      <c r="O401" s="86"/>
      <c r="P401" s="86"/>
      <c r="Q401" s="86"/>
      <c r="R401" s="86"/>
      <c r="S401" s="86"/>
      <c r="T401" s="87"/>
      <c r="U401" s="40"/>
      <c r="V401" s="40"/>
      <c r="W401" s="40"/>
      <c r="X401" s="40"/>
      <c r="Y401" s="40"/>
      <c r="Z401" s="40"/>
      <c r="AA401" s="40"/>
      <c r="AB401" s="40"/>
      <c r="AC401" s="40"/>
      <c r="AD401" s="40"/>
      <c r="AE401" s="40"/>
      <c r="AT401" s="19" t="s">
        <v>145</v>
      </c>
      <c r="AU401" s="19" t="s">
        <v>82</v>
      </c>
    </row>
    <row r="402" s="13" customFormat="1">
      <c r="A402" s="13"/>
      <c r="B402" s="224"/>
      <c r="C402" s="225"/>
      <c r="D402" s="226" t="s">
        <v>147</v>
      </c>
      <c r="E402" s="227" t="s">
        <v>19</v>
      </c>
      <c r="F402" s="228" t="s">
        <v>701</v>
      </c>
      <c r="G402" s="225"/>
      <c r="H402" s="229">
        <v>14.66</v>
      </c>
      <c r="I402" s="230"/>
      <c r="J402" s="225"/>
      <c r="K402" s="225"/>
      <c r="L402" s="231"/>
      <c r="M402" s="232"/>
      <c r="N402" s="233"/>
      <c r="O402" s="233"/>
      <c r="P402" s="233"/>
      <c r="Q402" s="233"/>
      <c r="R402" s="233"/>
      <c r="S402" s="233"/>
      <c r="T402" s="234"/>
      <c r="U402" s="13"/>
      <c r="V402" s="13"/>
      <c r="W402" s="13"/>
      <c r="X402" s="13"/>
      <c r="Y402" s="13"/>
      <c r="Z402" s="13"/>
      <c r="AA402" s="13"/>
      <c r="AB402" s="13"/>
      <c r="AC402" s="13"/>
      <c r="AD402" s="13"/>
      <c r="AE402" s="13"/>
      <c r="AT402" s="235" t="s">
        <v>147</v>
      </c>
      <c r="AU402" s="235" t="s">
        <v>82</v>
      </c>
      <c r="AV402" s="13" t="s">
        <v>82</v>
      </c>
      <c r="AW402" s="13" t="s">
        <v>33</v>
      </c>
      <c r="AX402" s="13" t="s">
        <v>80</v>
      </c>
      <c r="AY402" s="235" t="s">
        <v>136</v>
      </c>
    </row>
    <row r="403" s="2" customFormat="1" ht="16.5" customHeight="1">
      <c r="A403" s="40"/>
      <c r="B403" s="41"/>
      <c r="C403" s="206" t="s">
        <v>702</v>
      </c>
      <c r="D403" s="206" t="s">
        <v>138</v>
      </c>
      <c r="E403" s="207" t="s">
        <v>703</v>
      </c>
      <c r="F403" s="208" t="s">
        <v>704</v>
      </c>
      <c r="G403" s="209" t="s">
        <v>162</v>
      </c>
      <c r="H403" s="210">
        <v>23.48</v>
      </c>
      <c r="I403" s="211"/>
      <c r="J403" s="212">
        <f>ROUND(I403*H403,2)</f>
        <v>0</v>
      </c>
      <c r="K403" s="208" t="s">
        <v>142</v>
      </c>
      <c r="L403" s="46"/>
      <c r="M403" s="213" t="s">
        <v>19</v>
      </c>
      <c r="N403" s="214" t="s">
        <v>43</v>
      </c>
      <c r="O403" s="86"/>
      <c r="P403" s="215">
        <f>O403*H403</f>
        <v>0</v>
      </c>
      <c r="Q403" s="215">
        <v>0</v>
      </c>
      <c r="R403" s="215">
        <f>Q403*H403</f>
        <v>0</v>
      </c>
      <c r="S403" s="215">
        <v>0.00191</v>
      </c>
      <c r="T403" s="216">
        <f>S403*H403</f>
        <v>0.044846799999999999</v>
      </c>
      <c r="U403" s="40"/>
      <c r="V403" s="40"/>
      <c r="W403" s="40"/>
      <c r="X403" s="40"/>
      <c r="Y403" s="40"/>
      <c r="Z403" s="40"/>
      <c r="AA403" s="40"/>
      <c r="AB403" s="40"/>
      <c r="AC403" s="40"/>
      <c r="AD403" s="40"/>
      <c r="AE403" s="40"/>
      <c r="AR403" s="217" t="s">
        <v>229</v>
      </c>
      <c r="AT403" s="217" t="s">
        <v>138</v>
      </c>
      <c r="AU403" s="217" t="s">
        <v>82</v>
      </c>
      <c r="AY403" s="19" t="s">
        <v>136</v>
      </c>
      <c r="BE403" s="218">
        <f>IF(N403="základní",J403,0)</f>
        <v>0</v>
      </c>
      <c r="BF403" s="218">
        <f>IF(N403="snížená",J403,0)</f>
        <v>0</v>
      </c>
      <c r="BG403" s="218">
        <f>IF(N403="zákl. přenesená",J403,0)</f>
        <v>0</v>
      </c>
      <c r="BH403" s="218">
        <f>IF(N403="sníž. přenesená",J403,0)</f>
        <v>0</v>
      </c>
      <c r="BI403" s="218">
        <f>IF(N403="nulová",J403,0)</f>
        <v>0</v>
      </c>
      <c r="BJ403" s="19" t="s">
        <v>80</v>
      </c>
      <c r="BK403" s="218">
        <f>ROUND(I403*H403,2)</f>
        <v>0</v>
      </c>
      <c r="BL403" s="19" t="s">
        <v>229</v>
      </c>
      <c r="BM403" s="217" t="s">
        <v>705</v>
      </c>
    </row>
    <row r="404" s="2" customFormat="1">
      <c r="A404" s="40"/>
      <c r="B404" s="41"/>
      <c r="C404" s="42"/>
      <c r="D404" s="219" t="s">
        <v>145</v>
      </c>
      <c r="E404" s="42"/>
      <c r="F404" s="220" t="s">
        <v>706</v>
      </c>
      <c r="G404" s="42"/>
      <c r="H404" s="42"/>
      <c r="I404" s="221"/>
      <c r="J404" s="42"/>
      <c r="K404" s="42"/>
      <c r="L404" s="46"/>
      <c r="M404" s="222"/>
      <c r="N404" s="223"/>
      <c r="O404" s="86"/>
      <c r="P404" s="86"/>
      <c r="Q404" s="86"/>
      <c r="R404" s="86"/>
      <c r="S404" s="86"/>
      <c r="T404" s="87"/>
      <c r="U404" s="40"/>
      <c r="V404" s="40"/>
      <c r="W404" s="40"/>
      <c r="X404" s="40"/>
      <c r="Y404" s="40"/>
      <c r="Z404" s="40"/>
      <c r="AA404" s="40"/>
      <c r="AB404" s="40"/>
      <c r="AC404" s="40"/>
      <c r="AD404" s="40"/>
      <c r="AE404" s="40"/>
      <c r="AT404" s="19" t="s">
        <v>145</v>
      </c>
      <c r="AU404" s="19" t="s">
        <v>82</v>
      </c>
    </row>
    <row r="405" s="13" customFormat="1">
      <c r="A405" s="13"/>
      <c r="B405" s="224"/>
      <c r="C405" s="225"/>
      <c r="D405" s="226" t="s">
        <v>147</v>
      </c>
      <c r="E405" s="227" t="s">
        <v>19</v>
      </c>
      <c r="F405" s="228" t="s">
        <v>707</v>
      </c>
      <c r="G405" s="225"/>
      <c r="H405" s="229">
        <v>23.48</v>
      </c>
      <c r="I405" s="230"/>
      <c r="J405" s="225"/>
      <c r="K405" s="225"/>
      <c r="L405" s="231"/>
      <c r="M405" s="232"/>
      <c r="N405" s="233"/>
      <c r="O405" s="233"/>
      <c r="P405" s="233"/>
      <c r="Q405" s="233"/>
      <c r="R405" s="233"/>
      <c r="S405" s="233"/>
      <c r="T405" s="234"/>
      <c r="U405" s="13"/>
      <c r="V405" s="13"/>
      <c r="W405" s="13"/>
      <c r="X405" s="13"/>
      <c r="Y405" s="13"/>
      <c r="Z405" s="13"/>
      <c r="AA405" s="13"/>
      <c r="AB405" s="13"/>
      <c r="AC405" s="13"/>
      <c r="AD405" s="13"/>
      <c r="AE405" s="13"/>
      <c r="AT405" s="235" t="s">
        <v>147</v>
      </c>
      <c r="AU405" s="235" t="s">
        <v>82</v>
      </c>
      <c r="AV405" s="13" t="s">
        <v>82</v>
      </c>
      <c r="AW405" s="13" t="s">
        <v>33</v>
      </c>
      <c r="AX405" s="13" t="s">
        <v>80</v>
      </c>
      <c r="AY405" s="235" t="s">
        <v>136</v>
      </c>
    </row>
    <row r="406" s="2" customFormat="1" ht="16.5" customHeight="1">
      <c r="A406" s="40"/>
      <c r="B406" s="41"/>
      <c r="C406" s="206" t="s">
        <v>708</v>
      </c>
      <c r="D406" s="206" t="s">
        <v>138</v>
      </c>
      <c r="E406" s="207" t="s">
        <v>709</v>
      </c>
      <c r="F406" s="208" t="s">
        <v>710</v>
      </c>
      <c r="G406" s="209" t="s">
        <v>162</v>
      </c>
      <c r="H406" s="210">
        <v>23.079999999999998</v>
      </c>
      <c r="I406" s="211"/>
      <c r="J406" s="212">
        <f>ROUND(I406*H406,2)</f>
        <v>0</v>
      </c>
      <c r="K406" s="208" t="s">
        <v>142</v>
      </c>
      <c r="L406" s="46"/>
      <c r="M406" s="213" t="s">
        <v>19</v>
      </c>
      <c r="N406" s="214" t="s">
        <v>43</v>
      </c>
      <c r="O406" s="86"/>
      <c r="P406" s="215">
        <f>O406*H406</f>
        <v>0</v>
      </c>
      <c r="Q406" s="215">
        <v>0</v>
      </c>
      <c r="R406" s="215">
        <f>Q406*H406</f>
        <v>0</v>
      </c>
      <c r="S406" s="215">
        <v>0.00175</v>
      </c>
      <c r="T406" s="216">
        <f>S406*H406</f>
        <v>0.040389999999999995</v>
      </c>
      <c r="U406" s="40"/>
      <c r="V406" s="40"/>
      <c r="W406" s="40"/>
      <c r="X406" s="40"/>
      <c r="Y406" s="40"/>
      <c r="Z406" s="40"/>
      <c r="AA406" s="40"/>
      <c r="AB406" s="40"/>
      <c r="AC406" s="40"/>
      <c r="AD406" s="40"/>
      <c r="AE406" s="40"/>
      <c r="AR406" s="217" t="s">
        <v>229</v>
      </c>
      <c r="AT406" s="217" t="s">
        <v>138</v>
      </c>
      <c r="AU406" s="217" t="s">
        <v>82</v>
      </c>
      <c r="AY406" s="19" t="s">
        <v>136</v>
      </c>
      <c r="BE406" s="218">
        <f>IF(N406="základní",J406,0)</f>
        <v>0</v>
      </c>
      <c r="BF406" s="218">
        <f>IF(N406="snížená",J406,0)</f>
        <v>0</v>
      </c>
      <c r="BG406" s="218">
        <f>IF(N406="zákl. přenesená",J406,0)</f>
        <v>0</v>
      </c>
      <c r="BH406" s="218">
        <f>IF(N406="sníž. přenesená",J406,0)</f>
        <v>0</v>
      </c>
      <c r="BI406" s="218">
        <f>IF(N406="nulová",J406,0)</f>
        <v>0</v>
      </c>
      <c r="BJ406" s="19" t="s">
        <v>80</v>
      </c>
      <c r="BK406" s="218">
        <f>ROUND(I406*H406,2)</f>
        <v>0</v>
      </c>
      <c r="BL406" s="19" t="s">
        <v>229</v>
      </c>
      <c r="BM406" s="217" t="s">
        <v>711</v>
      </c>
    </row>
    <row r="407" s="2" customFormat="1">
      <c r="A407" s="40"/>
      <c r="B407" s="41"/>
      <c r="C407" s="42"/>
      <c r="D407" s="219" t="s">
        <v>145</v>
      </c>
      <c r="E407" s="42"/>
      <c r="F407" s="220" t="s">
        <v>712</v>
      </c>
      <c r="G407" s="42"/>
      <c r="H407" s="42"/>
      <c r="I407" s="221"/>
      <c r="J407" s="42"/>
      <c r="K407" s="42"/>
      <c r="L407" s="46"/>
      <c r="M407" s="222"/>
      <c r="N407" s="223"/>
      <c r="O407" s="86"/>
      <c r="P407" s="86"/>
      <c r="Q407" s="86"/>
      <c r="R407" s="86"/>
      <c r="S407" s="86"/>
      <c r="T407" s="87"/>
      <c r="U407" s="40"/>
      <c r="V407" s="40"/>
      <c r="W407" s="40"/>
      <c r="X407" s="40"/>
      <c r="Y407" s="40"/>
      <c r="Z407" s="40"/>
      <c r="AA407" s="40"/>
      <c r="AB407" s="40"/>
      <c r="AC407" s="40"/>
      <c r="AD407" s="40"/>
      <c r="AE407" s="40"/>
      <c r="AT407" s="19" t="s">
        <v>145</v>
      </c>
      <c r="AU407" s="19" t="s">
        <v>82</v>
      </c>
    </row>
    <row r="408" s="13" customFormat="1">
      <c r="A408" s="13"/>
      <c r="B408" s="224"/>
      <c r="C408" s="225"/>
      <c r="D408" s="226" t="s">
        <v>147</v>
      </c>
      <c r="E408" s="227" t="s">
        <v>19</v>
      </c>
      <c r="F408" s="228" t="s">
        <v>713</v>
      </c>
      <c r="G408" s="225"/>
      <c r="H408" s="229">
        <v>23.079999999999998</v>
      </c>
      <c r="I408" s="230"/>
      <c r="J408" s="225"/>
      <c r="K408" s="225"/>
      <c r="L408" s="231"/>
      <c r="M408" s="232"/>
      <c r="N408" s="233"/>
      <c r="O408" s="233"/>
      <c r="P408" s="233"/>
      <c r="Q408" s="233"/>
      <c r="R408" s="233"/>
      <c r="S408" s="233"/>
      <c r="T408" s="234"/>
      <c r="U408" s="13"/>
      <c r="V408" s="13"/>
      <c r="W408" s="13"/>
      <c r="X408" s="13"/>
      <c r="Y408" s="13"/>
      <c r="Z408" s="13"/>
      <c r="AA408" s="13"/>
      <c r="AB408" s="13"/>
      <c r="AC408" s="13"/>
      <c r="AD408" s="13"/>
      <c r="AE408" s="13"/>
      <c r="AT408" s="235" t="s">
        <v>147</v>
      </c>
      <c r="AU408" s="235" t="s">
        <v>82</v>
      </c>
      <c r="AV408" s="13" t="s">
        <v>82</v>
      </c>
      <c r="AW408" s="13" t="s">
        <v>33</v>
      </c>
      <c r="AX408" s="13" t="s">
        <v>80</v>
      </c>
      <c r="AY408" s="235" t="s">
        <v>136</v>
      </c>
    </row>
    <row r="409" s="2" customFormat="1" ht="16.5" customHeight="1">
      <c r="A409" s="40"/>
      <c r="B409" s="41"/>
      <c r="C409" s="206" t="s">
        <v>714</v>
      </c>
      <c r="D409" s="206" t="s">
        <v>138</v>
      </c>
      <c r="E409" s="207" t="s">
        <v>715</v>
      </c>
      <c r="F409" s="208" t="s">
        <v>716</v>
      </c>
      <c r="G409" s="209" t="s">
        <v>162</v>
      </c>
      <c r="H409" s="210">
        <v>15.060000000000001</v>
      </c>
      <c r="I409" s="211"/>
      <c r="J409" s="212">
        <f>ROUND(I409*H409,2)</f>
        <v>0</v>
      </c>
      <c r="K409" s="208" t="s">
        <v>142</v>
      </c>
      <c r="L409" s="46"/>
      <c r="M409" s="213" t="s">
        <v>19</v>
      </c>
      <c r="N409" s="214" t="s">
        <v>43</v>
      </c>
      <c r="O409" s="86"/>
      <c r="P409" s="215">
        <f>O409*H409</f>
        <v>0</v>
      </c>
      <c r="Q409" s="215">
        <v>0</v>
      </c>
      <c r="R409" s="215">
        <f>Q409*H409</f>
        <v>0</v>
      </c>
      <c r="S409" s="215">
        <v>0.0025999999999999999</v>
      </c>
      <c r="T409" s="216">
        <f>S409*H409</f>
        <v>0.039155999999999996</v>
      </c>
      <c r="U409" s="40"/>
      <c r="V409" s="40"/>
      <c r="W409" s="40"/>
      <c r="X409" s="40"/>
      <c r="Y409" s="40"/>
      <c r="Z409" s="40"/>
      <c r="AA409" s="40"/>
      <c r="AB409" s="40"/>
      <c r="AC409" s="40"/>
      <c r="AD409" s="40"/>
      <c r="AE409" s="40"/>
      <c r="AR409" s="217" t="s">
        <v>229</v>
      </c>
      <c r="AT409" s="217" t="s">
        <v>138</v>
      </c>
      <c r="AU409" s="217" t="s">
        <v>82</v>
      </c>
      <c r="AY409" s="19" t="s">
        <v>136</v>
      </c>
      <c r="BE409" s="218">
        <f>IF(N409="základní",J409,0)</f>
        <v>0</v>
      </c>
      <c r="BF409" s="218">
        <f>IF(N409="snížená",J409,0)</f>
        <v>0</v>
      </c>
      <c r="BG409" s="218">
        <f>IF(N409="zákl. přenesená",J409,0)</f>
        <v>0</v>
      </c>
      <c r="BH409" s="218">
        <f>IF(N409="sníž. přenesená",J409,0)</f>
        <v>0</v>
      </c>
      <c r="BI409" s="218">
        <f>IF(N409="nulová",J409,0)</f>
        <v>0</v>
      </c>
      <c r="BJ409" s="19" t="s">
        <v>80</v>
      </c>
      <c r="BK409" s="218">
        <f>ROUND(I409*H409,2)</f>
        <v>0</v>
      </c>
      <c r="BL409" s="19" t="s">
        <v>229</v>
      </c>
      <c r="BM409" s="217" t="s">
        <v>717</v>
      </c>
    </row>
    <row r="410" s="2" customFormat="1">
      <c r="A410" s="40"/>
      <c r="B410" s="41"/>
      <c r="C410" s="42"/>
      <c r="D410" s="219" t="s">
        <v>145</v>
      </c>
      <c r="E410" s="42"/>
      <c r="F410" s="220" t="s">
        <v>718</v>
      </c>
      <c r="G410" s="42"/>
      <c r="H410" s="42"/>
      <c r="I410" s="221"/>
      <c r="J410" s="42"/>
      <c r="K410" s="42"/>
      <c r="L410" s="46"/>
      <c r="M410" s="222"/>
      <c r="N410" s="223"/>
      <c r="O410" s="86"/>
      <c r="P410" s="86"/>
      <c r="Q410" s="86"/>
      <c r="R410" s="86"/>
      <c r="S410" s="86"/>
      <c r="T410" s="87"/>
      <c r="U410" s="40"/>
      <c r="V410" s="40"/>
      <c r="W410" s="40"/>
      <c r="X410" s="40"/>
      <c r="Y410" s="40"/>
      <c r="Z410" s="40"/>
      <c r="AA410" s="40"/>
      <c r="AB410" s="40"/>
      <c r="AC410" s="40"/>
      <c r="AD410" s="40"/>
      <c r="AE410" s="40"/>
      <c r="AT410" s="19" t="s">
        <v>145</v>
      </c>
      <c r="AU410" s="19" t="s">
        <v>82</v>
      </c>
    </row>
    <row r="411" s="13" customFormat="1">
      <c r="A411" s="13"/>
      <c r="B411" s="224"/>
      <c r="C411" s="225"/>
      <c r="D411" s="226" t="s">
        <v>147</v>
      </c>
      <c r="E411" s="227" t="s">
        <v>19</v>
      </c>
      <c r="F411" s="228" t="s">
        <v>719</v>
      </c>
      <c r="G411" s="225"/>
      <c r="H411" s="229">
        <v>15.060000000000001</v>
      </c>
      <c r="I411" s="230"/>
      <c r="J411" s="225"/>
      <c r="K411" s="225"/>
      <c r="L411" s="231"/>
      <c r="M411" s="232"/>
      <c r="N411" s="233"/>
      <c r="O411" s="233"/>
      <c r="P411" s="233"/>
      <c r="Q411" s="233"/>
      <c r="R411" s="233"/>
      <c r="S411" s="233"/>
      <c r="T411" s="234"/>
      <c r="U411" s="13"/>
      <c r="V411" s="13"/>
      <c r="W411" s="13"/>
      <c r="X411" s="13"/>
      <c r="Y411" s="13"/>
      <c r="Z411" s="13"/>
      <c r="AA411" s="13"/>
      <c r="AB411" s="13"/>
      <c r="AC411" s="13"/>
      <c r="AD411" s="13"/>
      <c r="AE411" s="13"/>
      <c r="AT411" s="235" t="s">
        <v>147</v>
      </c>
      <c r="AU411" s="235" t="s">
        <v>82</v>
      </c>
      <c r="AV411" s="13" t="s">
        <v>82</v>
      </c>
      <c r="AW411" s="13" t="s">
        <v>33</v>
      </c>
      <c r="AX411" s="13" t="s">
        <v>80</v>
      </c>
      <c r="AY411" s="235" t="s">
        <v>136</v>
      </c>
    </row>
    <row r="412" s="2" customFormat="1" ht="16.5" customHeight="1">
      <c r="A412" s="40"/>
      <c r="B412" s="41"/>
      <c r="C412" s="206" t="s">
        <v>720</v>
      </c>
      <c r="D412" s="206" t="s">
        <v>138</v>
      </c>
      <c r="E412" s="207" t="s">
        <v>721</v>
      </c>
      <c r="F412" s="208" t="s">
        <v>722</v>
      </c>
      <c r="G412" s="209" t="s">
        <v>162</v>
      </c>
      <c r="H412" s="210">
        <v>4</v>
      </c>
      <c r="I412" s="211"/>
      <c r="J412" s="212">
        <f>ROUND(I412*H412,2)</f>
        <v>0</v>
      </c>
      <c r="K412" s="208" t="s">
        <v>142</v>
      </c>
      <c r="L412" s="46"/>
      <c r="M412" s="213" t="s">
        <v>19</v>
      </c>
      <c r="N412" s="214" t="s">
        <v>43</v>
      </c>
      <c r="O412" s="86"/>
      <c r="P412" s="215">
        <f>O412*H412</f>
        <v>0</v>
      </c>
      <c r="Q412" s="215">
        <v>0</v>
      </c>
      <c r="R412" s="215">
        <f>Q412*H412</f>
        <v>0</v>
      </c>
      <c r="S412" s="215">
        <v>0.0039399999999999999</v>
      </c>
      <c r="T412" s="216">
        <f>S412*H412</f>
        <v>0.01576</v>
      </c>
      <c r="U412" s="40"/>
      <c r="V412" s="40"/>
      <c r="W412" s="40"/>
      <c r="X412" s="40"/>
      <c r="Y412" s="40"/>
      <c r="Z412" s="40"/>
      <c r="AA412" s="40"/>
      <c r="AB412" s="40"/>
      <c r="AC412" s="40"/>
      <c r="AD412" s="40"/>
      <c r="AE412" s="40"/>
      <c r="AR412" s="217" t="s">
        <v>229</v>
      </c>
      <c r="AT412" s="217" t="s">
        <v>138</v>
      </c>
      <c r="AU412" s="217" t="s">
        <v>82</v>
      </c>
      <c r="AY412" s="19" t="s">
        <v>136</v>
      </c>
      <c r="BE412" s="218">
        <f>IF(N412="základní",J412,0)</f>
        <v>0</v>
      </c>
      <c r="BF412" s="218">
        <f>IF(N412="snížená",J412,0)</f>
        <v>0</v>
      </c>
      <c r="BG412" s="218">
        <f>IF(N412="zákl. přenesená",J412,0)</f>
        <v>0</v>
      </c>
      <c r="BH412" s="218">
        <f>IF(N412="sníž. přenesená",J412,0)</f>
        <v>0</v>
      </c>
      <c r="BI412" s="218">
        <f>IF(N412="nulová",J412,0)</f>
        <v>0</v>
      </c>
      <c r="BJ412" s="19" t="s">
        <v>80</v>
      </c>
      <c r="BK412" s="218">
        <f>ROUND(I412*H412,2)</f>
        <v>0</v>
      </c>
      <c r="BL412" s="19" t="s">
        <v>229</v>
      </c>
      <c r="BM412" s="217" t="s">
        <v>723</v>
      </c>
    </row>
    <row r="413" s="2" customFormat="1">
      <c r="A413" s="40"/>
      <c r="B413" s="41"/>
      <c r="C413" s="42"/>
      <c r="D413" s="219" t="s">
        <v>145</v>
      </c>
      <c r="E413" s="42"/>
      <c r="F413" s="220" t="s">
        <v>724</v>
      </c>
      <c r="G413" s="42"/>
      <c r="H413" s="42"/>
      <c r="I413" s="221"/>
      <c r="J413" s="42"/>
      <c r="K413" s="42"/>
      <c r="L413" s="46"/>
      <c r="M413" s="222"/>
      <c r="N413" s="223"/>
      <c r="O413" s="86"/>
      <c r="P413" s="86"/>
      <c r="Q413" s="86"/>
      <c r="R413" s="86"/>
      <c r="S413" s="86"/>
      <c r="T413" s="87"/>
      <c r="U413" s="40"/>
      <c r="V413" s="40"/>
      <c r="W413" s="40"/>
      <c r="X413" s="40"/>
      <c r="Y413" s="40"/>
      <c r="Z413" s="40"/>
      <c r="AA413" s="40"/>
      <c r="AB413" s="40"/>
      <c r="AC413" s="40"/>
      <c r="AD413" s="40"/>
      <c r="AE413" s="40"/>
      <c r="AT413" s="19" t="s">
        <v>145</v>
      </c>
      <c r="AU413" s="19" t="s">
        <v>82</v>
      </c>
    </row>
    <row r="414" s="13" customFormat="1">
      <c r="A414" s="13"/>
      <c r="B414" s="224"/>
      <c r="C414" s="225"/>
      <c r="D414" s="226" t="s">
        <v>147</v>
      </c>
      <c r="E414" s="227" t="s">
        <v>19</v>
      </c>
      <c r="F414" s="228" t="s">
        <v>725</v>
      </c>
      <c r="G414" s="225"/>
      <c r="H414" s="229">
        <v>4</v>
      </c>
      <c r="I414" s="230"/>
      <c r="J414" s="225"/>
      <c r="K414" s="225"/>
      <c r="L414" s="231"/>
      <c r="M414" s="278"/>
      <c r="N414" s="279"/>
      <c r="O414" s="279"/>
      <c r="P414" s="279"/>
      <c r="Q414" s="279"/>
      <c r="R414" s="279"/>
      <c r="S414" s="279"/>
      <c r="T414" s="280"/>
      <c r="U414" s="13"/>
      <c r="V414" s="13"/>
      <c r="W414" s="13"/>
      <c r="X414" s="13"/>
      <c r="Y414" s="13"/>
      <c r="Z414" s="13"/>
      <c r="AA414" s="13"/>
      <c r="AB414" s="13"/>
      <c r="AC414" s="13"/>
      <c r="AD414" s="13"/>
      <c r="AE414" s="13"/>
      <c r="AT414" s="235" t="s">
        <v>147</v>
      </c>
      <c r="AU414" s="235" t="s">
        <v>82</v>
      </c>
      <c r="AV414" s="13" t="s">
        <v>82</v>
      </c>
      <c r="AW414" s="13" t="s">
        <v>33</v>
      </c>
      <c r="AX414" s="13" t="s">
        <v>80</v>
      </c>
      <c r="AY414" s="235" t="s">
        <v>136</v>
      </c>
    </row>
    <row r="415" s="2" customFormat="1" ht="6.96" customHeight="1">
      <c r="A415" s="40"/>
      <c r="B415" s="61"/>
      <c r="C415" s="62"/>
      <c r="D415" s="62"/>
      <c r="E415" s="62"/>
      <c r="F415" s="62"/>
      <c r="G415" s="62"/>
      <c r="H415" s="62"/>
      <c r="I415" s="62"/>
      <c r="J415" s="62"/>
      <c r="K415" s="62"/>
      <c r="L415" s="46"/>
      <c r="M415" s="40"/>
      <c r="O415" s="40"/>
      <c r="P415" s="40"/>
      <c r="Q415" s="40"/>
      <c r="R415" s="40"/>
      <c r="S415" s="40"/>
      <c r="T415" s="40"/>
      <c r="U415" s="40"/>
      <c r="V415" s="40"/>
      <c r="W415" s="40"/>
      <c r="X415" s="40"/>
      <c r="Y415" s="40"/>
      <c r="Z415" s="40"/>
      <c r="AA415" s="40"/>
      <c r="AB415" s="40"/>
      <c r="AC415" s="40"/>
      <c r="AD415" s="40"/>
      <c r="AE415" s="40"/>
    </row>
  </sheetData>
  <sheetProtection sheet="1" autoFilter="0" formatColumns="0" formatRows="0" objects="1" scenarios="1" spinCount="100000" saltValue="fvfn87++H3FfzHOk3roLMm+ifWtpNnq2KRu/81ikTsBECJepuBCNoc3hjnsKtLv5pGaHrxiHwro02gOsPucD7A==" hashValue="ZMhQMxJ2HYd/U7CNQSfoOAj9TtBrJ23eYcqDNYWShpAVt63Rb6ZkU9X8MMfxAf5DPEn2T3Rg0CNb7NlFMaow7w==" algorithmName="SHA-512" password="CEF7"/>
  <autoFilter ref="C91:K414"/>
  <mergeCells count="9">
    <mergeCell ref="E7:H7"/>
    <mergeCell ref="E9:H9"/>
    <mergeCell ref="E18:H18"/>
    <mergeCell ref="E27:H27"/>
    <mergeCell ref="E48:H48"/>
    <mergeCell ref="E50:H50"/>
    <mergeCell ref="E82:H82"/>
    <mergeCell ref="E84:H84"/>
    <mergeCell ref="L2:V2"/>
  </mergeCells>
  <hyperlinks>
    <hyperlink ref="F96" r:id="rId1" display="https://podminky.urs.cz/item/CS_URS_2021_01/111251102"/>
    <hyperlink ref="F99" r:id="rId2" display="https://podminky.urs.cz/item/CS_URS_2021_01/112101101"/>
    <hyperlink ref="F102" r:id="rId3" display="https://podminky.urs.cz/item/CS_URS_2021_01/112251101"/>
    <hyperlink ref="F104" r:id="rId4" display="https://podminky.urs.cz/item/CS_URS_2021_01/131111333"/>
    <hyperlink ref="F107" r:id="rId5" display="https://podminky.urs.cz/item/CS_URS_2021_01/131151204"/>
    <hyperlink ref="F111" r:id="rId6" display="https://podminky.urs.cz/item/CS_URS_2021_01/131251204"/>
    <hyperlink ref="F114" r:id="rId7" display="https://podminky.urs.cz/item/CS_URS_2021_01/134702401"/>
    <hyperlink ref="F117" r:id="rId8" display="https://podminky.urs.cz/item/CS_URS_2021_01/153112111"/>
    <hyperlink ref="F120" r:id="rId9" display="https://podminky.urs.cz/item/CS_URS_2021_01/153112121"/>
    <hyperlink ref="F124" r:id="rId10" display="https://podminky.urs.cz/item/CS_URS_2021_01/153113112"/>
    <hyperlink ref="F126" r:id="rId11" display="https://podminky.urs.cz/item/CS_URS_2021_01/153116111"/>
    <hyperlink ref="F128" r:id="rId12" display="https://podminky.urs.cz/item/CS_URS_2021_01/153116112"/>
    <hyperlink ref="F133" r:id="rId13" display="https://podminky.urs.cz/item/CS_URS_2021_01/153116113"/>
    <hyperlink ref="F136" r:id="rId14" display="https://podminky.urs.cz/item/CS_URS_2021_01/162201401"/>
    <hyperlink ref="F138" r:id="rId15" display="https://podminky.urs.cz/item/CS_URS_2021_01/162201411"/>
    <hyperlink ref="F140" r:id="rId16" display="https://podminky.urs.cz/item/CS_URS_2021_01/162201421"/>
    <hyperlink ref="F142" r:id="rId17" display="https://podminky.urs.cz/item/CS_URS_2021_01/162301501"/>
    <hyperlink ref="F144" r:id="rId18" display="https://podminky.urs.cz/item/CS_URS_2021_01/162301931"/>
    <hyperlink ref="F146" r:id="rId19" display="https://podminky.urs.cz/item/CS_URS_2021_01/162301951"/>
    <hyperlink ref="F148" r:id="rId20" display="https://podminky.urs.cz/item/CS_URS_2021_01/162301971"/>
    <hyperlink ref="F150" r:id="rId21" display="https://podminky.urs.cz/item/CS_URS_2021_01/162351103"/>
    <hyperlink ref="F158" r:id="rId22" display="https://podminky.urs.cz/item/CS_URS_2021_01/162751117"/>
    <hyperlink ref="F161" r:id="rId23" display="https://podminky.urs.cz/item/CS_URS_2021_01/162751119"/>
    <hyperlink ref="F164" r:id="rId24" display="https://podminky.urs.cz/item/CS_URS_2021_01/167151111"/>
    <hyperlink ref="F171" r:id="rId25" display="https://podminky.urs.cz/item/CS_URS_2021_01/171201201"/>
    <hyperlink ref="F175" r:id="rId26" display="https://podminky.urs.cz/item/CS_URS_2021_01/171201223"/>
    <hyperlink ref="F178" r:id="rId27" display="https://podminky.urs.cz/item/CS_URS_2021_01/174101101"/>
    <hyperlink ref="F192" r:id="rId28" display="https://podminky.urs.cz/item/CS_URS_2021_01/181151321"/>
    <hyperlink ref="F196" r:id="rId29" display="https://podminky.urs.cz/item/CS_URS_2021_01/181351113"/>
    <hyperlink ref="F202" r:id="rId30" display="https://podminky.urs.cz/item/CS_URS_2021_01/181451131"/>
    <hyperlink ref="F208" r:id="rId31" display="https://podminky.urs.cz/item/CS_URS_2021_01/183403153"/>
    <hyperlink ref="F210" r:id="rId32" display="https://podminky.urs.cz/item/CS_URS_2021_01/183403161"/>
    <hyperlink ref="F212" r:id="rId33" display="https://podminky.urs.cz/item/CS_URS_2021_01/184813212"/>
    <hyperlink ref="F215" r:id="rId34" display="https://podminky.urs.cz/item/CS_URS_2021_01/185804312"/>
    <hyperlink ref="F219" r:id="rId35" display="https://podminky.urs.cz/item/CS_URS_2021_01/242111113"/>
    <hyperlink ref="F224" r:id="rId36" display="https://podminky.urs.cz/item/CS_URS_2021_01/338171113"/>
    <hyperlink ref="F233" r:id="rId37" display="https://podminky.urs.cz/item/CS_URS_2021_01/348401220"/>
    <hyperlink ref="F238" r:id="rId38" display="https://podminky.urs.cz/item/CS_URS_2021_01/348401350"/>
    <hyperlink ref="F245" r:id="rId39" display="https://podminky.urs.cz/item/CS_URS_2021_01/348401360"/>
    <hyperlink ref="F251" r:id="rId40" display="https://podminky.urs.cz/item/CS_URS_2021_01/890451851"/>
    <hyperlink ref="F254" r:id="rId41" display="https://podminky.urs.cz/item/CS_URS_2021_01/894411311"/>
    <hyperlink ref="F259" r:id="rId42" display="https://podminky.urs.cz/item/CS_URS_2021_01/919726124"/>
    <hyperlink ref="F263" r:id="rId43" display="https://podminky.urs.cz/item/CS_URS_2021_01/113311121"/>
    <hyperlink ref="F266" r:id="rId44" display="https://podminky.urs.cz/item/CS_URS_2021_01/962081131"/>
    <hyperlink ref="F269" r:id="rId45" display="https://podminky.urs.cz/item/CS_URS_2021_01/968072244"/>
    <hyperlink ref="F272" r:id="rId46" display="https://podminky.urs.cz/item/CS_URS_2021_01/968072354"/>
    <hyperlink ref="F275" r:id="rId47" display="https://podminky.urs.cz/item/CS_URS_2021_01/968072455"/>
    <hyperlink ref="F278" r:id="rId48" display="https://podminky.urs.cz/item/CS_URS_2021_01/969031111"/>
    <hyperlink ref="F283" r:id="rId49" display="https://podminky.urs.cz/item/CS_URS_2021_01/969031112"/>
    <hyperlink ref="F286" r:id="rId50" display="https://podminky.urs.cz/item/CS_URS_2021_01/997013111"/>
    <hyperlink ref="F289" r:id="rId51" display="https://podminky.urs.cz/item/CS_URS_2021_01/997013501"/>
    <hyperlink ref="F291" r:id="rId52" display="https://podminky.urs.cz/item/CS_URS_2021_01/997013509"/>
    <hyperlink ref="F296" r:id="rId53" display="https://podminky.urs.cz/item/CS_URS_2021_01/997013631"/>
    <hyperlink ref="F300" r:id="rId54" display="https://podminky.urs.cz/item/CS_URS_2021_01/981332111"/>
    <hyperlink ref="F303" r:id="rId55" display="https://podminky.urs.cz/item/CS_URS_2021_01/981511111"/>
    <hyperlink ref="F317" r:id="rId56" display="https://podminky.urs.cz/item/CS_URS_2021_01/981511112"/>
    <hyperlink ref="F325" r:id="rId57" display="https://podminky.urs.cz/item/CS_URS_2021_01/981511114"/>
    <hyperlink ref="F343" r:id="rId58" display="https://podminky.urs.cz/item/CS_URS_2021_01/981511116"/>
    <hyperlink ref="F347" r:id="rId59" display="https://podminky.urs.cz/item/CS_URS_2021_01/997006005"/>
    <hyperlink ref="F353" r:id="rId60" display="https://podminky.urs.cz/item/CS_URS_2021_01/997006006"/>
    <hyperlink ref="F356" r:id="rId61" display="https://podminky.urs.cz/item/CS_URS_2021_01/997006007"/>
    <hyperlink ref="F361" r:id="rId62" display="https://podminky.urs.cz/item/CS_URS_2021_01/997006512"/>
    <hyperlink ref="F367" r:id="rId63" display="https://podminky.urs.cz/item/CS_URS_2021_01/997006519"/>
    <hyperlink ref="F370" r:id="rId64" display="https://podminky.urs.cz/item/CS_URS_2021_01/997006551"/>
    <hyperlink ref="F376" r:id="rId65" display="https://podminky.urs.cz/item/CS_URS_2021_01/998003111"/>
    <hyperlink ref="F380" r:id="rId66" display="https://podminky.urs.cz/item/CS_URS_2021_01/712300832"/>
    <hyperlink ref="F384" r:id="rId67" display="https://podminky.urs.cz/item/CS_URS_2021_01/741421811"/>
    <hyperlink ref="F387" r:id="rId68" display="https://podminky.urs.cz/item/CS_URS_2021_01/741421821"/>
    <hyperlink ref="F390" r:id="rId69" display="https://podminky.urs.cz/item/CS_URS_2021_01/741421855"/>
    <hyperlink ref="F393" r:id="rId70" display="https://podminky.urs.cz/item/CS_URS_2021_01/741421871"/>
    <hyperlink ref="F398" r:id="rId71" display="https://podminky.urs.cz/item/CS_URS_2021_01/764001821"/>
    <hyperlink ref="F401" r:id="rId72" display="https://podminky.urs.cz/item/CS_URS_2021_01/764002811"/>
    <hyperlink ref="F404" r:id="rId73" display="https://podminky.urs.cz/item/CS_URS_2021_01/764002841"/>
    <hyperlink ref="F407" r:id="rId74" display="https://podminky.urs.cz/item/CS_URS_2021_01/764002871"/>
    <hyperlink ref="F410" r:id="rId75" display="https://podminky.urs.cz/item/CS_URS_2021_01/764004801"/>
    <hyperlink ref="F413" r:id="rId76" display="https://podminky.urs.cz/item/CS_URS_2021_01/76400486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77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1.667969" style="1" customWidth="1"/>
    <col min="13" max="13" width="10.83203" style="1" customWidth="1"/>
    <col min="15" max="15" width="14.16016" style="1" customWidth="1"/>
    <col min="16" max="16" width="14.16016" style="1" customWidth="1"/>
    <col min="17" max="17" width="14.16016" style="1" customWidth="1"/>
    <col min="18" max="18" width="14.16016" style="1" customWidth="1"/>
    <col min="19" max="19" width="14.16016" style="1" customWidth="1"/>
    <col min="20" max="20" width="14.16016" style="1" customWidth="1"/>
    <col min="21" max="21" width="16.33203" style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85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22"/>
      <c r="AT3" s="19" t="s">
        <v>82</v>
      </c>
    </row>
    <row r="4" s="1" customFormat="1" ht="24.96" customHeight="1">
      <c r="B4" s="22"/>
      <c r="D4" s="132" t="s">
        <v>100</v>
      </c>
      <c r="L4" s="22"/>
      <c r="M4" s="13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4" t="s">
        <v>16</v>
      </c>
      <c r="L6" s="22"/>
    </row>
    <row r="7" s="1" customFormat="1" ht="16.5" customHeight="1">
      <c r="B7" s="22"/>
      <c r="E7" s="135" t="str">
        <f>'Rekapitulace zakázky'!K6</f>
        <v>Odstranění objektů bývalé LTO v areálu nemocnice Nový Bydžov</v>
      </c>
      <c r="F7" s="134"/>
      <c r="G7" s="134"/>
      <c r="H7" s="134"/>
      <c r="L7" s="22"/>
    </row>
    <row r="8" s="2" customFormat="1" ht="12" customHeight="1">
      <c r="A8" s="40"/>
      <c r="B8" s="46"/>
      <c r="C8" s="40"/>
      <c r="D8" s="134" t="s">
        <v>101</v>
      </c>
      <c r="E8" s="40"/>
      <c r="F8" s="40"/>
      <c r="G8" s="40"/>
      <c r="H8" s="40"/>
      <c r="I8" s="40"/>
      <c r="J8" s="40"/>
      <c r="K8" s="40"/>
      <c r="L8" s="13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7" t="s">
        <v>726</v>
      </c>
      <c r="F9" s="40"/>
      <c r="G9" s="40"/>
      <c r="H9" s="40"/>
      <c r="I9" s="40"/>
      <c r="J9" s="40"/>
      <c r="K9" s="40"/>
      <c r="L9" s="13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4" t="s">
        <v>18</v>
      </c>
      <c r="E11" s="40"/>
      <c r="F11" s="138" t="s">
        <v>19</v>
      </c>
      <c r="G11" s="40"/>
      <c r="H11" s="40"/>
      <c r="I11" s="134" t="s">
        <v>20</v>
      </c>
      <c r="J11" s="138" t="s">
        <v>19</v>
      </c>
      <c r="K11" s="40"/>
      <c r="L11" s="13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4" t="s">
        <v>21</v>
      </c>
      <c r="E12" s="40"/>
      <c r="F12" s="138" t="s">
        <v>22</v>
      </c>
      <c r="G12" s="40"/>
      <c r="H12" s="40"/>
      <c r="I12" s="134" t="s">
        <v>23</v>
      </c>
      <c r="J12" s="139" t="str">
        <f>'Rekapitulace zakázky'!AN8</f>
        <v>5. 8. 2022</v>
      </c>
      <c r="K12" s="40"/>
      <c r="L12" s="13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4" t="s">
        <v>25</v>
      </c>
      <c r="E14" s="40"/>
      <c r="F14" s="40"/>
      <c r="G14" s="40"/>
      <c r="H14" s="40"/>
      <c r="I14" s="134" t="s">
        <v>26</v>
      </c>
      <c r="J14" s="138" t="s">
        <v>19</v>
      </c>
      <c r="K14" s="40"/>
      <c r="L14" s="13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8" t="s">
        <v>27</v>
      </c>
      <c r="F15" s="40"/>
      <c r="G15" s="40"/>
      <c r="H15" s="40"/>
      <c r="I15" s="134" t="s">
        <v>28</v>
      </c>
      <c r="J15" s="138" t="s">
        <v>19</v>
      </c>
      <c r="K15" s="40"/>
      <c r="L15" s="13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4" t="s">
        <v>29</v>
      </c>
      <c r="E17" s="40"/>
      <c r="F17" s="40"/>
      <c r="G17" s="40"/>
      <c r="H17" s="40"/>
      <c r="I17" s="134" t="s">
        <v>26</v>
      </c>
      <c r="J17" s="35" t="str">
        <f>'Rekapitulace zakázky'!AN13</f>
        <v>Vyplň údaj</v>
      </c>
      <c r="K17" s="40"/>
      <c r="L17" s="13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zakázky'!E14</f>
        <v>Vyplň údaj</v>
      </c>
      <c r="F18" s="138"/>
      <c r="G18" s="138"/>
      <c r="H18" s="138"/>
      <c r="I18" s="134" t="s">
        <v>28</v>
      </c>
      <c r="J18" s="35" t="str">
        <f>'Rekapitulace zakázky'!AN14</f>
        <v>Vyplň údaj</v>
      </c>
      <c r="K18" s="40"/>
      <c r="L18" s="13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4" t="s">
        <v>31</v>
      </c>
      <c r="E20" s="40"/>
      <c r="F20" s="40"/>
      <c r="G20" s="40"/>
      <c r="H20" s="40"/>
      <c r="I20" s="134" t="s">
        <v>26</v>
      </c>
      <c r="J20" s="138" t="s">
        <v>19</v>
      </c>
      <c r="K20" s="40"/>
      <c r="L20" s="13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8" t="s">
        <v>32</v>
      </c>
      <c r="F21" s="40"/>
      <c r="G21" s="40"/>
      <c r="H21" s="40"/>
      <c r="I21" s="134" t="s">
        <v>28</v>
      </c>
      <c r="J21" s="138" t="s">
        <v>19</v>
      </c>
      <c r="K21" s="40"/>
      <c r="L21" s="13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4" t="s">
        <v>34</v>
      </c>
      <c r="E23" s="40"/>
      <c r="F23" s="40"/>
      <c r="G23" s="40"/>
      <c r="H23" s="40"/>
      <c r="I23" s="134" t="s">
        <v>26</v>
      </c>
      <c r="J23" s="138" t="s">
        <v>19</v>
      </c>
      <c r="K23" s="40"/>
      <c r="L23" s="13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8" t="s">
        <v>35</v>
      </c>
      <c r="F24" s="40"/>
      <c r="G24" s="40"/>
      <c r="H24" s="40"/>
      <c r="I24" s="134" t="s">
        <v>28</v>
      </c>
      <c r="J24" s="138" t="s">
        <v>19</v>
      </c>
      <c r="K24" s="40"/>
      <c r="L24" s="13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4" t="s">
        <v>36</v>
      </c>
      <c r="E26" s="40"/>
      <c r="F26" s="40"/>
      <c r="G26" s="40"/>
      <c r="H26" s="40"/>
      <c r="I26" s="40"/>
      <c r="J26" s="40"/>
      <c r="K26" s="40"/>
      <c r="L26" s="13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47.25" customHeight="1">
      <c r="A27" s="140"/>
      <c r="B27" s="141"/>
      <c r="C27" s="140"/>
      <c r="D27" s="140"/>
      <c r="E27" s="142" t="s">
        <v>103</v>
      </c>
      <c r="F27" s="142"/>
      <c r="G27" s="142"/>
      <c r="H27" s="142"/>
      <c r="I27" s="140"/>
      <c r="J27" s="140"/>
      <c r="K27" s="140"/>
      <c r="L27" s="143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4"/>
      <c r="E29" s="144"/>
      <c r="F29" s="144"/>
      <c r="G29" s="144"/>
      <c r="H29" s="144"/>
      <c r="I29" s="144"/>
      <c r="J29" s="144"/>
      <c r="K29" s="144"/>
      <c r="L29" s="13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5" t="s">
        <v>38</v>
      </c>
      <c r="E30" s="40"/>
      <c r="F30" s="40"/>
      <c r="G30" s="40"/>
      <c r="H30" s="40"/>
      <c r="I30" s="40"/>
      <c r="J30" s="146">
        <f>ROUND(J86, 2)</f>
        <v>0</v>
      </c>
      <c r="K30" s="40"/>
      <c r="L30" s="13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4"/>
      <c r="E31" s="144"/>
      <c r="F31" s="144"/>
      <c r="G31" s="144"/>
      <c r="H31" s="144"/>
      <c r="I31" s="144"/>
      <c r="J31" s="144"/>
      <c r="K31" s="144"/>
      <c r="L31" s="13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7" t="s">
        <v>40</v>
      </c>
      <c r="G32" s="40"/>
      <c r="H32" s="40"/>
      <c r="I32" s="147" t="s">
        <v>39</v>
      </c>
      <c r="J32" s="147" t="s">
        <v>41</v>
      </c>
      <c r="K32" s="40"/>
      <c r="L32" s="13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8" t="s">
        <v>42</v>
      </c>
      <c r="E33" s="134" t="s">
        <v>43</v>
      </c>
      <c r="F33" s="149">
        <f>ROUND((SUM(BE86:BE223)),  2)</f>
        <v>0</v>
      </c>
      <c r="G33" s="40"/>
      <c r="H33" s="40"/>
      <c r="I33" s="150">
        <v>0.20999999999999999</v>
      </c>
      <c r="J33" s="149">
        <f>ROUND(((SUM(BE86:BE223))*I33),  2)</f>
        <v>0</v>
      </c>
      <c r="K33" s="40"/>
      <c r="L33" s="13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4" t="s">
        <v>44</v>
      </c>
      <c r="F34" s="149">
        <f>ROUND((SUM(BF86:BF223)),  2)</f>
        <v>0</v>
      </c>
      <c r="G34" s="40"/>
      <c r="H34" s="40"/>
      <c r="I34" s="150">
        <v>0.14999999999999999</v>
      </c>
      <c r="J34" s="149">
        <f>ROUND(((SUM(BF86:BF223))*I34),  2)</f>
        <v>0</v>
      </c>
      <c r="K34" s="40"/>
      <c r="L34" s="13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4" t="s">
        <v>45</v>
      </c>
      <c r="F35" s="149">
        <f>ROUND((SUM(BG86:BG223)),  2)</f>
        <v>0</v>
      </c>
      <c r="G35" s="40"/>
      <c r="H35" s="40"/>
      <c r="I35" s="150">
        <v>0.20999999999999999</v>
      </c>
      <c r="J35" s="149">
        <f>0</f>
        <v>0</v>
      </c>
      <c r="K35" s="40"/>
      <c r="L35" s="13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4" t="s">
        <v>46</v>
      </c>
      <c r="F36" s="149">
        <f>ROUND((SUM(BH86:BH223)),  2)</f>
        <v>0</v>
      </c>
      <c r="G36" s="40"/>
      <c r="H36" s="40"/>
      <c r="I36" s="150">
        <v>0.14999999999999999</v>
      </c>
      <c r="J36" s="149">
        <f>0</f>
        <v>0</v>
      </c>
      <c r="K36" s="40"/>
      <c r="L36" s="13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4" t="s">
        <v>47</v>
      </c>
      <c r="F37" s="149">
        <f>ROUND((SUM(BI86:BI223)),  2)</f>
        <v>0</v>
      </c>
      <c r="G37" s="40"/>
      <c r="H37" s="40"/>
      <c r="I37" s="150">
        <v>0</v>
      </c>
      <c r="J37" s="149">
        <f>0</f>
        <v>0</v>
      </c>
      <c r="K37" s="40"/>
      <c r="L37" s="13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1"/>
      <c r="D39" s="152" t="s">
        <v>48</v>
      </c>
      <c r="E39" s="153"/>
      <c r="F39" s="153"/>
      <c r="G39" s="154" t="s">
        <v>49</v>
      </c>
      <c r="H39" s="155" t="s">
        <v>50</v>
      </c>
      <c r="I39" s="153"/>
      <c r="J39" s="156">
        <f>SUM(J30:J37)</f>
        <v>0</v>
      </c>
      <c r="K39" s="157"/>
      <c r="L39" s="13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3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3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104</v>
      </c>
      <c r="D45" s="42"/>
      <c r="E45" s="42"/>
      <c r="F45" s="42"/>
      <c r="G45" s="42"/>
      <c r="H45" s="42"/>
      <c r="I45" s="42"/>
      <c r="J45" s="42"/>
      <c r="K45" s="42"/>
      <c r="L45" s="13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62" t="str">
        <f>E7</f>
        <v>Odstranění objektů bývalé LTO v areálu nemocnice Nový Bydžov</v>
      </c>
      <c r="F48" s="34"/>
      <c r="G48" s="34"/>
      <c r="H48" s="34"/>
      <c r="I48" s="42"/>
      <c r="J48" s="42"/>
      <c r="K48" s="42"/>
      <c r="L48" s="13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101</v>
      </c>
      <c r="D49" s="42"/>
      <c r="E49" s="42"/>
      <c r="F49" s="42"/>
      <c r="G49" s="42"/>
      <c r="H49" s="42"/>
      <c r="I49" s="42"/>
      <c r="J49" s="42"/>
      <c r="K49" s="42"/>
      <c r="L49" s="13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2. - Stání nadzemních nádrží</v>
      </c>
      <c r="F50" s="42"/>
      <c r="G50" s="42"/>
      <c r="H50" s="42"/>
      <c r="I50" s="42"/>
      <c r="J50" s="42"/>
      <c r="K50" s="42"/>
      <c r="L50" s="13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>Nový Bydžov</v>
      </c>
      <c r="G52" s="42"/>
      <c r="H52" s="42"/>
      <c r="I52" s="34" t="s">
        <v>23</v>
      </c>
      <c r="J52" s="74" t="str">
        <f>IF(J12="","",J12)</f>
        <v>5. 8. 2022</v>
      </c>
      <c r="K52" s="42"/>
      <c r="L52" s="13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5.15" customHeight="1">
      <c r="A54" s="40"/>
      <c r="B54" s="41"/>
      <c r="C54" s="34" t="s">
        <v>25</v>
      </c>
      <c r="D54" s="42"/>
      <c r="E54" s="42"/>
      <c r="F54" s="29" t="str">
        <f>E15</f>
        <v>Královehradecký kraj</v>
      </c>
      <c r="G54" s="42"/>
      <c r="H54" s="42"/>
      <c r="I54" s="34" t="s">
        <v>31</v>
      </c>
      <c r="J54" s="38" t="str">
        <f>E21</f>
        <v>INS s.r.o. Náchod</v>
      </c>
      <c r="K54" s="42"/>
      <c r="L54" s="13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29</v>
      </c>
      <c r="D55" s="42"/>
      <c r="E55" s="42"/>
      <c r="F55" s="29" t="str">
        <f>IF(E18="","",E18)</f>
        <v>Vyplň údaj</v>
      </c>
      <c r="G55" s="42"/>
      <c r="H55" s="42"/>
      <c r="I55" s="34" t="s">
        <v>34</v>
      </c>
      <c r="J55" s="38" t="str">
        <f>E24</f>
        <v>Jan Krčmář</v>
      </c>
      <c r="K55" s="42"/>
      <c r="L55" s="13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3" t="s">
        <v>105</v>
      </c>
      <c r="D57" s="164"/>
      <c r="E57" s="164"/>
      <c r="F57" s="164"/>
      <c r="G57" s="164"/>
      <c r="H57" s="164"/>
      <c r="I57" s="164"/>
      <c r="J57" s="165" t="s">
        <v>106</v>
      </c>
      <c r="K57" s="164"/>
      <c r="L57" s="13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6" t="s">
        <v>70</v>
      </c>
      <c r="D59" s="42"/>
      <c r="E59" s="42"/>
      <c r="F59" s="42"/>
      <c r="G59" s="42"/>
      <c r="H59" s="42"/>
      <c r="I59" s="42"/>
      <c r="J59" s="104">
        <f>J86</f>
        <v>0</v>
      </c>
      <c r="K59" s="42"/>
      <c r="L59" s="13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107</v>
      </c>
    </row>
    <row r="60" s="9" customFormat="1" ht="24.96" customHeight="1">
      <c r="A60" s="9"/>
      <c r="B60" s="167"/>
      <c r="C60" s="168"/>
      <c r="D60" s="169" t="s">
        <v>108</v>
      </c>
      <c r="E60" s="170"/>
      <c r="F60" s="170"/>
      <c r="G60" s="170"/>
      <c r="H60" s="170"/>
      <c r="I60" s="170"/>
      <c r="J60" s="171">
        <f>J87</f>
        <v>0</v>
      </c>
      <c r="K60" s="168"/>
      <c r="L60" s="17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3"/>
      <c r="C61" s="174"/>
      <c r="D61" s="175" t="s">
        <v>109</v>
      </c>
      <c r="E61" s="176"/>
      <c r="F61" s="176"/>
      <c r="G61" s="176"/>
      <c r="H61" s="176"/>
      <c r="I61" s="176"/>
      <c r="J61" s="177">
        <f>J88</f>
        <v>0</v>
      </c>
      <c r="K61" s="174"/>
      <c r="L61" s="17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3"/>
      <c r="C62" s="174"/>
      <c r="D62" s="175" t="s">
        <v>110</v>
      </c>
      <c r="E62" s="176"/>
      <c r="F62" s="176"/>
      <c r="G62" s="176"/>
      <c r="H62" s="176"/>
      <c r="I62" s="176"/>
      <c r="J62" s="177">
        <f>J139</f>
        <v>0</v>
      </c>
      <c r="K62" s="174"/>
      <c r="L62" s="17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3"/>
      <c r="C63" s="174"/>
      <c r="D63" s="175" t="s">
        <v>112</v>
      </c>
      <c r="E63" s="176"/>
      <c r="F63" s="176"/>
      <c r="G63" s="176"/>
      <c r="H63" s="176"/>
      <c r="I63" s="176"/>
      <c r="J63" s="177">
        <f>J150</f>
        <v>0</v>
      </c>
      <c r="K63" s="174"/>
      <c r="L63" s="178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3"/>
      <c r="C64" s="174"/>
      <c r="D64" s="175" t="s">
        <v>114</v>
      </c>
      <c r="E64" s="176"/>
      <c r="F64" s="176"/>
      <c r="G64" s="176"/>
      <c r="H64" s="176"/>
      <c r="I64" s="176"/>
      <c r="J64" s="177">
        <f>J172</f>
        <v>0</v>
      </c>
      <c r="K64" s="174"/>
      <c r="L64" s="178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3"/>
      <c r="C65" s="174"/>
      <c r="D65" s="175" t="s">
        <v>115</v>
      </c>
      <c r="E65" s="176"/>
      <c r="F65" s="176"/>
      <c r="G65" s="176"/>
      <c r="H65" s="176"/>
      <c r="I65" s="176"/>
      <c r="J65" s="177">
        <f>J190</f>
        <v>0</v>
      </c>
      <c r="K65" s="174"/>
      <c r="L65" s="17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73"/>
      <c r="C66" s="174"/>
      <c r="D66" s="175" t="s">
        <v>116</v>
      </c>
      <c r="E66" s="176"/>
      <c r="F66" s="176"/>
      <c r="G66" s="176"/>
      <c r="H66" s="176"/>
      <c r="I66" s="176"/>
      <c r="J66" s="177">
        <f>J221</f>
        <v>0</v>
      </c>
      <c r="K66" s="174"/>
      <c r="L66" s="17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2" customFormat="1" ht="21.84" customHeight="1">
      <c r="A67" s="40"/>
      <c r="B67" s="41"/>
      <c r="C67" s="42"/>
      <c r="D67" s="42"/>
      <c r="E67" s="42"/>
      <c r="F67" s="42"/>
      <c r="G67" s="42"/>
      <c r="H67" s="42"/>
      <c r="I67" s="42"/>
      <c r="J67" s="42"/>
      <c r="K67" s="42"/>
      <c r="L67" s="136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</row>
    <row r="68" s="2" customFormat="1" ht="6.96" customHeight="1">
      <c r="A68" s="40"/>
      <c r="B68" s="61"/>
      <c r="C68" s="62"/>
      <c r="D68" s="62"/>
      <c r="E68" s="62"/>
      <c r="F68" s="62"/>
      <c r="G68" s="62"/>
      <c r="H68" s="62"/>
      <c r="I68" s="62"/>
      <c r="J68" s="62"/>
      <c r="K68" s="62"/>
      <c r="L68" s="136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</row>
    <row r="72" s="2" customFormat="1" ht="6.96" customHeight="1">
      <c r="A72" s="40"/>
      <c r="B72" s="63"/>
      <c r="C72" s="64"/>
      <c r="D72" s="64"/>
      <c r="E72" s="64"/>
      <c r="F72" s="64"/>
      <c r="G72" s="64"/>
      <c r="H72" s="64"/>
      <c r="I72" s="64"/>
      <c r="J72" s="64"/>
      <c r="K72" s="64"/>
      <c r="L72" s="136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24.96" customHeight="1">
      <c r="A73" s="40"/>
      <c r="B73" s="41"/>
      <c r="C73" s="25" t="s">
        <v>121</v>
      </c>
      <c r="D73" s="42"/>
      <c r="E73" s="42"/>
      <c r="F73" s="42"/>
      <c r="G73" s="42"/>
      <c r="H73" s="42"/>
      <c r="I73" s="42"/>
      <c r="J73" s="42"/>
      <c r="K73" s="42"/>
      <c r="L73" s="136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6.96" customHeight="1">
      <c r="A74" s="40"/>
      <c r="B74" s="41"/>
      <c r="C74" s="42"/>
      <c r="D74" s="42"/>
      <c r="E74" s="42"/>
      <c r="F74" s="42"/>
      <c r="G74" s="42"/>
      <c r="H74" s="42"/>
      <c r="I74" s="42"/>
      <c r="J74" s="42"/>
      <c r="K74" s="42"/>
      <c r="L74" s="136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12" customHeight="1">
      <c r="A75" s="40"/>
      <c r="B75" s="41"/>
      <c r="C75" s="34" t="s">
        <v>16</v>
      </c>
      <c r="D75" s="42"/>
      <c r="E75" s="42"/>
      <c r="F75" s="42"/>
      <c r="G75" s="42"/>
      <c r="H75" s="42"/>
      <c r="I75" s="42"/>
      <c r="J75" s="42"/>
      <c r="K75" s="42"/>
      <c r="L75" s="136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16.5" customHeight="1">
      <c r="A76" s="40"/>
      <c r="B76" s="41"/>
      <c r="C76" s="42"/>
      <c r="D76" s="42"/>
      <c r="E76" s="162" t="str">
        <f>E7</f>
        <v>Odstranění objektů bývalé LTO v areálu nemocnice Nový Bydžov</v>
      </c>
      <c r="F76" s="34"/>
      <c r="G76" s="34"/>
      <c r="H76" s="34"/>
      <c r="I76" s="42"/>
      <c r="J76" s="42"/>
      <c r="K76" s="42"/>
      <c r="L76" s="136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2" customHeight="1">
      <c r="A77" s="40"/>
      <c r="B77" s="41"/>
      <c r="C77" s="34" t="s">
        <v>101</v>
      </c>
      <c r="D77" s="42"/>
      <c r="E77" s="42"/>
      <c r="F77" s="42"/>
      <c r="G77" s="42"/>
      <c r="H77" s="42"/>
      <c r="I77" s="42"/>
      <c r="J77" s="42"/>
      <c r="K77" s="42"/>
      <c r="L77" s="13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6.5" customHeight="1">
      <c r="A78" s="40"/>
      <c r="B78" s="41"/>
      <c r="C78" s="42"/>
      <c r="D78" s="42"/>
      <c r="E78" s="71" t="str">
        <f>E9</f>
        <v>2. - Stání nadzemních nádrží</v>
      </c>
      <c r="F78" s="42"/>
      <c r="G78" s="42"/>
      <c r="H78" s="42"/>
      <c r="I78" s="42"/>
      <c r="J78" s="42"/>
      <c r="K78" s="42"/>
      <c r="L78" s="13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6.96" customHeight="1">
      <c r="A79" s="40"/>
      <c r="B79" s="41"/>
      <c r="C79" s="42"/>
      <c r="D79" s="42"/>
      <c r="E79" s="42"/>
      <c r="F79" s="42"/>
      <c r="G79" s="42"/>
      <c r="H79" s="42"/>
      <c r="I79" s="42"/>
      <c r="J79" s="42"/>
      <c r="K79" s="42"/>
      <c r="L79" s="13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12" customHeight="1">
      <c r="A80" s="40"/>
      <c r="B80" s="41"/>
      <c r="C80" s="34" t="s">
        <v>21</v>
      </c>
      <c r="D80" s="42"/>
      <c r="E80" s="42"/>
      <c r="F80" s="29" t="str">
        <f>F12</f>
        <v>Nový Bydžov</v>
      </c>
      <c r="G80" s="42"/>
      <c r="H80" s="42"/>
      <c r="I80" s="34" t="s">
        <v>23</v>
      </c>
      <c r="J80" s="74" t="str">
        <f>IF(J12="","",J12)</f>
        <v>5. 8. 2022</v>
      </c>
      <c r="K80" s="42"/>
      <c r="L80" s="13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6.96" customHeight="1">
      <c r="A81" s="40"/>
      <c r="B81" s="41"/>
      <c r="C81" s="42"/>
      <c r="D81" s="42"/>
      <c r="E81" s="42"/>
      <c r="F81" s="42"/>
      <c r="G81" s="42"/>
      <c r="H81" s="42"/>
      <c r="I81" s="42"/>
      <c r="J81" s="42"/>
      <c r="K81" s="42"/>
      <c r="L81" s="136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15.15" customHeight="1">
      <c r="A82" s="40"/>
      <c r="B82" s="41"/>
      <c r="C82" s="34" t="s">
        <v>25</v>
      </c>
      <c r="D82" s="42"/>
      <c r="E82" s="42"/>
      <c r="F82" s="29" t="str">
        <f>E15</f>
        <v>Královehradecký kraj</v>
      </c>
      <c r="G82" s="42"/>
      <c r="H82" s="42"/>
      <c r="I82" s="34" t="s">
        <v>31</v>
      </c>
      <c r="J82" s="38" t="str">
        <f>E21</f>
        <v>INS s.r.o. Náchod</v>
      </c>
      <c r="K82" s="42"/>
      <c r="L82" s="136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15.15" customHeight="1">
      <c r="A83" s="40"/>
      <c r="B83" s="41"/>
      <c r="C83" s="34" t="s">
        <v>29</v>
      </c>
      <c r="D83" s="42"/>
      <c r="E83" s="42"/>
      <c r="F83" s="29" t="str">
        <f>IF(E18="","",E18)</f>
        <v>Vyplň údaj</v>
      </c>
      <c r="G83" s="42"/>
      <c r="H83" s="42"/>
      <c r="I83" s="34" t="s">
        <v>34</v>
      </c>
      <c r="J83" s="38" t="str">
        <f>E24</f>
        <v>Jan Krčmář</v>
      </c>
      <c r="K83" s="42"/>
      <c r="L83" s="136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0.32" customHeight="1">
      <c r="A84" s="40"/>
      <c r="B84" s="41"/>
      <c r="C84" s="42"/>
      <c r="D84" s="42"/>
      <c r="E84" s="42"/>
      <c r="F84" s="42"/>
      <c r="G84" s="42"/>
      <c r="H84" s="42"/>
      <c r="I84" s="42"/>
      <c r="J84" s="42"/>
      <c r="K84" s="42"/>
      <c r="L84" s="136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11" customFormat="1" ht="29.28" customHeight="1">
      <c r="A85" s="179"/>
      <c r="B85" s="180"/>
      <c r="C85" s="181" t="s">
        <v>122</v>
      </c>
      <c r="D85" s="182" t="s">
        <v>57</v>
      </c>
      <c r="E85" s="182" t="s">
        <v>53</v>
      </c>
      <c r="F85" s="182" t="s">
        <v>54</v>
      </c>
      <c r="G85" s="182" t="s">
        <v>123</v>
      </c>
      <c r="H85" s="182" t="s">
        <v>124</v>
      </c>
      <c r="I85" s="182" t="s">
        <v>125</v>
      </c>
      <c r="J85" s="182" t="s">
        <v>106</v>
      </c>
      <c r="K85" s="183" t="s">
        <v>126</v>
      </c>
      <c r="L85" s="184"/>
      <c r="M85" s="94" t="s">
        <v>19</v>
      </c>
      <c r="N85" s="95" t="s">
        <v>42</v>
      </c>
      <c r="O85" s="95" t="s">
        <v>127</v>
      </c>
      <c r="P85" s="95" t="s">
        <v>128</v>
      </c>
      <c r="Q85" s="95" t="s">
        <v>129</v>
      </c>
      <c r="R85" s="95" t="s">
        <v>130</v>
      </c>
      <c r="S85" s="95" t="s">
        <v>131</v>
      </c>
      <c r="T85" s="96" t="s">
        <v>132</v>
      </c>
      <c r="U85" s="179"/>
      <c r="V85" s="179"/>
      <c r="W85" s="179"/>
      <c r="X85" s="179"/>
      <c r="Y85" s="179"/>
      <c r="Z85" s="179"/>
      <c r="AA85" s="179"/>
      <c r="AB85" s="179"/>
      <c r="AC85" s="179"/>
      <c r="AD85" s="179"/>
      <c r="AE85" s="179"/>
    </row>
    <row r="86" s="2" customFormat="1" ht="22.8" customHeight="1">
      <c r="A86" s="40"/>
      <c r="B86" s="41"/>
      <c r="C86" s="101" t="s">
        <v>133</v>
      </c>
      <c r="D86" s="42"/>
      <c r="E86" s="42"/>
      <c r="F86" s="42"/>
      <c r="G86" s="42"/>
      <c r="H86" s="42"/>
      <c r="I86" s="42"/>
      <c r="J86" s="185">
        <f>BK86</f>
        <v>0</v>
      </c>
      <c r="K86" s="42"/>
      <c r="L86" s="46"/>
      <c r="M86" s="97"/>
      <c r="N86" s="186"/>
      <c r="O86" s="98"/>
      <c r="P86" s="187">
        <f>P87</f>
        <v>0</v>
      </c>
      <c r="Q86" s="98"/>
      <c r="R86" s="187">
        <f>R87</f>
        <v>2.6024320000000003</v>
      </c>
      <c r="S86" s="98"/>
      <c r="T86" s="188">
        <f>T87</f>
        <v>274.73050000000001</v>
      </c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T86" s="19" t="s">
        <v>71</v>
      </c>
      <c r="AU86" s="19" t="s">
        <v>107</v>
      </c>
      <c r="BK86" s="189">
        <f>BK87</f>
        <v>0</v>
      </c>
    </row>
    <row r="87" s="12" customFormat="1" ht="25.92" customHeight="1">
      <c r="A87" s="12"/>
      <c r="B87" s="190"/>
      <c r="C87" s="191"/>
      <c r="D87" s="192" t="s">
        <v>71</v>
      </c>
      <c r="E87" s="193" t="s">
        <v>134</v>
      </c>
      <c r="F87" s="193" t="s">
        <v>135</v>
      </c>
      <c r="G87" s="191"/>
      <c r="H87" s="191"/>
      <c r="I87" s="194"/>
      <c r="J87" s="195">
        <f>BK87</f>
        <v>0</v>
      </c>
      <c r="K87" s="191"/>
      <c r="L87" s="196"/>
      <c r="M87" s="197"/>
      <c r="N87" s="198"/>
      <c r="O87" s="198"/>
      <c r="P87" s="199">
        <f>P88+P139+P150+P172+P190+P221</f>
        <v>0</v>
      </c>
      <c r="Q87" s="198"/>
      <c r="R87" s="199">
        <f>R88+R139+R150+R172+R190+R221</f>
        <v>2.6024320000000003</v>
      </c>
      <c r="S87" s="198"/>
      <c r="T87" s="200">
        <f>T88+T139+T150+T172+T190+T221</f>
        <v>274.73050000000001</v>
      </c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R87" s="201" t="s">
        <v>80</v>
      </c>
      <c r="AT87" s="202" t="s">
        <v>71</v>
      </c>
      <c r="AU87" s="202" t="s">
        <v>72</v>
      </c>
      <c r="AY87" s="201" t="s">
        <v>136</v>
      </c>
      <c r="BK87" s="203">
        <f>BK88+BK139+BK150+BK172+BK190+BK221</f>
        <v>0</v>
      </c>
    </row>
    <row r="88" s="12" customFormat="1" ht="22.8" customHeight="1">
      <c r="A88" s="12"/>
      <c r="B88" s="190"/>
      <c r="C88" s="191"/>
      <c r="D88" s="192" t="s">
        <v>71</v>
      </c>
      <c r="E88" s="204" t="s">
        <v>80</v>
      </c>
      <c r="F88" s="204" t="s">
        <v>137</v>
      </c>
      <c r="G88" s="191"/>
      <c r="H88" s="191"/>
      <c r="I88" s="194"/>
      <c r="J88" s="205">
        <f>BK88</f>
        <v>0</v>
      </c>
      <c r="K88" s="191"/>
      <c r="L88" s="196"/>
      <c r="M88" s="197"/>
      <c r="N88" s="198"/>
      <c r="O88" s="198"/>
      <c r="P88" s="199">
        <f>SUM(P89:P138)</f>
        <v>0</v>
      </c>
      <c r="Q88" s="198"/>
      <c r="R88" s="199">
        <f>SUM(R89:R138)</f>
        <v>0</v>
      </c>
      <c r="S88" s="198"/>
      <c r="T88" s="200">
        <f>SUM(T89:T138)</f>
        <v>0</v>
      </c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R88" s="201" t="s">
        <v>80</v>
      </c>
      <c r="AT88" s="202" t="s">
        <v>71</v>
      </c>
      <c r="AU88" s="202" t="s">
        <v>80</v>
      </c>
      <c r="AY88" s="201" t="s">
        <v>136</v>
      </c>
      <c r="BK88" s="203">
        <f>SUM(BK89:BK138)</f>
        <v>0</v>
      </c>
    </row>
    <row r="89" s="2" customFormat="1" ht="24.15" customHeight="1">
      <c r="A89" s="40"/>
      <c r="B89" s="41"/>
      <c r="C89" s="206" t="s">
        <v>80</v>
      </c>
      <c r="D89" s="206" t="s">
        <v>138</v>
      </c>
      <c r="E89" s="207" t="s">
        <v>727</v>
      </c>
      <c r="F89" s="208" t="s">
        <v>728</v>
      </c>
      <c r="G89" s="209" t="s">
        <v>169</v>
      </c>
      <c r="H89" s="210">
        <v>399.30000000000001</v>
      </c>
      <c r="I89" s="211"/>
      <c r="J89" s="212">
        <f>ROUND(I89*H89,2)</f>
        <v>0</v>
      </c>
      <c r="K89" s="208" t="s">
        <v>142</v>
      </c>
      <c r="L89" s="46"/>
      <c r="M89" s="213" t="s">
        <v>19</v>
      </c>
      <c r="N89" s="214" t="s">
        <v>43</v>
      </c>
      <c r="O89" s="86"/>
      <c r="P89" s="215">
        <f>O89*H89</f>
        <v>0</v>
      </c>
      <c r="Q89" s="215">
        <v>0</v>
      </c>
      <c r="R89" s="215">
        <f>Q89*H89</f>
        <v>0</v>
      </c>
      <c r="S89" s="215">
        <v>0</v>
      </c>
      <c r="T89" s="216">
        <f>S89*H89</f>
        <v>0</v>
      </c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R89" s="217" t="s">
        <v>143</v>
      </c>
      <c r="AT89" s="217" t="s">
        <v>138</v>
      </c>
      <c r="AU89" s="217" t="s">
        <v>82</v>
      </c>
      <c r="AY89" s="19" t="s">
        <v>136</v>
      </c>
      <c r="BE89" s="218">
        <f>IF(N89="základní",J89,0)</f>
        <v>0</v>
      </c>
      <c r="BF89" s="218">
        <f>IF(N89="snížená",J89,0)</f>
        <v>0</v>
      </c>
      <c r="BG89" s="218">
        <f>IF(N89="zákl. přenesená",J89,0)</f>
        <v>0</v>
      </c>
      <c r="BH89" s="218">
        <f>IF(N89="sníž. přenesená",J89,0)</f>
        <v>0</v>
      </c>
      <c r="BI89" s="218">
        <f>IF(N89="nulová",J89,0)</f>
        <v>0</v>
      </c>
      <c r="BJ89" s="19" t="s">
        <v>80</v>
      </c>
      <c r="BK89" s="218">
        <f>ROUND(I89*H89,2)</f>
        <v>0</v>
      </c>
      <c r="BL89" s="19" t="s">
        <v>143</v>
      </c>
      <c r="BM89" s="217" t="s">
        <v>729</v>
      </c>
    </row>
    <row r="90" s="2" customFormat="1">
      <c r="A90" s="40"/>
      <c r="B90" s="41"/>
      <c r="C90" s="42"/>
      <c r="D90" s="219" t="s">
        <v>145</v>
      </c>
      <c r="E90" s="42"/>
      <c r="F90" s="220" t="s">
        <v>730</v>
      </c>
      <c r="G90" s="42"/>
      <c r="H90" s="42"/>
      <c r="I90" s="221"/>
      <c r="J90" s="42"/>
      <c r="K90" s="42"/>
      <c r="L90" s="46"/>
      <c r="M90" s="222"/>
      <c r="N90" s="223"/>
      <c r="O90" s="86"/>
      <c r="P90" s="86"/>
      <c r="Q90" s="86"/>
      <c r="R90" s="86"/>
      <c r="S90" s="86"/>
      <c r="T90" s="87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T90" s="19" t="s">
        <v>145</v>
      </c>
      <c r="AU90" s="19" t="s">
        <v>82</v>
      </c>
    </row>
    <row r="91" s="13" customFormat="1">
      <c r="A91" s="13"/>
      <c r="B91" s="224"/>
      <c r="C91" s="225"/>
      <c r="D91" s="226" t="s">
        <v>147</v>
      </c>
      <c r="E91" s="227" t="s">
        <v>19</v>
      </c>
      <c r="F91" s="228" t="s">
        <v>731</v>
      </c>
      <c r="G91" s="225"/>
      <c r="H91" s="229">
        <v>399.30000000000001</v>
      </c>
      <c r="I91" s="230"/>
      <c r="J91" s="225"/>
      <c r="K91" s="225"/>
      <c r="L91" s="231"/>
      <c r="M91" s="232"/>
      <c r="N91" s="233"/>
      <c r="O91" s="233"/>
      <c r="P91" s="233"/>
      <c r="Q91" s="233"/>
      <c r="R91" s="233"/>
      <c r="S91" s="233"/>
      <c r="T91" s="234"/>
      <c r="U91" s="13"/>
      <c r="V91" s="13"/>
      <c r="W91" s="13"/>
      <c r="X91" s="13"/>
      <c r="Y91" s="13"/>
      <c r="Z91" s="13"/>
      <c r="AA91" s="13"/>
      <c r="AB91" s="13"/>
      <c r="AC91" s="13"/>
      <c r="AD91" s="13"/>
      <c r="AE91" s="13"/>
      <c r="AT91" s="235" t="s">
        <v>147</v>
      </c>
      <c r="AU91" s="235" t="s">
        <v>82</v>
      </c>
      <c r="AV91" s="13" t="s">
        <v>82</v>
      </c>
      <c r="AW91" s="13" t="s">
        <v>33</v>
      </c>
      <c r="AX91" s="13" t="s">
        <v>80</v>
      </c>
      <c r="AY91" s="235" t="s">
        <v>136</v>
      </c>
    </row>
    <row r="92" s="2" customFormat="1" ht="24.15" customHeight="1">
      <c r="A92" s="40"/>
      <c r="B92" s="41"/>
      <c r="C92" s="206" t="s">
        <v>82</v>
      </c>
      <c r="D92" s="206" t="s">
        <v>138</v>
      </c>
      <c r="E92" s="207" t="s">
        <v>732</v>
      </c>
      <c r="F92" s="208" t="s">
        <v>733</v>
      </c>
      <c r="G92" s="209" t="s">
        <v>169</v>
      </c>
      <c r="H92" s="210">
        <v>16</v>
      </c>
      <c r="I92" s="211"/>
      <c r="J92" s="212">
        <f>ROUND(I92*H92,2)</f>
        <v>0</v>
      </c>
      <c r="K92" s="208" t="s">
        <v>142</v>
      </c>
      <c r="L92" s="46"/>
      <c r="M92" s="213" t="s">
        <v>19</v>
      </c>
      <c r="N92" s="214" t="s">
        <v>43</v>
      </c>
      <c r="O92" s="86"/>
      <c r="P92" s="215">
        <f>O92*H92</f>
        <v>0</v>
      </c>
      <c r="Q92" s="215">
        <v>0</v>
      </c>
      <c r="R92" s="215">
        <f>Q92*H92</f>
        <v>0</v>
      </c>
      <c r="S92" s="215">
        <v>0</v>
      </c>
      <c r="T92" s="216">
        <f>S92*H92</f>
        <v>0</v>
      </c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R92" s="217" t="s">
        <v>143</v>
      </c>
      <c r="AT92" s="217" t="s">
        <v>138</v>
      </c>
      <c r="AU92" s="217" t="s">
        <v>82</v>
      </c>
      <c r="AY92" s="19" t="s">
        <v>136</v>
      </c>
      <c r="BE92" s="218">
        <f>IF(N92="základní",J92,0)</f>
        <v>0</v>
      </c>
      <c r="BF92" s="218">
        <f>IF(N92="snížená",J92,0)</f>
        <v>0</v>
      </c>
      <c r="BG92" s="218">
        <f>IF(N92="zákl. přenesená",J92,0)</f>
        <v>0</v>
      </c>
      <c r="BH92" s="218">
        <f>IF(N92="sníž. přenesená",J92,0)</f>
        <v>0</v>
      </c>
      <c r="BI92" s="218">
        <f>IF(N92="nulová",J92,0)</f>
        <v>0</v>
      </c>
      <c r="BJ92" s="19" t="s">
        <v>80</v>
      </c>
      <c r="BK92" s="218">
        <f>ROUND(I92*H92,2)</f>
        <v>0</v>
      </c>
      <c r="BL92" s="19" t="s">
        <v>143</v>
      </c>
      <c r="BM92" s="217" t="s">
        <v>734</v>
      </c>
    </row>
    <row r="93" s="2" customFormat="1">
      <c r="A93" s="40"/>
      <c r="B93" s="41"/>
      <c r="C93" s="42"/>
      <c r="D93" s="219" t="s">
        <v>145</v>
      </c>
      <c r="E93" s="42"/>
      <c r="F93" s="220" t="s">
        <v>735</v>
      </c>
      <c r="G93" s="42"/>
      <c r="H93" s="42"/>
      <c r="I93" s="221"/>
      <c r="J93" s="42"/>
      <c r="K93" s="42"/>
      <c r="L93" s="46"/>
      <c r="M93" s="222"/>
      <c r="N93" s="223"/>
      <c r="O93" s="86"/>
      <c r="P93" s="86"/>
      <c r="Q93" s="86"/>
      <c r="R93" s="86"/>
      <c r="S93" s="86"/>
      <c r="T93" s="87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T93" s="19" t="s">
        <v>145</v>
      </c>
      <c r="AU93" s="19" t="s">
        <v>82</v>
      </c>
    </row>
    <row r="94" s="13" customFormat="1">
      <c r="A94" s="13"/>
      <c r="B94" s="224"/>
      <c r="C94" s="225"/>
      <c r="D94" s="226" t="s">
        <v>147</v>
      </c>
      <c r="E94" s="227" t="s">
        <v>19</v>
      </c>
      <c r="F94" s="228" t="s">
        <v>736</v>
      </c>
      <c r="G94" s="225"/>
      <c r="H94" s="229">
        <v>16</v>
      </c>
      <c r="I94" s="230"/>
      <c r="J94" s="225"/>
      <c r="K94" s="225"/>
      <c r="L94" s="231"/>
      <c r="M94" s="232"/>
      <c r="N94" s="233"/>
      <c r="O94" s="233"/>
      <c r="P94" s="233"/>
      <c r="Q94" s="233"/>
      <c r="R94" s="233"/>
      <c r="S94" s="233"/>
      <c r="T94" s="234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T94" s="235" t="s">
        <v>147</v>
      </c>
      <c r="AU94" s="235" t="s">
        <v>82</v>
      </c>
      <c r="AV94" s="13" t="s">
        <v>82</v>
      </c>
      <c r="AW94" s="13" t="s">
        <v>33</v>
      </c>
      <c r="AX94" s="13" t="s">
        <v>80</v>
      </c>
      <c r="AY94" s="235" t="s">
        <v>136</v>
      </c>
    </row>
    <row r="95" s="2" customFormat="1" ht="33" customHeight="1">
      <c r="A95" s="40"/>
      <c r="B95" s="41"/>
      <c r="C95" s="206" t="s">
        <v>155</v>
      </c>
      <c r="D95" s="206" t="s">
        <v>138</v>
      </c>
      <c r="E95" s="207" t="s">
        <v>737</v>
      </c>
      <c r="F95" s="208" t="s">
        <v>738</v>
      </c>
      <c r="G95" s="209" t="s">
        <v>169</v>
      </c>
      <c r="H95" s="210">
        <v>16</v>
      </c>
      <c r="I95" s="211"/>
      <c r="J95" s="212">
        <f>ROUND(I95*H95,2)</f>
        <v>0</v>
      </c>
      <c r="K95" s="208" t="s">
        <v>142</v>
      </c>
      <c r="L95" s="46"/>
      <c r="M95" s="213" t="s">
        <v>19</v>
      </c>
      <c r="N95" s="214" t="s">
        <v>43</v>
      </c>
      <c r="O95" s="86"/>
      <c r="P95" s="215">
        <f>O95*H95</f>
        <v>0</v>
      </c>
      <c r="Q95" s="215">
        <v>0</v>
      </c>
      <c r="R95" s="215">
        <f>Q95*H95</f>
        <v>0</v>
      </c>
      <c r="S95" s="215">
        <v>0</v>
      </c>
      <c r="T95" s="216">
        <f>S95*H95</f>
        <v>0</v>
      </c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R95" s="217" t="s">
        <v>143</v>
      </c>
      <c r="AT95" s="217" t="s">
        <v>138</v>
      </c>
      <c r="AU95" s="217" t="s">
        <v>82</v>
      </c>
      <c r="AY95" s="19" t="s">
        <v>136</v>
      </c>
      <c r="BE95" s="218">
        <f>IF(N95="základní",J95,0)</f>
        <v>0</v>
      </c>
      <c r="BF95" s="218">
        <f>IF(N95="snížená",J95,0)</f>
        <v>0</v>
      </c>
      <c r="BG95" s="218">
        <f>IF(N95="zákl. přenesená",J95,0)</f>
        <v>0</v>
      </c>
      <c r="BH95" s="218">
        <f>IF(N95="sníž. přenesená",J95,0)</f>
        <v>0</v>
      </c>
      <c r="BI95" s="218">
        <f>IF(N95="nulová",J95,0)</f>
        <v>0</v>
      </c>
      <c r="BJ95" s="19" t="s">
        <v>80</v>
      </c>
      <c r="BK95" s="218">
        <f>ROUND(I95*H95,2)</f>
        <v>0</v>
      </c>
      <c r="BL95" s="19" t="s">
        <v>143</v>
      </c>
      <c r="BM95" s="217" t="s">
        <v>739</v>
      </c>
    </row>
    <row r="96" s="2" customFormat="1">
      <c r="A96" s="40"/>
      <c r="B96" s="41"/>
      <c r="C96" s="42"/>
      <c r="D96" s="219" t="s">
        <v>145</v>
      </c>
      <c r="E96" s="42"/>
      <c r="F96" s="220" t="s">
        <v>740</v>
      </c>
      <c r="G96" s="42"/>
      <c r="H96" s="42"/>
      <c r="I96" s="221"/>
      <c r="J96" s="42"/>
      <c r="K96" s="42"/>
      <c r="L96" s="46"/>
      <c r="M96" s="222"/>
      <c r="N96" s="223"/>
      <c r="O96" s="86"/>
      <c r="P96" s="86"/>
      <c r="Q96" s="86"/>
      <c r="R96" s="86"/>
      <c r="S96" s="86"/>
      <c r="T96" s="87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T96" s="19" t="s">
        <v>145</v>
      </c>
      <c r="AU96" s="19" t="s">
        <v>82</v>
      </c>
    </row>
    <row r="97" s="13" customFormat="1">
      <c r="A97" s="13"/>
      <c r="B97" s="224"/>
      <c r="C97" s="225"/>
      <c r="D97" s="226" t="s">
        <v>147</v>
      </c>
      <c r="E97" s="227" t="s">
        <v>19</v>
      </c>
      <c r="F97" s="228" t="s">
        <v>741</v>
      </c>
      <c r="G97" s="225"/>
      <c r="H97" s="229">
        <v>16</v>
      </c>
      <c r="I97" s="230"/>
      <c r="J97" s="225"/>
      <c r="K97" s="225"/>
      <c r="L97" s="231"/>
      <c r="M97" s="232"/>
      <c r="N97" s="233"/>
      <c r="O97" s="233"/>
      <c r="P97" s="233"/>
      <c r="Q97" s="233"/>
      <c r="R97" s="233"/>
      <c r="S97" s="233"/>
      <c r="T97" s="234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T97" s="235" t="s">
        <v>147</v>
      </c>
      <c r="AU97" s="235" t="s">
        <v>82</v>
      </c>
      <c r="AV97" s="13" t="s">
        <v>82</v>
      </c>
      <c r="AW97" s="13" t="s">
        <v>33</v>
      </c>
      <c r="AX97" s="13" t="s">
        <v>80</v>
      </c>
      <c r="AY97" s="235" t="s">
        <v>136</v>
      </c>
    </row>
    <row r="98" s="2" customFormat="1" ht="37.8" customHeight="1">
      <c r="A98" s="40"/>
      <c r="B98" s="41"/>
      <c r="C98" s="206" t="s">
        <v>143</v>
      </c>
      <c r="D98" s="206" t="s">
        <v>138</v>
      </c>
      <c r="E98" s="207" t="s">
        <v>742</v>
      </c>
      <c r="F98" s="208" t="s">
        <v>743</v>
      </c>
      <c r="G98" s="209" t="s">
        <v>169</v>
      </c>
      <c r="H98" s="210">
        <v>193.90700000000001</v>
      </c>
      <c r="I98" s="211"/>
      <c r="J98" s="212">
        <f>ROUND(I98*H98,2)</f>
        <v>0</v>
      </c>
      <c r="K98" s="208" t="s">
        <v>142</v>
      </c>
      <c r="L98" s="46"/>
      <c r="M98" s="213" t="s">
        <v>19</v>
      </c>
      <c r="N98" s="214" t="s">
        <v>43</v>
      </c>
      <c r="O98" s="86"/>
      <c r="P98" s="215">
        <f>O98*H98</f>
        <v>0</v>
      </c>
      <c r="Q98" s="215">
        <v>0</v>
      </c>
      <c r="R98" s="215">
        <f>Q98*H98</f>
        <v>0</v>
      </c>
      <c r="S98" s="215">
        <v>0</v>
      </c>
      <c r="T98" s="216">
        <f>S98*H98</f>
        <v>0</v>
      </c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R98" s="217" t="s">
        <v>143</v>
      </c>
      <c r="AT98" s="217" t="s">
        <v>138</v>
      </c>
      <c r="AU98" s="217" t="s">
        <v>82</v>
      </c>
      <c r="AY98" s="19" t="s">
        <v>136</v>
      </c>
      <c r="BE98" s="218">
        <f>IF(N98="základní",J98,0)</f>
        <v>0</v>
      </c>
      <c r="BF98" s="218">
        <f>IF(N98="snížená",J98,0)</f>
        <v>0</v>
      </c>
      <c r="BG98" s="218">
        <f>IF(N98="zákl. přenesená",J98,0)</f>
        <v>0</v>
      </c>
      <c r="BH98" s="218">
        <f>IF(N98="sníž. přenesená",J98,0)</f>
        <v>0</v>
      </c>
      <c r="BI98" s="218">
        <f>IF(N98="nulová",J98,0)</f>
        <v>0</v>
      </c>
      <c r="BJ98" s="19" t="s">
        <v>80</v>
      </c>
      <c r="BK98" s="218">
        <f>ROUND(I98*H98,2)</f>
        <v>0</v>
      </c>
      <c r="BL98" s="19" t="s">
        <v>143</v>
      </c>
      <c r="BM98" s="217" t="s">
        <v>744</v>
      </c>
    </row>
    <row r="99" s="2" customFormat="1">
      <c r="A99" s="40"/>
      <c r="B99" s="41"/>
      <c r="C99" s="42"/>
      <c r="D99" s="219" t="s">
        <v>145</v>
      </c>
      <c r="E99" s="42"/>
      <c r="F99" s="220" t="s">
        <v>745</v>
      </c>
      <c r="G99" s="42"/>
      <c r="H99" s="42"/>
      <c r="I99" s="221"/>
      <c r="J99" s="42"/>
      <c r="K99" s="42"/>
      <c r="L99" s="46"/>
      <c r="M99" s="222"/>
      <c r="N99" s="223"/>
      <c r="O99" s="86"/>
      <c r="P99" s="86"/>
      <c r="Q99" s="86"/>
      <c r="R99" s="86"/>
      <c r="S99" s="86"/>
      <c r="T99" s="87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T99" s="19" t="s">
        <v>145</v>
      </c>
      <c r="AU99" s="19" t="s">
        <v>82</v>
      </c>
    </row>
    <row r="100" s="14" customFormat="1">
      <c r="A100" s="14"/>
      <c r="B100" s="246"/>
      <c r="C100" s="247"/>
      <c r="D100" s="226" t="s">
        <v>147</v>
      </c>
      <c r="E100" s="248" t="s">
        <v>19</v>
      </c>
      <c r="F100" s="249" t="s">
        <v>272</v>
      </c>
      <c r="G100" s="247"/>
      <c r="H100" s="248" t="s">
        <v>19</v>
      </c>
      <c r="I100" s="250"/>
      <c r="J100" s="247"/>
      <c r="K100" s="247"/>
      <c r="L100" s="251"/>
      <c r="M100" s="252"/>
      <c r="N100" s="253"/>
      <c r="O100" s="253"/>
      <c r="P100" s="253"/>
      <c r="Q100" s="253"/>
      <c r="R100" s="253"/>
      <c r="S100" s="253"/>
      <c r="T100" s="254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  <c r="AE100" s="14"/>
      <c r="AT100" s="255" t="s">
        <v>147</v>
      </c>
      <c r="AU100" s="255" t="s">
        <v>82</v>
      </c>
      <c r="AV100" s="14" t="s">
        <v>80</v>
      </c>
      <c r="AW100" s="14" t="s">
        <v>33</v>
      </c>
      <c r="AX100" s="14" t="s">
        <v>72</v>
      </c>
      <c r="AY100" s="255" t="s">
        <v>136</v>
      </c>
    </row>
    <row r="101" s="13" customFormat="1">
      <c r="A101" s="13"/>
      <c r="B101" s="224"/>
      <c r="C101" s="225"/>
      <c r="D101" s="226" t="s">
        <v>147</v>
      </c>
      <c r="E101" s="227" t="s">
        <v>19</v>
      </c>
      <c r="F101" s="228" t="s">
        <v>746</v>
      </c>
      <c r="G101" s="225"/>
      <c r="H101" s="229">
        <v>83.060000000000002</v>
      </c>
      <c r="I101" s="230"/>
      <c r="J101" s="225"/>
      <c r="K101" s="225"/>
      <c r="L101" s="231"/>
      <c r="M101" s="232"/>
      <c r="N101" s="233"/>
      <c r="O101" s="233"/>
      <c r="P101" s="233"/>
      <c r="Q101" s="233"/>
      <c r="R101" s="233"/>
      <c r="S101" s="233"/>
      <c r="T101" s="234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T101" s="235" t="s">
        <v>147</v>
      </c>
      <c r="AU101" s="235" t="s">
        <v>82</v>
      </c>
      <c r="AV101" s="13" t="s">
        <v>82</v>
      </c>
      <c r="AW101" s="13" t="s">
        <v>33</v>
      </c>
      <c r="AX101" s="13" t="s">
        <v>72</v>
      </c>
      <c r="AY101" s="235" t="s">
        <v>136</v>
      </c>
    </row>
    <row r="102" s="13" customFormat="1">
      <c r="A102" s="13"/>
      <c r="B102" s="224"/>
      <c r="C102" s="225"/>
      <c r="D102" s="226" t="s">
        <v>147</v>
      </c>
      <c r="E102" s="227" t="s">
        <v>19</v>
      </c>
      <c r="F102" s="228" t="s">
        <v>747</v>
      </c>
      <c r="G102" s="225"/>
      <c r="H102" s="229">
        <v>83.060000000000002</v>
      </c>
      <c r="I102" s="230"/>
      <c r="J102" s="225"/>
      <c r="K102" s="225"/>
      <c r="L102" s="231"/>
      <c r="M102" s="232"/>
      <c r="N102" s="233"/>
      <c r="O102" s="233"/>
      <c r="P102" s="233"/>
      <c r="Q102" s="233"/>
      <c r="R102" s="233"/>
      <c r="S102" s="233"/>
      <c r="T102" s="234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T102" s="235" t="s">
        <v>147</v>
      </c>
      <c r="AU102" s="235" t="s">
        <v>82</v>
      </c>
      <c r="AV102" s="13" t="s">
        <v>82</v>
      </c>
      <c r="AW102" s="13" t="s">
        <v>33</v>
      </c>
      <c r="AX102" s="13" t="s">
        <v>72</v>
      </c>
      <c r="AY102" s="235" t="s">
        <v>136</v>
      </c>
    </row>
    <row r="103" s="14" customFormat="1">
      <c r="A103" s="14"/>
      <c r="B103" s="246"/>
      <c r="C103" s="247"/>
      <c r="D103" s="226" t="s">
        <v>147</v>
      </c>
      <c r="E103" s="248" t="s">
        <v>19</v>
      </c>
      <c r="F103" s="249" t="s">
        <v>275</v>
      </c>
      <c r="G103" s="247"/>
      <c r="H103" s="248" t="s">
        <v>19</v>
      </c>
      <c r="I103" s="250"/>
      <c r="J103" s="247"/>
      <c r="K103" s="247"/>
      <c r="L103" s="251"/>
      <c r="M103" s="252"/>
      <c r="N103" s="253"/>
      <c r="O103" s="253"/>
      <c r="P103" s="253"/>
      <c r="Q103" s="253"/>
      <c r="R103" s="253"/>
      <c r="S103" s="253"/>
      <c r="T103" s="254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T103" s="255" t="s">
        <v>147</v>
      </c>
      <c r="AU103" s="255" t="s">
        <v>82</v>
      </c>
      <c r="AV103" s="14" t="s">
        <v>80</v>
      </c>
      <c r="AW103" s="14" t="s">
        <v>33</v>
      </c>
      <c r="AX103" s="14" t="s">
        <v>72</v>
      </c>
      <c r="AY103" s="255" t="s">
        <v>136</v>
      </c>
    </row>
    <row r="104" s="13" customFormat="1">
      <c r="A104" s="13"/>
      <c r="B104" s="224"/>
      <c r="C104" s="225"/>
      <c r="D104" s="226" t="s">
        <v>147</v>
      </c>
      <c r="E104" s="227" t="s">
        <v>19</v>
      </c>
      <c r="F104" s="228" t="s">
        <v>748</v>
      </c>
      <c r="G104" s="225"/>
      <c r="H104" s="229">
        <v>27.786999999999999</v>
      </c>
      <c r="I104" s="230"/>
      <c r="J104" s="225"/>
      <c r="K104" s="225"/>
      <c r="L104" s="231"/>
      <c r="M104" s="232"/>
      <c r="N104" s="233"/>
      <c r="O104" s="233"/>
      <c r="P104" s="233"/>
      <c r="Q104" s="233"/>
      <c r="R104" s="233"/>
      <c r="S104" s="233"/>
      <c r="T104" s="234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T104" s="235" t="s">
        <v>147</v>
      </c>
      <c r="AU104" s="235" t="s">
        <v>82</v>
      </c>
      <c r="AV104" s="13" t="s">
        <v>82</v>
      </c>
      <c r="AW104" s="13" t="s">
        <v>33</v>
      </c>
      <c r="AX104" s="13" t="s">
        <v>72</v>
      </c>
      <c r="AY104" s="235" t="s">
        <v>136</v>
      </c>
    </row>
    <row r="105" s="15" customFormat="1">
      <c r="A105" s="15"/>
      <c r="B105" s="256"/>
      <c r="C105" s="257"/>
      <c r="D105" s="226" t="s">
        <v>147</v>
      </c>
      <c r="E105" s="258" t="s">
        <v>19</v>
      </c>
      <c r="F105" s="259" t="s">
        <v>277</v>
      </c>
      <c r="G105" s="257"/>
      <c r="H105" s="260">
        <v>193.90700000000001</v>
      </c>
      <c r="I105" s="261"/>
      <c r="J105" s="257"/>
      <c r="K105" s="257"/>
      <c r="L105" s="262"/>
      <c r="M105" s="263"/>
      <c r="N105" s="264"/>
      <c r="O105" s="264"/>
      <c r="P105" s="264"/>
      <c r="Q105" s="264"/>
      <c r="R105" s="264"/>
      <c r="S105" s="264"/>
      <c r="T105" s="265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T105" s="266" t="s">
        <v>147</v>
      </c>
      <c r="AU105" s="266" t="s">
        <v>82</v>
      </c>
      <c r="AV105" s="15" t="s">
        <v>143</v>
      </c>
      <c r="AW105" s="15" t="s">
        <v>33</v>
      </c>
      <c r="AX105" s="15" t="s">
        <v>80</v>
      </c>
      <c r="AY105" s="266" t="s">
        <v>136</v>
      </c>
    </row>
    <row r="106" s="2" customFormat="1" ht="37.8" customHeight="1">
      <c r="A106" s="40"/>
      <c r="B106" s="41"/>
      <c r="C106" s="206" t="s">
        <v>166</v>
      </c>
      <c r="D106" s="206" t="s">
        <v>138</v>
      </c>
      <c r="E106" s="207" t="s">
        <v>279</v>
      </c>
      <c r="F106" s="208" t="s">
        <v>280</v>
      </c>
      <c r="G106" s="209" t="s">
        <v>169</v>
      </c>
      <c r="H106" s="210">
        <v>332.24000000000001</v>
      </c>
      <c r="I106" s="211"/>
      <c r="J106" s="212">
        <f>ROUND(I106*H106,2)</f>
        <v>0</v>
      </c>
      <c r="K106" s="208" t="s">
        <v>142</v>
      </c>
      <c r="L106" s="46"/>
      <c r="M106" s="213" t="s">
        <v>19</v>
      </c>
      <c r="N106" s="214" t="s">
        <v>43</v>
      </c>
      <c r="O106" s="86"/>
      <c r="P106" s="215">
        <f>O106*H106</f>
        <v>0</v>
      </c>
      <c r="Q106" s="215">
        <v>0</v>
      </c>
      <c r="R106" s="215">
        <f>Q106*H106</f>
        <v>0</v>
      </c>
      <c r="S106" s="215">
        <v>0</v>
      </c>
      <c r="T106" s="216">
        <f>S106*H106</f>
        <v>0</v>
      </c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R106" s="217" t="s">
        <v>143</v>
      </c>
      <c r="AT106" s="217" t="s">
        <v>138</v>
      </c>
      <c r="AU106" s="217" t="s">
        <v>82</v>
      </c>
      <c r="AY106" s="19" t="s">
        <v>136</v>
      </c>
      <c r="BE106" s="218">
        <f>IF(N106="základní",J106,0)</f>
        <v>0</v>
      </c>
      <c r="BF106" s="218">
        <f>IF(N106="snížená",J106,0)</f>
        <v>0</v>
      </c>
      <c r="BG106" s="218">
        <f>IF(N106="zákl. přenesená",J106,0)</f>
        <v>0</v>
      </c>
      <c r="BH106" s="218">
        <f>IF(N106="sníž. přenesená",J106,0)</f>
        <v>0</v>
      </c>
      <c r="BI106" s="218">
        <f>IF(N106="nulová",J106,0)</f>
        <v>0</v>
      </c>
      <c r="BJ106" s="19" t="s">
        <v>80</v>
      </c>
      <c r="BK106" s="218">
        <f>ROUND(I106*H106,2)</f>
        <v>0</v>
      </c>
      <c r="BL106" s="19" t="s">
        <v>143</v>
      </c>
      <c r="BM106" s="217" t="s">
        <v>749</v>
      </c>
    </row>
    <row r="107" s="2" customFormat="1">
      <c r="A107" s="40"/>
      <c r="B107" s="41"/>
      <c r="C107" s="42"/>
      <c r="D107" s="219" t="s">
        <v>145</v>
      </c>
      <c r="E107" s="42"/>
      <c r="F107" s="220" t="s">
        <v>282</v>
      </c>
      <c r="G107" s="42"/>
      <c r="H107" s="42"/>
      <c r="I107" s="221"/>
      <c r="J107" s="42"/>
      <c r="K107" s="42"/>
      <c r="L107" s="46"/>
      <c r="M107" s="222"/>
      <c r="N107" s="223"/>
      <c r="O107" s="86"/>
      <c r="P107" s="86"/>
      <c r="Q107" s="86"/>
      <c r="R107" s="86"/>
      <c r="S107" s="86"/>
      <c r="T107" s="87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T107" s="19" t="s">
        <v>145</v>
      </c>
      <c r="AU107" s="19" t="s">
        <v>82</v>
      </c>
    </row>
    <row r="108" s="13" customFormat="1">
      <c r="A108" s="13"/>
      <c r="B108" s="224"/>
      <c r="C108" s="225"/>
      <c r="D108" s="226" t="s">
        <v>147</v>
      </c>
      <c r="E108" s="227" t="s">
        <v>19</v>
      </c>
      <c r="F108" s="228" t="s">
        <v>750</v>
      </c>
      <c r="G108" s="225"/>
      <c r="H108" s="229">
        <v>332.24000000000001</v>
      </c>
      <c r="I108" s="230"/>
      <c r="J108" s="225"/>
      <c r="K108" s="225"/>
      <c r="L108" s="231"/>
      <c r="M108" s="232"/>
      <c r="N108" s="233"/>
      <c r="O108" s="233"/>
      <c r="P108" s="233"/>
      <c r="Q108" s="233"/>
      <c r="R108" s="233"/>
      <c r="S108" s="233"/>
      <c r="T108" s="234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T108" s="235" t="s">
        <v>147</v>
      </c>
      <c r="AU108" s="235" t="s">
        <v>82</v>
      </c>
      <c r="AV108" s="13" t="s">
        <v>82</v>
      </c>
      <c r="AW108" s="13" t="s">
        <v>33</v>
      </c>
      <c r="AX108" s="13" t="s">
        <v>80</v>
      </c>
      <c r="AY108" s="235" t="s">
        <v>136</v>
      </c>
    </row>
    <row r="109" s="2" customFormat="1" ht="37.8" customHeight="1">
      <c r="A109" s="40"/>
      <c r="B109" s="41"/>
      <c r="C109" s="206" t="s">
        <v>174</v>
      </c>
      <c r="D109" s="206" t="s">
        <v>138</v>
      </c>
      <c r="E109" s="207" t="s">
        <v>285</v>
      </c>
      <c r="F109" s="208" t="s">
        <v>286</v>
      </c>
      <c r="G109" s="209" t="s">
        <v>169</v>
      </c>
      <c r="H109" s="210">
        <v>1661.2000000000001</v>
      </c>
      <c r="I109" s="211"/>
      <c r="J109" s="212">
        <f>ROUND(I109*H109,2)</f>
        <v>0</v>
      </c>
      <c r="K109" s="208" t="s">
        <v>142</v>
      </c>
      <c r="L109" s="46"/>
      <c r="M109" s="213" t="s">
        <v>19</v>
      </c>
      <c r="N109" s="214" t="s">
        <v>43</v>
      </c>
      <c r="O109" s="86"/>
      <c r="P109" s="215">
        <f>O109*H109</f>
        <v>0</v>
      </c>
      <c r="Q109" s="215">
        <v>0</v>
      </c>
      <c r="R109" s="215">
        <f>Q109*H109</f>
        <v>0</v>
      </c>
      <c r="S109" s="215">
        <v>0</v>
      </c>
      <c r="T109" s="216">
        <f>S109*H109</f>
        <v>0</v>
      </c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R109" s="217" t="s">
        <v>143</v>
      </c>
      <c r="AT109" s="217" t="s">
        <v>138</v>
      </c>
      <c r="AU109" s="217" t="s">
        <v>82</v>
      </c>
      <c r="AY109" s="19" t="s">
        <v>136</v>
      </c>
      <c r="BE109" s="218">
        <f>IF(N109="základní",J109,0)</f>
        <v>0</v>
      </c>
      <c r="BF109" s="218">
        <f>IF(N109="snížená",J109,0)</f>
        <v>0</v>
      </c>
      <c r="BG109" s="218">
        <f>IF(N109="zákl. přenesená",J109,0)</f>
        <v>0</v>
      </c>
      <c r="BH109" s="218">
        <f>IF(N109="sníž. přenesená",J109,0)</f>
        <v>0</v>
      </c>
      <c r="BI109" s="218">
        <f>IF(N109="nulová",J109,0)</f>
        <v>0</v>
      </c>
      <c r="BJ109" s="19" t="s">
        <v>80</v>
      </c>
      <c r="BK109" s="218">
        <f>ROUND(I109*H109,2)</f>
        <v>0</v>
      </c>
      <c r="BL109" s="19" t="s">
        <v>143</v>
      </c>
      <c r="BM109" s="217" t="s">
        <v>751</v>
      </c>
    </row>
    <row r="110" s="2" customFormat="1">
      <c r="A110" s="40"/>
      <c r="B110" s="41"/>
      <c r="C110" s="42"/>
      <c r="D110" s="219" t="s">
        <v>145</v>
      </c>
      <c r="E110" s="42"/>
      <c r="F110" s="220" t="s">
        <v>288</v>
      </c>
      <c r="G110" s="42"/>
      <c r="H110" s="42"/>
      <c r="I110" s="221"/>
      <c r="J110" s="42"/>
      <c r="K110" s="42"/>
      <c r="L110" s="46"/>
      <c r="M110" s="222"/>
      <c r="N110" s="223"/>
      <c r="O110" s="86"/>
      <c r="P110" s="86"/>
      <c r="Q110" s="86"/>
      <c r="R110" s="86"/>
      <c r="S110" s="86"/>
      <c r="T110" s="87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T110" s="19" t="s">
        <v>145</v>
      </c>
      <c r="AU110" s="19" t="s">
        <v>82</v>
      </c>
    </row>
    <row r="111" s="13" customFormat="1">
      <c r="A111" s="13"/>
      <c r="B111" s="224"/>
      <c r="C111" s="225"/>
      <c r="D111" s="226" t="s">
        <v>147</v>
      </c>
      <c r="E111" s="227" t="s">
        <v>19</v>
      </c>
      <c r="F111" s="228" t="s">
        <v>752</v>
      </c>
      <c r="G111" s="225"/>
      <c r="H111" s="229">
        <v>1661.2000000000001</v>
      </c>
      <c r="I111" s="230"/>
      <c r="J111" s="225"/>
      <c r="K111" s="225"/>
      <c r="L111" s="231"/>
      <c r="M111" s="232"/>
      <c r="N111" s="233"/>
      <c r="O111" s="233"/>
      <c r="P111" s="233"/>
      <c r="Q111" s="233"/>
      <c r="R111" s="233"/>
      <c r="S111" s="233"/>
      <c r="T111" s="234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35" t="s">
        <v>147</v>
      </c>
      <c r="AU111" s="235" t="s">
        <v>82</v>
      </c>
      <c r="AV111" s="13" t="s">
        <v>82</v>
      </c>
      <c r="AW111" s="13" t="s">
        <v>33</v>
      </c>
      <c r="AX111" s="13" t="s">
        <v>80</v>
      </c>
      <c r="AY111" s="235" t="s">
        <v>136</v>
      </c>
    </row>
    <row r="112" s="2" customFormat="1" ht="24.15" customHeight="1">
      <c r="A112" s="40"/>
      <c r="B112" s="41"/>
      <c r="C112" s="206" t="s">
        <v>180</v>
      </c>
      <c r="D112" s="206" t="s">
        <v>138</v>
      </c>
      <c r="E112" s="207" t="s">
        <v>753</v>
      </c>
      <c r="F112" s="208" t="s">
        <v>754</v>
      </c>
      <c r="G112" s="209" t="s">
        <v>169</v>
      </c>
      <c r="H112" s="210">
        <v>16</v>
      </c>
      <c r="I112" s="211"/>
      <c r="J112" s="212">
        <f>ROUND(I112*H112,2)</f>
        <v>0</v>
      </c>
      <c r="K112" s="208" t="s">
        <v>142</v>
      </c>
      <c r="L112" s="46"/>
      <c r="M112" s="213" t="s">
        <v>19</v>
      </c>
      <c r="N112" s="214" t="s">
        <v>43</v>
      </c>
      <c r="O112" s="86"/>
      <c r="P112" s="215">
        <f>O112*H112</f>
        <v>0</v>
      </c>
      <c r="Q112" s="215">
        <v>0</v>
      </c>
      <c r="R112" s="215">
        <f>Q112*H112</f>
        <v>0</v>
      </c>
      <c r="S112" s="215">
        <v>0</v>
      </c>
      <c r="T112" s="216">
        <f>S112*H112</f>
        <v>0</v>
      </c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R112" s="217" t="s">
        <v>143</v>
      </c>
      <c r="AT112" s="217" t="s">
        <v>138</v>
      </c>
      <c r="AU112" s="217" t="s">
        <v>82</v>
      </c>
      <c r="AY112" s="19" t="s">
        <v>136</v>
      </c>
      <c r="BE112" s="218">
        <f>IF(N112="základní",J112,0)</f>
        <v>0</v>
      </c>
      <c r="BF112" s="218">
        <f>IF(N112="snížená",J112,0)</f>
        <v>0</v>
      </c>
      <c r="BG112" s="218">
        <f>IF(N112="zákl. přenesená",J112,0)</f>
        <v>0</v>
      </c>
      <c r="BH112" s="218">
        <f>IF(N112="sníž. přenesená",J112,0)</f>
        <v>0</v>
      </c>
      <c r="BI112" s="218">
        <f>IF(N112="nulová",J112,0)</f>
        <v>0</v>
      </c>
      <c r="BJ112" s="19" t="s">
        <v>80</v>
      </c>
      <c r="BK112" s="218">
        <f>ROUND(I112*H112,2)</f>
        <v>0</v>
      </c>
      <c r="BL112" s="19" t="s">
        <v>143</v>
      </c>
      <c r="BM112" s="217" t="s">
        <v>755</v>
      </c>
    </row>
    <row r="113" s="2" customFormat="1">
      <c r="A113" s="40"/>
      <c r="B113" s="41"/>
      <c r="C113" s="42"/>
      <c r="D113" s="219" t="s">
        <v>145</v>
      </c>
      <c r="E113" s="42"/>
      <c r="F113" s="220" t="s">
        <v>756</v>
      </c>
      <c r="G113" s="42"/>
      <c r="H113" s="42"/>
      <c r="I113" s="221"/>
      <c r="J113" s="42"/>
      <c r="K113" s="42"/>
      <c r="L113" s="46"/>
      <c r="M113" s="222"/>
      <c r="N113" s="223"/>
      <c r="O113" s="86"/>
      <c r="P113" s="86"/>
      <c r="Q113" s="86"/>
      <c r="R113" s="86"/>
      <c r="S113" s="86"/>
      <c r="T113" s="87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T113" s="19" t="s">
        <v>145</v>
      </c>
      <c r="AU113" s="19" t="s">
        <v>82</v>
      </c>
    </row>
    <row r="114" s="13" customFormat="1">
      <c r="A114" s="13"/>
      <c r="B114" s="224"/>
      <c r="C114" s="225"/>
      <c r="D114" s="226" t="s">
        <v>147</v>
      </c>
      <c r="E114" s="227" t="s">
        <v>19</v>
      </c>
      <c r="F114" s="228" t="s">
        <v>757</v>
      </c>
      <c r="G114" s="225"/>
      <c r="H114" s="229">
        <v>16</v>
      </c>
      <c r="I114" s="230"/>
      <c r="J114" s="225"/>
      <c r="K114" s="225"/>
      <c r="L114" s="231"/>
      <c r="M114" s="232"/>
      <c r="N114" s="233"/>
      <c r="O114" s="233"/>
      <c r="P114" s="233"/>
      <c r="Q114" s="233"/>
      <c r="R114" s="233"/>
      <c r="S114" s="233"/>
      <c r="T114" s="234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35" t="s">
        <v>147</v>
      </c>
      <c r="AU114" s="235" t="s">
        <v>82</v>
      </c>
      <c r="AV114" s="13" t="s">
        <v>82</v>
      </c>
      <c r="AW114" s="13" t="s">
        <v>33</v>
      </c>
      <c r="AX114" s="13" t="s">
        <v>80</v>
      </c>
      <c r="AY114" s="235" t="s">
        <v>136</v>
      </c>
    </row>
    <row r="115" s="2" customFormat="1" ht="24.15" customHeight="1">
      <c r="A115" s="40"/>
      <c r="B115" s="41"/>
      <c r="C115" s="206" t="s">
        <v>186</v>
      </c>
      <c r="D115" s="206" t="s">
        <v>138</v>
      </c>
      <c r="E115" s="207" t="s">
        <v>291</v>
      </c>
      <c r="F115" s="208" t="s">
        <v>292</v>
      </c>
      <c r="G115" s="209" t="s">
        <v>169</v>
      </c>
      <c r="H115" s="210">
        <v>110.84699999999999</v>
      </c>
      <c r="I115" s="211"/>
      <c r="J115" s="212">
        <f>ROUND(I115*H115,2)</f>
        <v>0</v>
      </c>
      <c r="K115" s="208" t="s">
        <v>142</v>
      </c>
      <c r="L115" s="46"/>
      <c r="M115" s="213" t="s">
        <v>19</v>
      </c>
      <c r="N115" s="214" t="s">
        <v>43</v>
      </c>
      <c r="O115" s="86"/>
      <c r="P115" s="215">
        <f>O115*H115</f>
        <v>0</v>
      </c>
      <c r="Q115" s="215">
        <v>0</v>
      </c>
      <c r="R115" s="215">
        <f>Q115*H115</f>
        <v>0</v>
      </c>
      <c r="S115" s="215">
        <v>0</v>
      </c>
      <c r="T115" s="216">
        <f>S115*H115</f>
        <v>0</v>
      </c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R115" s="217" t="s">
        <v>143</v>
      </c>
      <c r="AT115" s="217" t="s">
        <v>138</v>
      </c>
      <c r="AU115" s="217" t="s">
        <v>82</v>
      </c>
      <c r="AY115" s="19" t="s">
        <v>136</v>
      </c>
      <c r="BE115" s="218">
        <f>IF(N115="základní",J115,0)</f>
        <v>0</v>
      </c>
      <c r="BF115" s="218">
        <f>IF(N115="snížená",J115,0)</f>
        <v>0</v>
      </c>
      <c r="BG115" s="218">
        <f>IF(N115="zákl. přenesená",J115,0)</f>
        <v>0</v>
      </c>
      <c r="BH115" s="218">
        <f>IF(N115="sníž. přenesená",J115,0)</f>
        <v>0</v>
      </c>
      <c r="BI115" s="218">
        <f>IF(N115="nulová",J115,0)</f>
        <v>0</v>
      </c>
      <c r="BJ115" s="19" t="s">
        <v>80</v>
      </c>
      <c r="BK115" s="218">
        <f>ROUND(I115*H115,2)</f>
        <v>0</v>
      </c>
      <c r="BL115" s="19" t="s">
        <v>143</v>
      </c>
      <c r="BM115" s="217" t="s">
        <v>758</v>
      </c>
    </row>
    <row r="116" s="2" customFormat="1">
      <c r="A116" s="40"/>
      <c r="B116" s="41"/>
      <c r="C116" s="42"/>
      <c r="D116" s="219" t="s">
        <v>145</v>
      </c>
      <c r="E116" s="42"/>
      <c r="F116" s="220" t="s">
        <v>294</v>
      </c>
      <c r="G116" s="42"/>
      <c r="H116" s="42"/>
      <c r="I116" s="221"/>
      <c r="J116" s="42"/>
      <c r="K116" s="42"/>
      <c r="L116" s="46"/>
      <c r="M116" s="222"/>
      <c r="N116" s="223"/>
      <c r="O116" s="86"/>
      <c r="P116" s="86"/>
      <c r="Q116" s="86"/>
      <c r="R116" s="86"/>
      <c r="S116" s="86"/>
      <c r="T116" s="87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T116" s="19" t="s">
        <v>145</v>
      </c>
      <c r="AU116" s="19" t="s">
        <v>82</v>
      </c>
    </row>
    <row r="117" s="14" customFormat="1">
      <c r="A117" s="14"/>
      <c r="B117" s="246"/>
      <c r="C117" s="247"/>
      <c r="D117" s="226" t="s">
        <v>147</v>
      </c>
      <c r="E117" s="248" t="s">
        <v>19</v>
      </c>
      <c r="F117" s="249" t="s">
        <v>295</v>
      </c>
      <c r="G117" s="247"/>
      <c r="H117" s="248" t="s">
        <v>19</v>
      </c>
      <c r="I117" s="250"/>
      <c r="J117" s="247"/>
      <c r="K117" s="247"/>
      <c r="L117" s="251"/>
      <c r="M117" s="252"/>
      <c r="N117" s="253"/>
      <c r="O117" s="253"/>
      <c r="P117" s="253"/>
      <c r="Q117" s="253"/>
      <c r="R117" s="253"/>
      <c r="S117" s="253"/>
      <c r="T117" s="254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T117" s="255" t="s">
        <v>147</v>
      </c>
      <c r="AU117" s="255" t="s">
        <v>82</v>
      </c>
      <c r="AV117" s="14" t="s">
        <v>80</v>
      </c>
      <c r="AW117" s="14" t="s">
        <v>33</v>
      </c>
      <c r="AX117" s="14" t="s">
        <v>72</v>
      </c>
      <c r="AY117" s="255" t="s">
        <v>136</v>
      </c>
    </row>
    <row r="118" s="13" customFormat="1">
      <c r="A118" s="13"/>
      <c r="B118" s="224"/>
      <c r="C118" s="225"/>
      <c r="D118" s="226" t="s">
        <v>147</v>
      </c>
      <c r="E118" s="227" t="s">
        <v>19</v>
      </c>
      <c r="F118" s="228" t="s">
        <v>747</v>
      </c>
      <c r="G118" s="225"/>
      <c r="H118" s="229">
        <v>83.060000000000002</v>
      </c>
      <c r="I118" s="230"/>
      <c r="J118" s="225"/>
      <c r="K118" s="225"/>
      <c r="L118" s="231"/>
      <c r="M118" s="232"/>
      <c r="N118" s="233"/>
      <c r="O118" s="233"/>
      <c r="P118" s="233"/>
      <c r="Q118" s="233"/>
      <c r="R118" s="233"/>
      <c r="S118" s="233"/>
      <c r="T118" s="234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235" t="s">
        <v>147</v>
      </c>
      <c r="AU118" s="235" t="s">
        <v>82</v>
      </c>
      <c r="AV118" s="13" t="s">
        <v>82</v>
      </c>
      <c r="AW118" s="13" t="s">
        <v>33</v>
      </c>
      <c r="AX118" s="13" t="s">
        <v>72</v>
      </c>
      <c r="AY118" s="235" t="s">
        <v>136</v>
      </c>
    </row>
    <row r="119" s="14" customFormat="1">
      <c r="A119" s="14"/>
      <c r="B119" s="246"/>
      <c r="C119" s="247"/>
      <c r="D119" s="226" t="s">
        <v>147</v>
      </c>
      <c r="E119" s="248" t="s">
        <v>19</v>
      </c>
      <c r="F119" s="249" t="s">
        <v>275</v>
      </c>
      <c r="G119" s="247"/>
      <c r="H119" s="248" t="s">
        <v>19</v>
      </c>
      <c r="I119" s="250"/>
      <c r="J119" s="247"/>
      <c r="K119" s="247"/>
      <c r="L119" s="251"/>
      <c r="M119" s="252"/>
      <c r="N119" s="253"/>
      <c r="O119" s="253"/>
      <c r="P119" s="253"/>
      <c r="Q119" s="253"/>
      <c r="R119" s="253"/>
      <c r="S119" s="253"/>
      <c r="T119" s="254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T119" s="255" t="s">
        <v>147</v>
      </c>
      <c r="AU119" s="255" t="s">
        <v>82</v>
      </c>
      <c r="AV119" s="14" t="s">
        <v>80</v>
      </c>
      <c r="AW119" s="14" t="s">
        <v>33</v>
      </c>
      <c r="AX119" s="14" t="s">
        <v>72</v>
      </c>
      <c r="AY119" s="255" t="s">
        <v>136</v>
      </c>
    </row>
    <row r="120" s="13" customFormat="1">
      <c r="A120" s="13"/>
      <c r="B120" s="224"/>
      <c r="C120" s="225"/>
      <c r="D120" s="226" t="s">
        <v>147</v>
      </c>
      <c r="E120" s="227" t="s">
        <v>19</v>
      </c>
      <c r="F120" s="228" t="s">
        <v>748</v>
      </c>
      <c r="G120" s="225"/>
      <c r="H120" s="229">
        <v>27.786999999999999</v>
      </c>
      <c r="I120" s="230"/>
      <c r="J120" s="225"/>
      <c r="K120" s="225"/>
      <c r="L120" s="231"/>
      <c r="M120" s="232"/>
      <c r="N120" s="233"/>
      <c r="O120" s="233"/>
      <c r="P120" s="233"/>
      <c r="Q120" s="233"/>
      <c r="R120" s="233"/>
      <c r="S120" s="233"/>
      <c r="T120" s="234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235" t="s">
        <v>147</v>
      </c>
      <c r="AU120" s="235" t="s">
        <v>82</v>
      </c>
      <c r="AV120" s="13" t="s">
        <v>82</v>
      </c>
      <c r="AW120" s="13" t="s">
        <v>33</v>
      </c>
      <c r="AX120" s="13" t="s">
        <v>72</v>
      </c>
      <c r="AY120" s="235" t="s">
        <v>136</v>
      </c>
    </row>
    <row r="121" s="15" customFormat="1">
      <c r="A121" s="15"/>
      <c r="B121" s="256"/>
      <c r="C121" s="257"/>
      <c r="D121" s="226" t="s">
        <v>147</v>
      </c>
      <c r="E121" s="258" t="s">
        <v>19</v>
      </c>
      <c r="F121" s="259" t="s">
        <v>277</v>
      </c>
      <c r="G121" s="257"/>
      <c r="H121" s="260">
        <v>110.84699999999999</v>
      </c>
      <c r="I121" s="261"/>
      <c r="J121" s="257"/>
      <c r="K121" s="257"/>
      <c r="L121" s="262"/>
      <c r="M121" s="263"/>
      <c r="N121" s="264"/>
      <c r="O121" s="264"/>
      <c r="P121" s="264"/>
      <c r="Q121" s="264"/>
      <c r="R121" s="264"/>
      <c r="S121" s="264"/>
      <c r="T121" s="265"/>
      <c r="U121" s="15"/>
      <c r="V121" s="15"/>
      <c r="W121" s="15"/>
      <c r="X121" s="15"/>
      <c r="Y121" s="15"/>
      <c r="Z121" s="15"/>
      <c r="AA121" s="15"/>
      <c r="AB121" s="15"/>
      <c r="AC121" s="15"/>
      <c r="AD121" s="15"/>
      <c r="AE121" s="15"/>
      <c r="AT121" s="266" t="s">
        <v>147</v>
      </c>
      <c r="AU121" s="266" t="s">
        <v>82</v>
      </c>
      <c r="AV121" s="15" t="s">
        <v>143</v>
      </c>
      <c r="AW121" s="15" t="s">
        <v>33</v>
      </c>
      <c r="AX121" s="15" t="s">
        <v>80</v>
      </c>
      <c r="AY121" s="266" t="s">
        <v>136</v>
      </c>
    </row>
    <row r="122" s="2" customFormat="1" ht="24.15" customHeight="1">
      <c r="A122" s="40"/>
      <c r="B122" s="41"/>
      <c r="C122" s="206" t="s">
        <v>192</v>
      </c>
      <c r="D122" s="206" t="s">
        <v>138</v>
      </c>
      <c r="E122" s="207" t="s">
        <v>297</v>
      </c>
      <c r="F122" s="208" t="s">
        <v>298</v>
      </c>
      <c r="G122" s="209" t="s">
        <v>169</v>
      </c>
      <c r="H122" s="210">
        <v>83.060000000000002</v>
      </c>
      <c r="I122" s="211"/>
      <c r="J122" s="212">
        <f>ROUND(I122*H122,2)</f>
        <v>0</v>
      </c>
      <c r="K122" s="208" t="s">
        <v>142</v>
      </c>
      <c r="L122" s="46"/>
      <c r="M122" s="213" t="s">
        <v>19</v>
      </c>
      <c r="N122" s="214" t="s">
        <v>43</v>
      </c>
      <c r="O122" s="86"/>
      <c r="P122" s="215">
        <f>O122*H122</f>
        <v>0</v>
      </c>
      <c r="Q122" s="215">
        <v>0</v>
      </c>
      <c r="R122" s="215">
        <f>Q122*H122</f>
        <v>0</v>
      </c>
      <c r="S122" s="215">
        <v>0</v>
      </c>
      <c r="T122" s="216">
        <f>S122*H122</f>
        <v>0</v>
      </c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R122" s="217" t="s">
        <v>143</v>
      </c>
      <c r="AT122" s="217" t="s">
        <v>138</v>
      </c>
      <c r="AU122" s="217" t="s">
        <v>82</v>
      </c>
      <c r="AY122" s="19" t="s">
        <v>136</v>
      </c>
      <c r="BE122" s="218">
        <f>IF(N122="základní",J122,0)</f>
        <v>0</v>
      </c>
      <c r="BF122" s="218">
        <f>IF(N122="snížená",J122,0)</f>
        <v>0</v>
      </c>
      <c r="BG122" s="218">
        <f>IF(N122="zákl. přenesená",J122,0)</f>
        <v>0</v>
      </c>
      <c r="BH122" s="218">
        <f>IF(N122="sníž. přenesená",J122,0)</f>
        <v>0</v>
      </c>
      <c r="BI122" s="218">
        <f>IF(N122="nulová",J122,0)</f>
        <v>0</v>
      </c>
      <c r="BJ122" s="19" t="s">
        <v>80</v>
      </c>
      <c r="BK122" s="218">
        <f>ROUND(I122*H122,2)</f>
        <v>0</v>
      </c>
      <c r="BL122" s="19" t="s">
        <v>143</v>
      </c>
      <c r="BM122" s="217" t="s">
        <v>759</v>
      </c>
    </row>
    <row r="123" s="2" customFormat="1">
      <c r="A123" s="40"/>
      <c r="B123" s="41"/>
      <c r="C123" s="42"/>
      <c r="D123" s="219" t="s">
        <v>145</v>
      </c>
      <c r="E123" s="42"/>
      <c r="F123" s="220" t="s">
        <v>300</v>
      </c>
      <c r="G123" s="42"/>
      <c r="H123" s="42"/>
      <c r="I123" s="221"/>
      <c r="J123" s="42"/>
      <c r="K123" s="42"/>
      <c r="L123" s="46"/>
      <c r="M123" s="222"/>
      <c r="N123" s="223"/>
      <c r="O123" s="86"/>
      <c r="P123" s="86"/>
      <c r="Q123" s="86"/>
      <c r="R123" s="86"/>
      <c r="S123" s="86"/>
      <c r="T123" s="87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T123" s="19" t="s">
        <v>145</v>
      </c>
      <c r="AU123" s="19" t="s">
        <v>82</v>
      </c>
    </row>
    <row r="124" s="14" customFormat="1">
      <c r="A124" s="14"/>
      <c r="B124" s="246"/>
      <c r="C124" s="247"/>
      <c r="D124" s="226" t="s">
        <v>147</v>
      </c>
      <c r="E124" s="248" t="s">
        <v>19</v>
      </c>
      <c r="F124" s="249" t="s">
        <v>301</v>
      </c>
      <c r="G124" s="247"/>
      <c r="H124" s="248" t="s">
        <v>19</v>
      </c>
      <c r="I124" s="250"/>
      <c r="J124" s="247"/>
      <c r="K124" s="247"/>
      <c r="L124" s="251"/>
      <c r="M124" s="252"/>
      <c r="N124" s="253"/>
      <c r="O124" s="253"/>
      <c r="P124" s="253"/>
      <c r="Q124" s="253"/>
      <c r="R124" s="253"/>
      <c r="S124" s="253"/>
      <c r="T124" s="254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T124" s="255" t="s">
        <v>147</v>
      </c>
      <c r="AU124" s="255" t="s">
        <v>82</v>
      </c>
      <c r="AV124" s="14" t="s">
        <v>80</v>
      </c>
      <c r="AW124" s="14" t="s">
        <v>33</v>
      </c>
      <c r="AX124" s="14" t="s">
        <v>72</v>
      </c>
      <c r="AY124" s="255" t="s">
        <v>136</v>
      </c>
    </row>
    <row r="125" s="13" customFormat="1">
      <c r="A125" s="13"/>
      <c r="B125" s="224"/>
      <c r="C125" s="225"/>
      <c r="D125" s="226" t="s">
        <v>147</v>
      </c>
      <c r="E125" s="227" t="s">
        <v>19</v>
      </c>
      <c r="F125" s="228" t="s">
        <v>746</v>
      </c>
      <c r="G125" s="225"/>
      <c r="H125" s="229">
        <v>83.060000000000002</v>
      </c>
      <c r="I125" s="230"/>
      <c r="J125" s="225"/>
      <c r="K125" s="225"/>
      <c r="L125" s="231"/>
      <c r="M125" s="232"/>
      <c r="N125" s="233"/>
      <c r="O125" s="233"/>
      <c r="P125" s="233"/>
      <c r="Q125" s="233"/>
      <c r="R125" s="233"/>
      <c r="S125" s="233"/>
      <c r="T125" s="234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35" t="s">
        <v>147</v>
      </c>
      <c r="AU125" s="235" t="s">
        <v>82</v>
      </c>
      <c r="AV125" s="13" t="s">
        <v>82</v>
      </c>
      <c r="AW125" s="13" t="s">
        <v>33</v>
      </c>
      <c r="AX125" s="13" t="s">
        <v>80</v>
      </c>
      <c r="AY125" s="235" t="s">
        <v>136</v>
      </c>
    </row>
    <row r="126" s="2" customFormat="1" ht="24.15" customHeight="1">
      <c r="A126" s="40"/>
      <c r="B126" s="41"/>
      <c r="C126" s="206" t="s">
        <v>197</v>
      </c>
      <c r="D126" s="206" t="s">
        <v>138</v>
      </c>
      <c r="E126" s="207" t="s">
        <v>303</v>
      </c>
      <c r="F126" s="208" t="s">
        <v>304</v>
      </c>
      <c r="G126" s="209" t="s">
        <v>201</v>
      </c>
      <c r="H126" s="210">
        <v>598.03200000000004</v>
      </c>
      <c r="I126" s="211"/>
      <c r="J126" s="212">
        <f>ROUND(I126*H126,2)</f>
        <v>0</v>
      </c>
      <c r="K126" s="208" t="s">
        <v>142</v>
      </c>
      <c r="L126" s="46"/>
      <c r="M126" s="213" t="s">
        <v>19</v>
      </c>
      <c r="N126" s="214" t="s">
        <v>43</v>
      </c>
      <c r="O126" s="86"/>
      <c r="P126" s="215">
        <f>O126*H126</f>
        <v>0</v>
      </c>
      <c r="Q126" s="215">
        <v>0</v>
      </c>
      <c r="R126" s="215">
        <f>Q126*H126</f>
        <v>0</v>
      </c>
      <c r="S126" s="215">
        <v>0</v>
      </c>
      <c r="T126" s="216">
        <f>S126*H126</f>
        <v>0</v>
      </c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R126" s="217" t="s">
        <v>143</v>
      </c>
      <c r="AT126" s="217" t="s">
        <v>138</v>
      </c>
      <c r="AU126" s="217" t="s">
        <v>82</v>
      </c>
      <c r="AY126" s="19" t="s">
        <v>136</v>
      </c>
      <c r="BE126" s="218">
        <f>IF(N126="základní",J126,0)</f>
        <v>0</v>
      </c>
      <c r="BF126" s="218">
        <f>IF(N126="snížená",J126,0)</f>
        <v>0</v>
      </c>
      <c r="BG126" s="218">
        <f>IF(N126="zákl. přenesená",J126,0)</f>
        <v>0</v>
      </c>
      <c r="BH126" s="218">
        <f>IF(N126="sníž. přenesená",J126,0)</f>
        <v>0</v>
      </c>
      <c r="BI126" s="218">
        <f>IF(N126="nulová",J126,0)</f>
        <v>0</v>
      </c>
      <c r="BJ126" s="19" t="s">
        <v>80</v>
      </c>
      <c r="BK126" s="218">
        <f>ROUND(I126*H126,2)</f>
        <v>0</v>
      </c>
      <c r="BL126" s="19" t="s">
        <v>143</v>
      </c>
      <c r="BM126" s="217" t="s">
        <v>760</v>
      </c>
    </row>
    <row r="127" s="2" customFormat="1">
      <c r="A127" s="40"/>
      <c r="B127" s="41"/>
      <c r="C127" s="42"/>
      <c r="D127" s="219" t="s">
        <v>145</v>
      </c>
      <c r="E127" s="42"/>
      <c r="F127" s="220" t="s">
        <v>306</v>
      </c>
      <c r="G127" s="42"/>
      <c r="H127" s="42"/>
      <c r="I127" s="221"/>
      <c r="J127" s="42"/>
      <c r="K127" s="42"/>
      <c r="L127" s="46"/>
      <c r="M127" s="222"/>
      <c r="N127" s="223"/>
      <c r="O127" s="86"/>
      <c r="P127" s="86"/>
      <c r="Q127" s="86"/>
      <c r="R127" s="86"/>
      <c r="S127" s="86"/>
      <c r="T127" s="87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T127" s="19" t="s">
        <v>145</v>
      </c>
      <c r="AU127" s="19" t="s">
        <v>82</v>
      </c>
    </row>
    <row r="128" s="13" customFormat="1">
      <c r="A128" s="13"/>
      <c r="B128" s="224"/>
      <c r="C128" s="225"/>
      <c r="D128" s="226" t="s">
        <v>147</v>
      </c>
      <c r="E128" s="227" t="s">
        <v>19</v>
      </c>
      <c r="F128" s="228" t="s">
        <v>761</v>
      </c>
      <c r="G128" s="225"/>
      <c r="H128" s="229">
        <v>598.03200000000004</v>
      </c>
      <c r="I128" s="230"/>
      <c r="J128" s="225"/>
      <c r="K128" s="225"/>
      <c r="L128" s="231"/>
      <c r="M128" s="232"/>
      <c r="N128" s="233"/>
      <c r="O128" s="233"/>
      <c r="P128" s="233"/>
      <c r="Q128" s="233"/>
      <c r="R128" s="233"/>
      <c r="S128" s="233"/>
      <c r="T128" s="234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35" t="s">
        <v>147</v>
      </c>
      <c r="AU128" s="235" t="s">
        <v>82</v>
      </c>
      <c r="AV128" s="13" t="s">
        <v>82</v>
      </c>
      <c r="AW128" s="13" t="s">
        <v>33</v>
      </c>
      <c r="AX128" s="13" t="s">
        <v>80</v>
      </c>
      <c r="AY128" s="235" t="s">
        <v>136</v>
      </c>
    </row>
    <row r="129" s="2" customFormat="1" ht="24.15" customHeight="1">
      <c r="A129" s="40"/>
      <c r="B129" s="41"/>
      <c r="C129" s="206" t="s">
        <v>204</v>
      </c>
      <c r="D129" s="206" t="s">
        <v>138</v>
      </c>
      <c r="E129" s="207" t="s">
        <v>309</v>
      </c>
      <c r="F129" s="208" t="s">
        <v>310</v>
      </c>
      <c r="G129" s="209" t="s">
        <v>169</v>
      </c>
      <c r="H129" s="210">
        <v>414</v>
      </c>
      <c r="I129" s="211"/>
      <c r="J129" s="212">
        <f>ROUND(I129*H129,2)</f>
        <v>0</v>
      </c>
      <c r="K129" s="208" t="s">
        <v>142</v>
      </c>
      <c r="L129" s="46"/>
      <c r="M129" s="213" t="s">
        <v>19</v>
      </c>
      <c r="N129" s="214" t="s">
        <v>43</v>
      </c>
      <c r="O129" s="86"/>
      <c r="P129" s="215">
        <f>O129*H129</f>
        <v>0</v>
      </c>
      <c r="Q129" s="215">
        <v>0</v>
      </c>
      <c r="R129" s="215">
        <f>Q129*H129</f>
        <v>0</v>
      </c>
      <c r="S129" s="215">
        <v>0</v>
      </c>
      <c r="T129" s="216">
        <f>S129*H129</f>
        <v>0</v>
      </c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R129" s="217" t="s">
        <v>143</v>
      </c>
      <c r="AT129" s="217" t="s">
        <v>138</v>
      </c>
      <c r="AU129" s="217" t="s">
        <v>82</v>
      </c>
      <c r="AY129" s="19" t="s">
        <v>136</v>
      </c>
      <c r="BE129" s="218">
        <f>IF(N129="základní",J129,0)</f>
        <v>0</v>
      </c>
      <c r="BF129" s="218">
        <f>IF(N129="snížená",J129,0)</f>
        <v>0</v>
      </c>
      <c r="BG129" s="218">
        <f>IF(N129="zákl. přenesená",J129,0)</f>
        <v>0</v>
      </c>
      <c r="BH129" s="218">
        <f>IF(N129="sníž. přenesená",J129,0)</f>
        <v>0</v>
      </c>
      <c r="BI129" s="218">
        <f>IF(N129="nulová",J129,0)</f>
        <v>0</v>
      </c>
      <c r="BJ129" s="19" t="s">
        <v>80</v>
      </c>
      <c r="BK129" s="218">
        <f>ROUND(I129*H129,2)</f>
        <v>0</v>
      </c>
      <c r="BL129" s="19" t="s">
        <v>143</v>
      </c>
      <c r="BM129" s="217" t="s">
        <v>762</v>
      </c>
    </row>
    <row r="130" s="2" customFormat="1">
      <c r="A130" s="40"/>
      <c r="B130" s="41"/>
      <c r="C130" s="42"/>
      <c r="D130" s="219" t="s">
        <v>145</v>
      </c>
      <c r="E130" s="42"/>
      <c r="F130" s="220" t="s">
        <v>312</v>
      </c>
      <c r="G130" s="42"/>
      <c r="H130" s="42"/>
      <c r="I130" s="221"/>
      <c r="J130" s="42"/>
      <c r="K130" s="42"/>
      <c r="L130" s="46"/>
      <c r="M130" s="222"/>
      <c r="N130" s="223"/>
      <c r="O130" s="86"/>
      <c r="P130" s="86"/>
      <c r="Q130" s="86"/>
      <c r="R130" s="86"/>
      <c r="S130" s="86"/>
      <c r="T130" s="87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T130" s="19" t="s">
        <v>145</v>
      </c>
      <c r="AU130" s="19" t="s">
        <v>82</v>
      </c>
    </row>
    <row r="131" s="13" customFormat="1">
      <c r="A131" s="13"/>
      <c r="B131" s="224"/>
      <c r="C131" s="225"/>
      <c r="D131" s="226" t="s">
        <v>147</v>
      </c>
      <c r="E131" s="227" t="s">
        <v>19</v>
      </c>
      <c r="F131" s="228" t="s">
        <v>763</v>
      </c>
      <c r="G131" s="225"/>
      <c r="H131" s="229">
        <v>414</v>
      </c>
      <c r="I131" s="230"/>
      <c r="J131" s="225"/>
      <c r="K131" s="225"/>
      <c r="L131" s="231"/>
      <c r="M131" s="232"/>
      <c r="N131" s="233"/>
      <c r="O131" s="233"/>
      <c r="P131" s="233"/>
      <c r="Q131" s="233"/>
      <c r="R131" s="233"/>
      <c r="S131" s="233"/>
      <c r="T131" s="234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35" t="s">
        <v>147</v>
      </c>
      <c r="AU131" s="235" t="s">
        <v>82</v>
      </c>
      <c r="AV131" s="13" t="s">
        <v>82</v>
      </c>
      <c r="AW131" s="13" t="s">
        <v>33</v>
      </c>
      <c r="AX131" s="13" t="s">
        <v>80</v>
      </c>
      <c r="AY131" s="235" t="s">
        <v>136</v>
      </c>
    </row>
    <row r="132" s="2" customFormat="1" ht="16.5" customHeight="1">
      <c r="A132" s="40"/>
      <c r="B132" s="41"/>
      <c r="C132" s="236" t="s">
        <v>209</v>
      </c>
      <c r="D132" s="236" t="s">
        <v>198</v>
      </c>
      <c r="E132" s="237" t="s">
        <v>318</v>
      </c>
      <c r="F132" s="238" t="s">
        <v>319</v>
      </c>
      <c r="G132" s="239" t="s">
        <v>169</v>
      </c>
      <c r="H132" s="240">
        <v>303.15300000000002</v>
      </c>
      <c r="I132" s="241"/>
      <c r="J132" s="242">
        <f>ROUND(I132*H132,2)</f>
        <v>0</v>
      </c>
      <c r="K132" s="238" t="s">
        <v>19</v>
      </c>
      <c r="L132" s="243"/>
      <c r="M132" s="244" t="s">
        <v>19</v>
      </c>
      <c r="N132" s="245" t="s">
        <v>43</v>
      </c>
      <c r="O132" s="86"/>
      <c r="P132" s="215">
        <f>O132*H132</f>
        <v>0</v>
      </c>
      <c r="Q132" s="215">
        <v>0</v>
      </c>
      <c r="R132" s="215">
        <f>Q132*H132</f>
        <v>0</v>
      </c>
      <c r="S132" s="215">
        <v>0</v>
      </c>
      <c r="T132" s="216">
        <f>S132*H132</f>
        <v>0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217" t="s">
        <v>186</v>
      </c>
      <c r="AT132" s="217" t="s">
        <v>198</v>
      </c>
      <c r="AU132" s="217" t="s">
        <v>82</v>
      </c>
      <c r="AY132" s="19" t="s">
        <v>136</v>
      </c>
      <c r="BE132" s="218">
        <f>IF(N132="základní",J132,0)</f>
        <v>0</v>
      </c>
      <c r="BF132" s="218">
        <f>IF(N132="snížená",J132,0)</f>
        <v>0</v>
      </c>
      <c r="BG132" s="218">
        <f>IF(N132="zákl. přenesená",J132,0)</f>
        <v>0</v>
      </c>
      <c r="BH132" s="218">
        <f>IF(N132="sníž. přenesená",J132,0)</f>
        <v>0</v>
      </c>
      <c r="BI132" s="218">
        <f>IF(N132="nulová",J132,0)</f>
        <v>0</v>
      </c>
      <c r="BJ132" s="19" t="s">
        <v>80</v>
      </c>
      <c r="BK132" s="218">
        <f>ROUND(I132*H132,2)</f>
        <v>0</v>
      </c>
      <c r="BL132" s="19" t="s">
        <v>143</v>
      </c>
      <c r="BM132" s="217" t="s">
        <v>764</v>
      </c>
    </row>
    <row r="133" s="14" customFormat="1">
      <c r="A133" s="14"/>
      <c r="B133" s="246"/>
      <c r="C133" s="247"/>
      <c r="D133" s="226" t="s">
        <v>147</v>
      </c>
      <c r="E133" s="248" t="s">
        <v>19</v>
      </c>
      <c r="F133" s="249" t="s">
        <v>321</v>
      </c>
      <c r="G133" s="247"/>
      <c r="H133" s="248" t="s">
        <v>19</v>
      </c>
      <c r="I133" s="250"/>
      <c r="J133" s="247"/>
      <c r="K133" s="247"/>
      <c r="L133" s="251"/>
      <c r="M133" s="252"/>
      <c r="N133" s="253"/>
      <c r="O133" s="253"/>
      <c r="P133" s="253"/>
      <c r="Q133" s="253"/>
      <c r="R133" s="253"/>
      <c r="S133" s="253"/>
      <c r="T133" s="254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55" t="s">
        <v>147</v>
      </c>
      <c r="AU133" s="255" t="s">
        <v>82</v>
      </c>
      <c r="AV133" s="14" t="s">
        <v>80</v>
      </c>
      <c r="AW133" s="14" t="s">
        <v>33</v>
      </c>
      <c r="AX133" s="14" t="s">
        <v>72</v>
      </c>
      <c r="AY133" s="255" t="s">
        <v>136</v>
      </c>
    </row>
    <row r="134" s="13" customFormat="1">
      <c r="A134" s="13"/>
      <c r="B134" s="224"/>
      <c r="C134" s="225"/>
      <c r="D134" s="226" t="s">
        <v>147</v>
      </c>
      <c r="E134" s="227" t="s">
        <v>19</v>
      </c>
      <c r="F134" s="228" t="s">
        <v>765</v>
      </c>
      <c r="G134" s="225"/>
      <c r="H134" s="229">
        <v>414</v>
      </c>
      <c r="I134" s="230"/>
      <c r="J134" s="225"/>
      <c r="K134" s="225"/>
      <c r="L134" s="231"/>
      <c r="M134" s="232"/>
      <c r="N134" s="233"/>
      <c r="O134" s="233"/>
      <c r="P134" s="233"/>
      <c r="Q134" s="233"/>
      <c r="R134" s="233"/>
      <c r="S134" s="233"/>
      <c r="T134" s="234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35" t="s">
        <v>147</v>
      </c>
      <c r="AU134" s="235" t="s">
        <v>82</v>
      </c>
      <c r="AV134" s="13" t="s">
        <v>82</v>
      </c>
      <c r="AW134" s="13" t="s">
        <v>33</v>
      </c>
      <c r="AX134" s="13" t="s">
        <v>72</v>
      </c>
      <c r="AY134" s="235" t="s">
        <v>136</v>
      </c>
    </row>
    <row r="135" s="13" customFormat="1">
      <c r="A135" s="13"/>
      <c r="B135" s="224"/>
      <c r="C135" s="225"/>
      <c r="D135" s="226" t="s">
        <v>147</v>
      </c>
      <c r="E135" s="227" t="s">
        <v>19</v>
      </c>
      <c r="F135" s="228" t="s">
        <v>766</v>
      </c>
      <c r="G135" s="225"/>
      <c r="H135" s="229">
        <v>-83.060000000000002</v>
      </c>
      <c r="I135" s="230"/>
      <c r="J135" s="225"/>
      <c r="K135" s="225"/>
      <c r="L135" s="231"/>
      <c r="M135" s="232"/>
      <c r="N135" s="233"/>
      <c r="O135" s="233"/>
      <c r="P135" s="233"/>
      <c r="Q135" s="233"/>
      <c r="R135" s="233"/>
      <c r="S135" s="233"/>
      <c r="T135" s="234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35" t="s">
        <v>147</v>
      </c>
      <c r="AU135" s="235" t="s">
        <v>82</v>
      </c>
      <c r="AV135" s="13" t="s">
        <v>82</v>
      </c>
      <c r="AW135" s="13" t="s">
        <v>33</v>
      </c>
      <c r="AX135" s="13" t="s">
        <v>72</v>
      </c>
      <c r="AY135" s="235" t="s">
        <v>136</v>
      </c>
    </row>
    <row r="136" s="14" customFormat="1">
      <c r="A136" s="14"/>
      <c r="B136" s="246"/>
      <c r="C136" s="247"/>
      <c r="D136" s="226" t="s">
        <v>147</v>
      </c>
      <c r="E136" s="248" t="s">
        <v>19</v>
      </c>
      <c r="F136" s="249" t="s">
        <v>324</v>
      </c>
      <c r="G136" s="247"/>
      <c r="H136" s="248" t="s">
        <v>19</v>
      </c>
      <c r="I136" s="250"/>
      <c r="J136" s="247"/>
      <c r="K136" s="247"/>
      <c r="L136" s="251"/>
      <c r="M136" s="252"/>
      <c r="N136" s="253"/>
      <c r="O136" s="253"/>
      <c r="P136" s="253"/>
      <c r="Q136" s="253"/>
      <c r="R136" s="253"/>
      <c r="S136" s="253"/>
      <c r="T136" s="254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55" t="s">
        <v>147</v>
      </c>
      <c r="AU136" s="255" t="s">
        <v>82</v>
      </c>
      <c r="AV136" s="14" t="s">
        <v>80</v>
      </c>
      <c r="AW136" s="14" t="s">
        <v>33</v>
      </c>
      <c r="AX136" s="14" t="s">
        <v>72</v>
      </c>
      <c r="AY136" s="255" t="s">
        <v>136</v>
      </c>
    </row>
    <row r="137" s="13" customFormat="1">
      <c r="A137" s="13"/>
      <c r="B137" s="224"/>
      <c r="C137" s="225"/>
      <c r="D137" s="226" t="s">
        <v>147</v>
      </c>
      <c r="E137" s="227" t="s">
        <v>19</v>
      </c>
      <c r="F137" s="228" t="s">
        <v>767</v>
      </c>
      <c r="G137" s="225"/>
      <c r="H137" s="229">
        <v>-27.786999999999999</v>
      </c>
      <c r="I137" s="230"/>
      <c r="J137" s="225"/>
      <c r="K137" s="225"/>
      <c r="L137" s="231"/>
      <c r="M137" s="232"/>
      <c r="N137" s="233"/>
      <c r="O137" s="233"/>
      <c r="P137" s="233"/>
      <c r="Q137" s="233"/>
      <c r="R137" s="233"/>
      <c r="S137" s="233"/>
      <c r="T137" s="234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35" t="s">
        <v>147</v>
      </c>
      <c r="AU137" s="235" t="s">
        <v>82</v>
      </c>
      <c r="AV137" s="13" t="s">
        <v>82</v>
      </c>
      <c r="AW137" s="13" t="s">
        <v>33</v>
      </c>
      <c r="AX137" s="13" t="s">
        <v>72</v>
      </c>
      <c r="AY137" s="235" t="s">
        <v>136</v>
      </c>
    </row>
    <row r="138" s="15" customFormat="1">
      <c r="A138" s="15"/>
      <c r="B138" s="256"/>
      <c r="C138" s="257"/>
      <c r="D138" s="226" t="s">
        <v>147</v>
      </c>
      <c r="E138" s="258" t="s">
        <v>19</v>
      </c>
      <c r="F138" s="259" t="s">
        <v>277</v>
      </c>
      <c r="G138" s="257"/>
      <c r="H138" s="260">
        <v>303.15300000000002</v>
      </c>
      <c r="I138" s="261"/>
      <c r="J138" s="257"/>
      <c r="K138" s="257"/>
      <c r="L138" s="262"/>
      <c r="M138" s="263"/>
      <c r="N138" s="264"/>
      <c r="O138" s="264"/>
      <c r="P138" s="264"/>
      <c r="Q138" s="264"/>
      <c r="R138" s="264"/>
      <c r="S138" s="264"/>
      <c r="T138" s="265"/>
      <c r="U138" s="15"/>
      <c r="V138" s="15"/>
      <c r="W138" s="15"/>
      <c r="X138" s="15"/>
      <c r="Y138" s="15"/>
      <c r="Z138" s="15"/>
      <c r="AA138" s="15"/>
      <c r="AB138" s="15"/>
      <c r="AC138" s="15"/>
      <c r="AD138" s="15"/>
      <c r="AE138" s="15"/>
      <c r="AT138" s="266" t="s">
        <v>147</v>
      </c>
      <c r="AU138" s="266" t="s">
        <v>82</v>
      </c>
      <c r="AV138" s="15" t="s">
        <v>143</v>
      </c>
      <c r="AW138" s="15" t="s">
        <v>33</v>
      </c>
      <c r="AX138" s="15" t="s">
        <v>80</v>
      </c>
      <c r="AY138" s="266" t="s">
        <v>136</v>
      </c>
    </row>
    <row r="139" s="12" customFormat="1" ht="22.8" customHeight="1">
      <c r="A139" s="12"/>
      <c r="B139" s="190"/>
      <c r="C139" s="191"/>
      <c r="D139" s="192" t="s">
        <v>71</v>
      </c>
      <c r="E139" s="204" t="s">
        <v>82</v>
      </c>
      <c r="F139" s="204" t="s">
        <v>378</v>
      </c>
      <c r="G139" s="191"/>
      <c r="H139" s="191"/>
      <c r="I139" s="194"/>
      <c r="J139" s="205">
        <f>BK139</f>
        <v>0</v>
      </c>
      <c r="K139" s="191"/>
      <c r="L139" s="196"/>
      <c r="M139" s="197"/>
      <c r="N139" s="198"/>
      <c r="O139" s="198"/>
      <c r="P139" s="199">
        <f>SUM(P140:P149)</f>
        <v>0</v>
      </c>
      <c r="Q139" s="198"/>
      <c r="R139" s="199">
        <f>SUM(R140:R149)</f>
        <v>0.030120000000000001</v>
      </c>
      <c r="S139" s="198"/>
      <c r="T139" s="200">
        <f>SUM(T140:T149)</f>
        <v>0</v>
      </c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R139" s="201" t="s">
        <v>80</v>
      </c>
      <c r="AT139" s="202" t="s">
        <v>71</v>
      </c>
      <c r="AU139" s="202" t="s">
        <v>80</v>
      </c>
      <c r="AY139" s="201" t="s">
        <v>136</v>
      </c>
      <c r="BK139" s="203">
        <f>SUM(BK140:BK149)</f>
        <v>0</v>
      </c>
    </row>
    <row r="140" s="2" customFormat="1" ht="24.15" customHeight="1">
      <c r="A140" s="40"/>
      <c r="B140" s="41"/>
      <c r="C140" s="206" t="s">
        <v>214</v>
      </c>
      <c r="D140" s="206" t="s">
        <v>138</v>
      </c>
      <c r="E140" s="207" t="s">
        <v>768</v>
      </c>
      <c r="F140" s="208" t="s">
        <v>769</v>
      </c>
      <c r="G140" s="209" t="s">
        <v>169</v>
      </c>
      <c r="H140" s="210">
        <v>16</v>
      </c>
      <c r="I140" s="211"/>
      <c r="J140" s="212">
        <f>ROUND(I140*H140,2)</f>
        <v>0</v>
      </c>
      <c r="K140" s="208" t="s">
        <v>19</v>
      </c>
      <c r="L140" s="46"/>
      <c r="M140" s="213" t="s">
        <v>19</v>
      </c>
      <c r="N140" s="214" t="s">
        <v>43</v>
      </c>
      <c r="O140" s="86"/>
      <c r="P140" s="215">
        <f>O140*H140</f>
        <v>0</v>
      </c>
      <c r="Q140" s="215">
        <v>0</v>
      </c>
      <c r="R140" s="215">
        <f>Q140*H140</f>
        <v>0</v>
      </c>
      <c r="S140" s="215">
        <v>0</v>
      </c>
      <c r="T140" s="216">
        <f>S140*H140</f>
        <v>0</v>
      </c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R140" s="217" t="s">
        <v>143</v>
      </c>
      <c r="AT140" s="217" t="s">
        <v>138</v>
      </c>
      <c r="AU140" s="217" t="s">
        <v>82</v>
      </c>
      <c r="AY140" s="19" t="s">
        <v>136</v>
      </c>
      <c r="BE140" s="218">
        <f>IF(N140="základní",J140,0)</f>
        <v>0</v>
      </c>
      <c r="BF140" s="218">
        <f>IF(N140="snížená",J140,0)</f>
        <v>0</v>
      </c>
      <c r="BG140" s="218">
        <f>IF(N140="zákl. přenesená",J140,0)</f>
        <v>0</v>
      </c>
      <c r="BH140" s="218">
        <f>IF(N140="sníž. přenesená",J140,0)</f>
        <v>0</v>
      </c>
      <c r="BI140" s="218">
        <f>IF(N140="nulová",J140,0)</f>
        <v>0</v>
      </c>
      <c r="BJ140" s="19" t="s">
        <v>80</v>
      </c>
      <c r="BK140" s="218">
        <f>ROUND(I140*H140,2)</f>
        <v>0</v>
      </c>
      <c r="BL140" s="19" t="s">
        <v>143</v>
      </c>
      <c r="BM140" s="217" t="s">
        <v>770</v>
      </c>
    </row>
    <row r="141" s="13" customFormat="1">
      <c r="A141" s="13"/>
      <c r="B141" s="224"/>
      <c r="C141" s="225"/>
      <c r="D141" s="226" t="s">
        <v>147</v>
      </c>
      <c r="E141" s="227" t="s">
        <v>19</v>
      </c>
      <c r="F141" s="228" t="s">
        <v>771</v>
      </c>
      <c r="G141" s="225"/>
      <c r="H141" s="229">
        <v>16</v>
      </c>
      <c r="I141" s="230"/>
      <c r="J141" s="225"/>
      <c r="K141" s="225"/>
      <c r="L141" s="231"/>
      <c r="M141" s="232"/>
      <c r="N141" s="233"/>
      <c r="O141" s="233"/>
      <c r="P141" s="233"/>
      <c r="Q141" s="233"/>
      <c r="R141" s="233"/>
      <c r="S141" s="233"/>
      <c r="T141" s="234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35" t="s">
        <v>147</v>
      </c>
      <c r="AU141" s="235" t="s">
        <v>82</v>
      </c>
      <c r="AV141" s="13" t="s">
        <v>82</v>
      </c>
      <c r="AW141" s="13" t="s">
        <v>33</v>
      </c>
      <c r="AX141" s="13" t="s">
        <v>80</v>
      </c>
      <c r="AY141" s="235" t="s">
        <v>136</v>
      </c>
    </row>
    <row r="142" s="2" customFormat="1" ht="24.15" customHeight="1">
      <c r="A142" s="40"/>
      <c r="B142" s="41"/>
      <c r="C142" s="206" t="s">
        <v>220</v>
      </c>
      <c r="D142" s="206" t="s">
        <v>138</v>
      </c>
      <c r="E142" s="207" t="s">
        <v>772</v>
      </c>
      <c r="F142" s="208" t="s">
        <v>773</v>
      </c>
      <c r="G142" s="209" t="s">
        <v>141</v>
      </c>
      <c r="H142" s="210">
        <v>52</v>
      </c>
      <c r="I142" s="211"/>
      <c r="J142" s="212">
        <f>ROUND(I142*H142,2)</f>
        <v>0</v>
      </c>
      <c r="K142" s="208" t="s">
        <v>142</v>
      </c>
      <c r="L142" s="46"/>
      <c r="M142" s="213" t="s">
        <v>19</v>
      </c>
      <c r="N142" s="214" t="s">
        <v>43</v>
      </c>
      <c r="O142" s="86"/>
      <c r="P142" s="215">
        <f>O142*H142</f>
        <v>0</v>
      </c>
      <c r="Q142" s="215">
        <v>0.00017000000000000001</v>
      </c>
      <c r="R142" s="215">
        <f>Q142*H142</f>
        <v>0.0088400000000000006</v>
      </c>
      <c r="S142" s="215">
        <v>0</v>
      </c>
      <c r="T142" s="216">
        <f>S142*H142</f>
        <v>0</v>
      </c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R142" s="217" t="s">
        <v>143</v>
      </c>
      <c r="AT142" s="217" t="s">
        <v>138</v>
      </c>
      <c r="AU142" s="217" t="s">
        <v>82</v>
      </c>
      <c r="AY142" s="19" t="s">
        <v>136</v>
      </c>
      <c r="BE142" s="218">
        <f>IF(N142="základní",J142,0)</f>
        <v>0</v>
      </c>
      <c r="BF142" s="218">
        <f>IF(N142="snížená",J142,0)</f>
        <v>0</v>
      </c>
      <c r="BG142" s="218">
        <f>IF(N142="zákl. přenesená",J142,0)</f>
        <v>0</v>
      </c>
      <c r="BH142" s="218">
        <f>IF(N142="sníž. přenesená",J142,0)</f>
        <v>0</v>
      </c>
      <c r="BI142" s="218">
        <f>IF(N142="nulová",J142,0)</f>
        <v>0</v>
      </c>
      <c r="BJ142" s="19" t="s">
        <v>80</v>
      </c>
      <c r="BK142" s="218">
        <f>ROUND(I142*H142,2)</f>
        <v>0</v>
      </c>
      <c r="BL142" s="19" t="s">
        <v>143</v>
      </c>
      <c r="BM142" s="217" t="s">
        <v>774</v>
      </c>
    </row>
    <row r="143" s="2" customFormat="1">
      <c r="A143" s="40"/>
      <c r="B143" s="41"/>
      <c r="C143" s="42"/>
      <c r="D143" s="219" t="s">
        <v>145</v>
      </c>
      <c r="E143" s="42"/>
      <c r="F143" s="220" t="s">
        <v>775</v>
      </c>
      <c r="G143" s="42"/>
      <c r="H143" s="42"/>
      <c r="I143" s="221"/>
      <c r="J143" s="42"/>
      <c r="K143" s="42"/>
      <c r="L143" s="46"/>
      <c r="M143" s="222"/>
      <c r="N143" s="223"/>
      <c r="O143" s="86"/>
      <c r="P143" s="86"/>
      <c r="Q143" s="86"/>
      <c r="R143" s="86"/>
      <c r="S143" s="86"/>
      <c r="T143" s="87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T143" s="19" t="s">
        <v>145</v>
      </c>
      <c r="AU143" s="19" t="s">
        <v>82</v>
      </c>
    </row>
    <row r="144" s="13" customFormat="1">
      <c r="A144" s="13"/>
      <c r="B144" s="224"/>
      <c r="C144" s="225"/>
      <c r="D144" s="226" t="s">
        <v>147</v>
      </c>
      <c r="E144" s="227" t="s">
        <v>19</v>
      </c>
      <c r="F144" s="228" t="s">
        <v>776</v>
      </c>
      <c r="G144" s="225"/>
      <c r="H144" s="229">
        <v>52</v>
      </c>
      <c r="I144" s="230"/>
      <c r="J144" s="225"/>
      <c r="K144" s="225"/>
      <c r="L144" s="231"/>
      <c r="M144" s="232"/>
      <c r="N144" s="233"/>
      <c r="O144" s="233"/>
      <c r="P144" s="233"/>
      <c r="Q144" s="233"/>
      <c r="R144" s="233"/>
      <c r="S144" s="233"/>
      <c r="T144" s="234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35" t="s">
        <v>147</v>
      </c>
      <c r="AU144" s="235" t="s">
        <v>82</v>
      </c>
      <c r="AV144" s="13" t="s">
        <v>82</v>
      </c>
      <c r="AW144" s="13" t="s">
        <v>33</v>
      </c>
      <c r="AX144" s="13" t="s">
        <v>80</v>
      </c>
      <c r="AY144" s="235" t="s">
        <v>136</v>
      </c>
    </row>
    <row r="145" s="2" customFormat="1" ht="16.5" customHeight="1">
      <c r="A145" s="40"/>
      <c r="B145" s="41"/>
      <c r="C145" s="236" t="s">
        <v>8</v>
      </c>
      <c r="D145" s="236" t="s">
        <v>198</v>
      </c>
      <c r="E145" s="237" t="s">
        <v>777</v>
      </c>
      <c r="F145" s="238" t="s">
        <v>778</v>
      </c>
      <c r="G145" s="239" t="s">
        <v>141</v>
      </c>
      <c r="H145" s="240">
        <v>54.600000000000001</v>
      </c>
      <c r="I145" s="241"/>
      <c r="J145" s="242">
        <f>ROUND(I145*H145,2)</f>
        <v>0</v>
      </c>
      <c r="K145" s="238" t="s">
        <v>142</v>
      </c>
      <c r="L145" s="243"/>
      <c r="M145" s="244" t="s">
        <v>19</v>
      </c>
      <c r="N145" s="245" t="s">
        <v>43</v>
      </c>
      <c r="O145" s="86"/>
      <c r="P145" s="215">
        <f>O145*H145</f>
        <v>0</v>
      </c>
      <c r="Q145" s="215">
        <v>0.00029999999999999997</v>
      </c>
      <c r="R145" s="215">
        <f>Q145*H145</f>
        <v>0.016379999999999999</v>
      </c>
      <c r="S145" s="215">
        <v>0</v>
      </c>
      <c r="T145" s="216">
        <f>S145*H145</f>
        <v>0</v>
      </c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R145" s="217" t="s">
        <v>186</v>
      </c>
      <c r="AT145" s="217" t="s">
        <v>198</v>
      </c>
      <c r="AU145" s="217" t="s">
        <v>82</v>
      </c>
      <c r="AY145" s="19" t="s">
        <v>136</v>
      </c>
      <c r="BE145" s="218">
        <f>IF(N145="základní",J145,0)</f>
        <v>0</v>
      </c>
      <c r="BF145" s="218">
        <f>IF(N145="snížená",J145,0)</f>
        <v>0</v>
      </c>
      <c r="BG145" s="218">
        <f>IF(N145="zákl. přenesená",J145,0)</f>
        <v>0</v>
      </c>
      <c r="BH145" s="218">
        <f>IF(N145="sníž. přenesená",J145,0)</f>
        <v>0</v>
      </c>
      <c r="BI145" s="218">
        <f>IF(N145="nulová",J145,0)</f>
        <v>0</v>
      </c>
      <c r="BJ145" s="19" t="s">
        <v>80</v>
      </c>
      <c r="BK145" s="218">
        <f>ROUND(I145*H145,2)</f>
        <v>0</v>
      </c>
      <c r="BL145" s="19" t="s">
        <v>143</v>
      </c>
      <c r="BM145" s="217" t="s">
        <v>779</v>
      </c>
    </row>
    <row r="146" s="13" customFormat="1">
      <c r="A146" s="13"/>
      <c r="B146" s="224"/>
      <c r="C146" s="225"/>
      <c r="D146" s="226" t="s">
        <v>147</v>
      </c>
      <c r="E146" s="227" t="s">
        <v>19</v>
      </c>
      <c r="F146" s="228" t="s">
        <v>780</v>
      </c>
      <c r="G146" s="225"/>
      <c r="H146" s="229">
        <v>54.600000000000001</v>
      </c>
      <c r="I146" s="230"/>
      <c r="J146" s="225"/>
      <c r="K146" s="225"/>
      <c r="L146" s="231"/>
      <c r="M146" s="232"/>
      <c r="N146" s="233"/>
      <c r="O146" s="233"/>
      <c r="P146" s="233"/>
      <c r="Q146" s="233"/>
      <c r="R146" s="233"/>
      <c r="S146" s="233"/>
      <c r="T146" s="234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35" t="s">
        <v>147</v>
      </c>
      <c r="AU146" s="235" t="s">
        <v>82</v>
      </c>
      <c r="AV146" s="13" t="s">
        <v>82</v>
      </c>
      <c r="AW146" s="13" t="s">
        <v>33</v>
      </c>
      <c r="AX146" s="13" t="s">
        <v>80</v>
      </c>
      <c r="AY146" s="235" t="s">
        <v>136</v>
      </c>
    </row>
    <row r="147" s="2" customFormat="1" ht="16.5" customHeight="1">
      <c r="A147" s="40"/>
      <c r="B147" s="41"/>
      <c r="C147" s="206" t="s">
        <v>229</v>
      </c>
      <c r="D147" s="206" t="s">
        <v>138</v>
      </c>
      <c r="E147" s="207" t="s">
        <v>781</v>
      </c>
      <c r="F147" s="208" t="s">
        <v>782</v>
      </c>
      <c r="G147" s="209" t="s">
        <v>162</v>
      </c>
      <c r="H147" s="210">
        <v>10</v>
      </c>
      <c r="I147" s="211"/>
      <c r="J147" s="212">
        <f>ROUND(I147*H147,2)</f>
        <v>0</v>
      </c>
      <c r="K147" s="208" t="s">
        <v>142</v>
      </c>
      <c r="L147" s="46"/>
      <c r="M147" s="213" t="s">
        <v>19</v>
      </c>
      <c r="N147" s="214" t="s">
        <v>43</v>
      </c>
      <c r="O147" s="86"/>
      <c r="P147" s="215">
        <f>O147*H147</f>
        <v>0</v>
      </c>
      <c r="Q147" s="215">
        <v>0.00048999999999999998</v>
      </c>
      <c r="R147" s="215">
        <f>Q147*H147</f>
        <v>0.0048999999999999998</v>
      </c>
      <c r="S147" s="215">
        <v>0</v>
      </c>
      <c r="T147" s="216">
        <f>S147*H147</f>
        <v>0</v>
      </c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R147" s="217" t="s">
        <v>143</v>
      </c>
      <c r="AT147" s="217" t="s">
        <v>138</v>
      </c>
      <c r="AU147" s="217" t="s">
        <v>82</v>
      </c>
      <c r="AY147" s="19" t="s">
        <v>136</v>
      </c>
      <c r="BE147" s="218">
        <f>IF(N147="základní",J147,0)</f>
        <v>0</v>
      </c>
      <c r="BF147" s="218">
        <f>IF(N147="snížená",J147,0)</f>
        <v>0</v>
      </c>
      <c r="BG147" s="218">
        <f>IF(N147="zákl. přenesená",J147,0)</f>
        <v>0</v>
      </c>
      <c r="BH147" s="218">
        <f>IF(N147="sníž. přenesená",J147,0)</f>
        <v>0</v>
      </c>
      <c r="BI147" s="218">
        <f>IF(N147="nulová",J147,0)</f>
        <v>0</v>
      </c>
      <c r="BJ147" s="19" t="s">
        <v>80</v>
      </c>
      <c r="BK147" s="218">
        <f>ROUND(I147*H147,2)</f>
        <v>0</v>
      </c>
      <c r="BL147" s="19" t="s">
        <v>143</v>
      </c>
      <c r="BM147" s="217" t="s">
        <v>783</v>
      </c>
    </row>
    <row r="148" s="2" customFormat="1">
      <c r="A148" s="40"/>
      <c r="B148" s="41"/>
      <c r="C148" s="42"/>
      <c r="D148" s="219" t="s">
        <v>145</v>
      </c>
      <c r="E148" s="42"/>
      <c r="F148" s="220" t="s">
        <v>784</v>
      </c>
      <c r="G148" s="42"/>
      <c r="H148" s="42"/>
      <c r="I148" s="221"/>
      <c r="J148" s="42"/>
      <c r="K148" s="42"/>
      <c r="L148" s="46"/>
      <c r="M148" s="222"/>
      <c r="N148" s="223"/>
      <c r="O148" s="86"/>
      <c r="P148" s="86"/>
      <c r="Q148" s="86"/>
      <c r="R148" s="86"/>
      <c r="S148" s="86"/>
      <c r="T148" s="87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T148" s="19" t="s">
        <v>145</v>
      </c>
      <c r="AU148" s="19" t="s">
        <v>82</v>
      </c>
    </row>
    <row r="149" s="13" customFormat="1">
      <c r="A149" s="13"/>
      <c r="B149" s="224"/>
      <c r="C149" s="225"/>
      <c r="D149" s="226" t="s">
        <v>147</v>
      </c>
      <c r="E149" s="227" t="s">
        <v>19</v>
      </c>
      <c r="F149" s="228" t="s">
        <v>785</v>
      </c>
      <c r="G149" s="225"/>
      <c r="H149" s="229">
        <v>10</v>
      </c>
      <c r="I149" s="230"/>
      <c r="J149" s="225"/>
      <c r="K149" s="225"/>
      <c r="L149" s="231"/>
      <c r="M149" s="232"/>
      <c r="N149" s="233"/>
      <c r="O149" s="233"/>
      <c r="P149" s="233"/>
      <c r="Q149" s="233"/>
      <c r="R149" s="233"/>
      <c r="S149" s="233"/>
      <c r="T149" s="234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35" t="s">
        <v>147</v>
      </c>
      <c r="AU149" s="235" t="s">
        <v>82</v>
      </c>
      <c r="AV149" s="13" t="s">
        <v>82</v>
      </c>
      <c r="AW149" s="13" t="s">
        <v>33</v>
      </c>
      <c r="AX149" s="13" t="s">
        <v>80</v>
      </c>
      <c r="AY149" s="235" t="s">
        <v>136</v>
      </c>
    </row>
    <row r="150" s="12" customFormat="1" ht="22.8" customHeight="1">
      <c r="A150" s="12"/>
      <c r="B150" s="190"/>
      <c r="C150" s="191"/>
      <c r="D150" s="192" t="s">
        <v>71</v>
      </c>
      <c r="E150" s="204" t="s">
        <v>186</v>
      </c>
      <c r="F150" s="204" t="s">
        <v>448</v>
      </c>
      <c r="G150" s="191"/>
      <c r="H150" s="191"/>
      <c r="I150" s="194"/>
      <c r="J150" s="205">
        <f>BK150</f>
        <v>0</v>
      </c>
      <c r="K150" s="191"/>
      <c r="L150" s="196"/>
      <c r="M150" s="197"/>
      <c r="N150" s="198"/>
      <c r="O150" s="198"/>
      <c r="P150" s="199">
        <f>SUM(P151:P171)</f>
        <v>0</v>
      </c>
      <c r="Q150" s="198"/>
      <c r="R150" s="199">
        <f>SUM(R151:R171)</f>
        <v>2.5609900000000003</v>
      </c>
      <c r="S150" s="198"/>
      <c r="T150" s="200">
        <f>SUM(T151:T171)</f>
        <v>1.3204</v>
      </c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R150" s="201" t="s">
        <v>80</v>
      </c>
      <c r="AT150" s="202" t="s">
        <v>71</v>
      </c>
      <c r="AU150" s="202" t="s">
        <v>80</v>
      </c>
      <c r="AY150" s="201" t="s">
        <v>136</v>
      </c>
      <c r="BK150" s="203">
        <f>SUM(BK151:BK171)</f>
        <v>0</v>
      </c>
    </row>
    <row r="151" s="2" customFormat="1" ht="21.75" customHeight="1">
      <c r="A151" s="40"/>
      <c r="B151" s="41"/>
      <c r="C151" s="206" t="s">
        <v>233</v>
      </c>
      <c r="D151" s="206" t="s">
        <v>138</v>
      </c>
      <c r="E151" s="207" t="s">
        <v>450</v>
      </c>
      <c r="F151" s="208" t="s">
        <v>451</v>
      </c>
      <c r="G151" s="209" t="s">
        <v>169</v>
      </c>
      <c r="H151" s="210">
        <v>3.3900000000000001</v>
      </c>
      <c r="I151" s="211"/>
      <c r="J151" s="212">
        <f>ROUND(I151*H151,2)</f>
        <v>0</v>
      </c>
      <c r="K151" s="208" t="s">
        <v>142</v>
      </c>
      <c r="L151" s="46"/>
      <c r="M151" s="213" t="s">
        <v>19</v>
      </c>
      <c r="N151" s="214" t="s">
        <v>43</v>
      </c>
      <c r="O151" s="86"/>
      <c r="P151" s="215">
        <f>O151*H151</f>
        <v>0</v>
      </c>
      <c r="Q151" s="215">
        <v>0</v>
      </c>
      <c r="R151" s="215">
        <f>Q151*H151</f>
        <v>0</v>
      </c>
      <c r="S151" s="215">
        <v>0.35999999999999999</v>
      </c>
      <c r="T151" s="216">
        <f>S151*H151</f>
        <v>1.2203999999999999</v>
      </c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R151" s="217" t="s">
        <v>143</v>
      </c>
      <c r="AT151" s="217" t="s">
        <v>138</v>
      </c>
      <c r="AU151" s="217" t="s">
        <v>82</v>
      </c>
      <c r="AY151" s="19" t="s">
        <v>136</v>
      </c>
      <c r="BE151" s="218">
        <f>IF(N151="základní",J151,0)</f>
        <v>0</v>
      </c>
      <c r="BF151" s="218">
        <f>IF(N151="snížená",J151,0)</f>
        <v>0</v>
      </c>
      <c r="BG151" s="218">
        <f>IF(N151="zákl. přenesená",J151,0)</f>
        <v>0</v>
      </c>
      <c r="BH151" s="218">
        <f>IF(N151="sníž. přenesená",J151,0)</f>
        <v>0</v>
      </c>
      <c r="BI151" s="218">
        <f>IF(N151="nulová",J151,0)</f>
        <v>0</v>
      </c>
      <c r="BJ151" s="19" t="s">
        <v>80</v>
      </c>
      <c r="BK151" s="218">
        <f>ROUND(I151*H151,2)</f>
        <v>0</v>
      </c>
      <c r="BL151" s="19" t="s">
        <v>143</v>
      </c>
      <c r="BM151" s="217" t="s">
        <v>786</v>
      </c>
    </row>
    <row r="152" s="2" customFormat="1">
      <c r="A152" s="40"/>
      <c r="B152" s="41"/>
      <c r="C152" s="42"/>
      <c r="D152" s="219" t="s">
        <v>145</v>
      </c>
      <c r="E152" s="42"/>
      <c r="F152" s="220" t="s">
        <v>453</v>
      </c>
      <c r="G152" s="42"/>
      <c r="H152" s="42"/>
      <c r="I152" s="221"/>
      <c r="J152" s="42"/>
      <c r="K152" s="42"/>
      <c r="L152" s="46"/>
      <c r="M152" s="222"/>
      <c r="N152" s="223"/>
      <c r="O152" s="86"/>
      <c r="P152" s="86"/>
      <c r="Q152" s="86"/>
      <c r="R152" s="86"/>
      <c r="S152" s="86"/>
      <c r="T152" s="87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T152" s="19" t="s">
        <v>145</v>
      </c>
      <c r="AU152" s="19" t="s">
        <v>82</v>
      </c>
    </row>
    <row r="153" s="13" customFormat="1">
      <c r="A153" s="13"/>
      <c r="B153" s="224"/>
      <c r="C153" s="225"/>
      <c r="D153" s="226" t="s">
        <v>147</v>
      </c>
      <c r="E153" s="227" t="s">
        <v>19</v>
      </c>
      <c r="F153" s="228" t="s">
        <v>787</v>
      </c>
      <c r="G153" s="225"/>
      <c r="H153" s="229">
        <v>3.3900000000000001</v>
      </c>
      <c r="I153" s="230"/>
      <c r="J153" s="225"/>
      <c r="K153" s="225"/>
      <c r="L153" s="231"/>
      <c r="M153" s="232"/>
      <c r="N153" s="233"/>
      <c r="O153" s="233"/>
      <c r="P153" s="233"/>
      <c r="Q153" s="233"/>
      <c r="R153" s="233"/>
      <c r="S153" s="233"/>
      <c r="T153" s="234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35" t="s">
        <v>147</v>
      </c>
      <c r="AU153" s="235" t="s">
        <v>82</v>
      </c>
      <c r="AV153" s="13" t="s">
        <v>82</v>
      </c>
      <c r="AW153" s="13" t="s">
        <v>33</v>
      </c>
      <c r="AX153" s="13" t="s">
        <v>80</v>
      </c>
      <c r="AY153" s="235" t="s">
        <v>136</v>
      </c>
    </row>
    <row r="154" s="2" customFormat="1" ht="16.5" customHeight="1">
      <c r="A154" s="40"/>
      <c r="B154" s="41"/>
      <c r="C154" s="206" t="s">
        <v>238</v>
      </c>
      <c r="D154" s="206" t="s">
        <v>138</v>
      </c>
      <c r="E154" s="207" t="s">
        <v>456</v>
      </c>
      <c r="F154" s="208" t="s">
        <v>457</v>
      </c>
      <c r="G154" s="209" t="s">
        <v>151</v>
      </c>
      <c r="H154" s="210">
        <v>3</v>
      </c>
      <c r="I154" s="211"/>
      <c r="J154" s="212">
        <f>ROUND(I154*H154,2)</f>
        <v>0</v>
      </c>
      <c r="K154" s="208" t="s">
        <v>142</v>
      </c>
      <c r="L154" s="46"/>
      <c r="M154" s="213" t="s">
        <v>19</v>
      </c>
      <c r="N154" s="214" t="s">
        <v>43</v>
      </c>
      <c r="O154" s="86"/>
      <c r="P154" s="215">
        <f>O154*H154</f>
        <v>0</v>
      </c>
      <c r="Q154" s="215">
        <v>0.010189999999999999</v>
      </c>
      <c r="R154" s="215">
        <f>Q154*H154</f>
        <v>0.03057</v>
      </c>
      <c r="S154" s="215">
        <v>0</v>
      </c>
      <c r="T154" s="216">
        <f>S154*H154</f>
        <v>0</v>
      </c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R154" s="217" t="s">
        <v>143</v>
      </c>
      <c r="AT154" s="217" t="s">
        <v>138</v>
      </c>
      <c r="AU154" s="217" t="s">
        <v>82</v>
      </c>
      <c r="AY154" s="19" t="s">
        <v>136</v>
      </c>
      <c r="BE154" s="218">
        <f>IF(N154="základní",J154,0)</f>
        <v>0</v>
      </c>
      <c r="BF154" s="218">
        <f>IF(N154="snížená",J154,0)</f>
        <v>0</v>
      </c>
      <c r="BG154" s="218">
        <f>IF(N154="zákl. přenesená",J154,0)</f>
        <v>0</v>
      </c>
      <c r="BH154" s="218">
        <f>IF(N154="sníž. přenesená",J154,0)</f>
        <v>0</v>
      </c>
      <c r="BI154" s="218">
        <f>IF(N154="nulová",J154,0)</f>
        <v>0</v>
      </c>
      <c r="BJ154" s="19" t="s">
        <v>80</v>
      </c>
      <c r="BK154" s="218">
        <f>ROUND(I154*H154,2)</f>
        <v>0</v>
      </c>
      <c r="BL154" s="19" t="s">
        <v>143</v>
      </c>
      <c r="BM154" s="217" t="s">
        <v>788</v>
      </c>
    </row>
    <row r="155" s="2" customFormat="1">
      <c r="A155" s="40"/>
      <c r="B155" s="41"/>
      <c r="C155" s="42"/>
      <c r="D155" s="219" t="s">
        <v>145</v>
      </c>
      <c r="E155" s="42"/>
      <c r="F155" s="220" t="s">
        <v>459</v>
      </c>
      <c r="G155" s="42"/>
      <c r="H155" s="42"/>
      <c r="I155" s="221"/>
      <c r="J155" s="42"/>
      <c r="K155" s="42"/>
      <c r="L155" s="46"/>
      <c r="M155" s="222"/>
      <c r="N155" s="223"/>
      <c r="O155" s="86"/>
      <c r="P155" s="86"/>
      <c r="Q155" s="86"/>
      <c r="R155" s="86"/>
      <c r="S155" s="86"/>
      <c r="T155" s="87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T155" s="19" t="s">
        <v>145</v>
      </c>
      <c r="AU155" s="19" t="s">
        <v>82</v>
      </c>
    </row>
    <row r="156" s="13" customFormat="1">
      <c r="A156" s="13"/>
      <c r="B156" s="224"/>
      <c r="C156" s="225"/>
      <c r="D156" s="226" t="s">
        <v>147</v>
      </c>
      <c r="E156" s="227" t="s">
        <v>19</v>
      </c>
      <c r="F156" s="228" t="s">
        <v>789</v>
      </c>
      <c r="G156" s="225"/>
      <c r="H156" s="229">
        <v>3</v>
      </c>
      <c r="I156" s="230"/>
      <c r="J156" s="225"/>
      <c r="K156" s="225"/>
      <c r="L156" s="231"/>
      <c r="M156" s="232"/>
      <c r="N156" s="233"/>
      <c r="O156" s="233"/>
      <c r="P156" s="233"/>
      <c r="Q156" s="233"/>
      <c r="R156" s="233"/>
      <c r="S156" s="233"/>
      <c r="T156" s="234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35" t="s">
        <v>147</v>
      </c>
      <c r="AU156" s="235" t="s">
        <v>82</v>
      </c>
      <c r="AV156" s="13" t="s">
        <v>82</v>
      </c>
      <c r="AW156" s="13" t="s">
        <v>33</v>
      </c>
      <c r="AX156" s="13" t="s">
        <v>80</v>
      </c>
      <c r="AY156" s="235" t="s">
        <v>136</v>
      </c>
    </row>
    <row r="157" s="2" customFormat="1" ht="16.5" customHeight="1">
      <c r="A157" s="40"/>
      <c r="B157" s="41"/>
      <c r="C157" s="236" t="s">
        <v>243</v>
      </c>
      <c r="D157" s="236" t="s">
        <v>198</v>
      </c>
      <c r="E157" s="237" t="s">
        <v>790</v>
      </c>
      <c r="F157" s="238" t="s">
        <v>791</v>
      </c>
      <c r="G157" s="239" t="s">
        <v>151</v>
      </c>
      <c r="H157" s="240">
        <v>1</v>
      </c>
      <c r="I157" s="241"/>
      <c r="J157" s="242">
        <f>ROUND(I157*H157,2)</f>
        <v>0</v>
      </c>
      <c r="K157" s="238" t="s">
        <v>142</v>
      </c>
      <c r="L157" s="243"/>
      <c r="M157" s="244" t="s">
        <v>19</v>
      </c>
      <c r="N157" s="245" t="s">
        <v>43</v>
      </c>
      <c r="O157" s="86"/>
      <c r="P157" s="215">
        <f>O157*H157</f>
        <v>0</v>
      </c>
      <c r="Q157" s="215">
        <v>0.37</v>
      </c>
      <c r="R157" s="215">
        <f>Q157*H157</f>
        <v>0.37</v>
      </c>
      <c r="S157" s="215">
        <v>0</v>
      </c>
      <c r="T157" s="216">
        <f>S157*H157</f>
        <v>0</v>
      </c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R157" s="217" t="s">
        <v>186</v>
      </c>
      <c r="AT157" s="217" t="s">
        <v>198</v>
      </c>
      <c r="AU157" s="217" t="s">
        <v>82</v>
      </c>
      <c r="AY157" s="19" t="s">
        <v>136</v>
      </c>
      <c r="BE157" s="218">
        <f>IF(N157="základní",J157,0)</f>
        <v>0</v>
      </c>
      <c r="BF157" s="218">
        <f>IF(N157="snížená",J157,0)</f>
        <v>0</v>
      </c>
      <c r="BG157" s="218">
        <f>IF(N157="zákl. přenesená",J157,0)</f>
        <v>0</v>
      </c>
      <c r="BH157" s="218">
        <f>IF(N157="sníž. přenesená",J157,0)</f>
        <v>0</v>
      </c>
      <c r="BI157" s="218">
        <f>IF(N157="nulová",J157,0)</f>
        <v>0</v>
      </c>
      <c r="BJ157" s="19" t="s">
        <v>80</v>
      </c>
      <c r="BK157" s="218">
        <f>ROUND(I157*H157,2)</f>
        <v>0</v>
      </c>
      <c r="BL157" s="19" t="s">
        <v>143</v>
      </c>
      <c r="BM157" s="217" t="s">
        <v>792</v>
      </c>
    </row>
    <row r="158" s="13" customFormat="1">
      <c r="A158" s="13"/>
      <c r="B158" s="224"/>
      <c r="C158" s="225"/>
      <c r="D158" s="226" t="s">
        <v>147</v>
      </c>
      <c r="E158" s="227" t="s">
        <v>19</v>
      </c>
      <c r="F158" s="228" t="s">
        <v>793</v>
      </c>
      <c r="G158" s="225"/>
      <c r="H158" s="229">
        <v>1</v>
      </c>
      <c r="I158" s="230"/>
      <c r="J158" s="225"/>
      <c r="K158" s="225"/>
      <c r="L158" s="231"/>
      <c r="M158" s="232"/>
      <c r="N158" s="233"/>
      <c r="O158" s="233"/>
      <c r="P158" s="233"/>
      <c r="Q158" s="233"/>
      <c r="R158" s="233"/>
      <c r="S158" s="233"/>
      <c r="T158" s="234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35" t="s">
        <v>147</v>
      </c>
      <c r="AU158" s="235" t="s">
        <v>82</v>
      </c>
      <c r="AV158" s="13" t="s">
        <v>82</v>
      </c>
      <c r="AW158" s="13" t="s">
        <v>33</v>
      </c>
      <c r="AX158" s="13" t="s">
        <v>80</v>
      </c>
      <c r="AY158" s="235" t="s">
        <v>136</v>
      </c>
    </row>
    <row r="159" s="2" customFormat="1" ht="16.5" customHeight="1">
      <c r="A159" s="40"/>
      <c r="B159" s="41"/>
      <c r="C159" s="236" t="s">
        <v>248</v>
      </c>
      <c r="D159" s="236" t="s">
        <v>198</v>
      </c>
      <c r="E159" s="237" t="s">
        <v>794</v>
      </c>
      <c r="F159" s="238" t="s">
        <v>795</v>
      </c>
      <c r="G159" s="239" t="s">
        <v>151</v>
      </c>
      <c r="H159" s="240">
        <v>2</v>
      </c>
      <c r="I159" s="241"/>
      <c r="J159" s="242">
        <f>ROUND(I159*H159,2)</f>
        <v>0</v>
      </c>
      <c r="K159" s="238" t="s">
        <v>142</v>
      </c>
      <c r="L159" s="243"/>
      <c r="M159" s="244" t="s">
        <v>19</v>
      </c>
      <c r="N159" s="245" t="s">
        <v>43</v>
      </c>
      <c r="O159" s="86"/>
      <c r="P159" s="215">
        <f>O159*H159</f>
        <v>0</v>
      </c>
      <c r="Q159" s="215">
        <v>0.73999999999999999</v>
      </c>
      <c r="R159" s="215">
        <f>Q159*H159</f>
        <v>1.48</v>
      </c>
      <c r="S159" s="215">
        <v>0</v>
      </c>
      <c r="T159" s="216">
        <f>S159*H159</f>
        <v>0</v>
      </c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R159" s="217" t="s">
        <v>186</v>
      </c>
      <c r="AT159" s="217" t="s">
        <v>198</v>
      </c>
      <c r="AU159" s="217" t="s">
        <v>82</v>
      </c>
      <c r="AY159" s="19" t="s">
        <v>136</v>
      </c>
      <c r="BE159" s="218">
        <f>IF(N159="základní",J159,0)</f>
        <v>0</v>
      </c>
      <c r="BF159" s="218">
        <f>IF(N159="snížená",J159,0)</f>
        <v>0</v>
      </c>
      <c r="BG159" s="218">
        <f>IF(N159="zákl. přenesená",J159,0)</f>
        <v>0</v>
      </c>
      <c r="BH159" s="218">
        <f>IF(N159="sníž. přenesená",J159,0)</f>
        <v>0</v>
      </c>
      <c r="BI159" s="218">
        <f>IF(N159="nulová",J159,0)</f>
        <v>0</v>
      </c>
      <c r="BJ159" s="19" t="s">
        <v>80</v>
      </c>
      <c r="BK159" s="218">
        <f>ROUND(I159*H159,2)</f>
        <v>0</v>
      </c>
      <c r="BL159" s="19" t="s">
        <v>143</v>
      </c>
      <c r="BM159" s="217" t="s">
        <v>796</v>
      </c>
    </row>
    <row r="160" s="13" customFormat="1">
      <c r="A160" s="13"/>
      <c r="B160" s="224"/>
      <c r="C160" s="225"/>
      <c r="D160" s="226" t="s">
        <v>147</v>
      </c>
      <c r="E160" s="227" t="s">
        <v>19</v>
      </c>
      <c r="F160" s="228" t="s">
        <v>797</v>
      </c>
      <c r="G160" s="225"/>
      <c r="H160" s="229">
        <v>2</v>
      </c>
      <c r="I160" s="230"/>
      <c r="J160" s="225"/>
      <c r="K160" s="225"/>
      <c r="L160" s="231"/>
      <c r="M160" s="232"/>
      <c r="N160" s="233"/>
      <c r="O160" s="233"/>
      <c r="P160" s="233"/>
      <c r="Q160" s="233"/>
      <c r="R160" s="233"/>
      <c r="S160" s="233"/>
      <c r="T160" s="234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35" t="s">
        <v>147</v>
      </c>
      <c r="AU160" s="235" t="s">
        <v>82</v>
      </c>
      <c r="AV160" s="13" t="s">
        <v>82</v>
      </c>
      <c r="AW160" s="13" t="s">
        <v>33</v>
      </c>
      <c r="AX160" s="13" t="s">
        <v>80</v>
      </c>
      <c r="AY160" s="235" t="s">
        <v>136</v>
      </c>
    </row>
    <row r="161" s="2" customFormat="1" ht="16.5" customHeight="1">
      <c r="A161" s="40"/>
      <c r="B161" s="41"/>
      <c r="C161" s="206" t="s">
        <v>7</v>
      </c>
      <c r="D161" s="206" t="s">
        <v>138</v>
      </c>
      <c r="E161" s="207" t="s">
        <v>798</v>
      </c>
      <c r="F161" s="208" t="s">
        <v>799</v>
      </c>
      <c r="G161" s="209" t="s">
        <v>151</v>
      </c>
      <c r="H161" s="210">
        <v>1</v>
      </c>
      <c r="I161" s="211"/>
      <c r="J161" s="212">
        <f>ROUND(I161*H161,2)</f>
        <v>0</v>
      </c>
      <c r="K161" s="208" t="s">
        <v>142</v>
      </c>
      <c r="L161" s="46"/>
      <c r="M161" s="213" t="s">
        <v>19</v>
      </c>
      <c r="N161" s="214" t="s">
        <v>43</v>
      </c>
      <c r="O161" s="86"/>
      <c r="P161" s="215">
        <f>O161*H161</f>
        <v>0</v>
      </c>
      <c r="Q161" s="215">
        <v>0.01248</v>
      </c>
      <c r="R161" s="215">
        <f>Q161*H161</f>
        <v>0.01248</v>
      </c>
      <c r="S161" s="215">
        <v>0</v>
      </c>
      <c r="T161" s="216">
        <f>S161*H161</f>
        <v>0</v>
      </c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R161" s="217" t="s">
        <v>143</v>
      </c>
      <c r="AT161" s="217" t="s">
        <v>138</v>
      </c>
      <c r="AU161" s="217" t="s">
        <v>82</v>
      </c>
      <c r="AY161" s="19" t="s">
        <v>136</v>
      </c>
      <c r="BE161" s="218">
        <f>IF(N161="základní",J161,0)</f>
        <v>0</v>
      </c>
      <c r="BF161" s="218">
        <f>IF(N161="snížená",J161,0)</f>
        <v>0</v>
      </c>
      <c r="BG161" s="218">
        <f>IF(N161="zákl. přenesená",J161,0)</f>
        <v>0</v>
      </c>
      <c r="BH161" s="218">
        <f>IF(N161="sníž. přenesená",J161,0)</f>
        <v>0</v>
      </c>
      <c r="BI161" s="218">
        <f>IF(N161="nulová",J161,0)</f>
        <v>0</v>
      </c>
      <c r="BJ161" s="19" t="s">
        <v>80</v>
      </c>
      <c r="BK161" s="218">
        <f>ROUND(I161*H161,2)</f>
        <v>0</v>
      </c>
      <c r="BL161" s="19" t="s">
        <v>143</v>
      </c>
      <c r="BM161" s="217" t="s">
        <v>800</v>
      </c>
    </row>
    <row r="162" s="2" customFormat="1">
      <c r="A162" s="40"/>
      <c r="B162" s="41"/>
      <c r="C162" s="42"/>
      <c r="D162" s="219" t="s">
        <v>145</v>
      </c>
      <c r="E162" s="42"/>
      <c r="F162" s="220" t="s">
        <v>801</v>
      </c>
      <c r="G162" s="42"/>
      <c r="H162" s="42"/>
      <c r="I162" s="221"/>
      <c r="J162" s="42"/>
      <c r="K162" s="42"/>
      <c r="L162" s="46"/>
      <c r="M162" s="222"/>
      <c r="N162" s="223"/>
      <c r="O162" s="86"/>
      <c r="P162" s="86"/>
      <c r="Q162" s="86"/>
      <c r="R162" s="86"/>
      <c r="S162" s="86"/>
      <c r="T162" s="87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T162" s="19" t="s">
        <v>145</v>
      </c>
      <c r="AU162" s="19" t="s">
        <v>82</v>
      </c>
    </row>
    <row r="163" s="2" customFormat="1" ht="16.5" customHeight="1">
      <c r="A163" s="40"/>
      <c r="B163" s="41"/>
      <c r="C163" s="236" t="s">
        <v>257</v>
      </c>
      <c r="D163" s="236" t="s">
        <v>198</v>
      </c>
      <c r="E163" s="237" t="s">
        <v>802</v>
      </c>
      <c r="F163" s="238" t="s">
        <v>803</v>
      </c>
      <c r="G163" s="239" t="s">
        <v>151</v>
      </c>
      <c r="H163" s="240">
        <v>1</v>
      </c>
      <c r="I163" s="241"/>
      <c r="J163" s="242">
        <f>ROUND(I163*H163,2)</f>
        <v>0</v>
      </c>
      <c r="K163" s="238" t="s">
        <v>142</v>
      </c>
      <c r="L163" s="243"/>
      <c r="M163" s="244" t="s">
        <v>19</v>
      </c>
      <c r="N163" s="245" t="s">
        <v>43</v>
      </c>
      <c r="O163" s="86"/>
      <c r="P163" s="215">
        <f>O163*H163</f>
        <v>0</v>
      </c>
      <c r="Q163" s="215">
        <v>0.39600000000000002</v>
      </c>
      <c r="R163" s="215">
        <f>Q163*H163</f>
        <v>0.39600000000000002</v>
      </c>
      <c r="S163" s="215">
        <v>0</v>
      </c>
      <c r="T163" s="216">
        <f>S163*H163</f>
        <v>0</v>
      </c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R163" s="217" t="s">
        <v>186</v>
      </c>
      <c r="AT163" s="217" t="s">
        <v>198</v>
      </c>
      <c r="AU163" s="217" t="s">
        <v>82</v>
      </c>
      <c r="AY163" s="19" t="s">
        <v>136</v>
      </c>
      <c r="BE163" s="218">
        <f>IF(N163="základní",J163,0)</f>
        <v>0</v>
      </c>
      <c r="BF163" s="218">
        <f>IF(N163="snížená",J163,0)</f>
        <v>0</v>
      </c>
      <c r="BG163" s="218">
        <f>IF(N163="zákl. přenesená",J163,0)</f>
        <v>0</v>
      </c>
      <c r="BH163" s="218">
        <f>IF(N163="sníž. přenesená",J163,0)</f>
        <v>0</v>
      </c>
      <c r="BI163" s="218">
        <f>IF(N163="nulová",J163,0)</f>
        <v>0</v>
      </c>
      <c r="BJ163" s="19" t="s">
        <v>80</v>
      </c>
      <c r="BK163" s="218">
        <f>ROUND(I163*H163,2)</f>
        <v>0</v>
      </c>
      <c r="BL163" s="19" t="s">
        <v>143</v>
      </c>
      <c r="BM163" s="217" t="s">
        <v>804</v>
      </c>
    </row>
    <row r="164" s="13" customFormat="1">
      <c r="A164" s="13"/>
      <c r="B164" s="224"/>
      <c r="C164" s="225"/>
      <c r="D164" s="226" t="s">
        <v>147</v>
      </c>
      <c r="E164" s="227" t="s">
        <v>19</v>
      </c>
      <c r="F164" s="228" t="s">
        <v>793</v>
      </c>
      <c r="G164" s="225"/>
      <c r="H164" s="229">
        <v>1</v>
      </c>
      <c r="I164" s="230"/>
      <c r="J164" s="225"/>
      <c r="K164" s="225"/>
      <c r="L164" s="231"/>
      <c r="M164" s="232"/>
      <c r="N164" s="233"/>
      <c r="O164" s="233"/>
      <c r="P164" s="233"/>
      <c r="Q164" s="233"/>
      <c r="R164" s="233"/>
      <c r="S164" s="233"/>
      <c r="T164" s="234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35" t="s">
        <v>147</v>
      </c>
      <c r="AU164" s="235" t="s">
        <v>82</v>
      </c>
      <c r="AV164" s="13" t="s">
        <v>82</v>
      </c>
      <c r="AW164" s="13" t="s">
        <v>33</v>
      </c>
      <c r="AX164" s="13" t="s">
        <v>80</v>
      </c>
      <c r="AY164" s="235" t="s">
        <v>136</v>
      </c>
    </row>
    <row r="165" s="2" customFormat="1" ht="16.5" customHeight="1">
      <c r="A165" s="40"/>
      <c r="B165" s="41"/>
      <c r="C165" s="206" t="s">
        <v>262</v>
      </c>
      <c r="D165" s="206" t="s">
        <v>138</v>
      </c>
      <c r="E165" s="207" t="s">
        <v>805</v>
      </c>
      <c r="F165" s="208" t="s">
        <v>806</v>
      </c>
      <c r="G165" s="209" t="s">
        <v>151</v>
      </c>
      <c r="H165" s="210">
        <v>1</v>
      </c>
      <c r="I165" s="211"/>
      <c r="J165" s="212">
        <f>ROUND(I165*H165,2)</f>
        <v>0</v>
      </c>
      <c r="K165" s="208" t="s">
        <v>142</v>
      </c>
      <c r="L165" s="46"/>
      <c r="M165" s="213" t="s">
        <v>19</v>
      </c>
      <c r="N165" s="214" t="s">
        <v>43</v>
      </c>
      <c r="O165" s="86"/>
      <c r="P165" s="215">
        <f>O165*H165</f>
        <v>0</v>
      </c>
      <c r="Q165" s="215">
        <v>0.21734000000000001</v>
      </c>
      <c r="R165" s="215">
        <f>Q165*H165</f>
        <v>0.21734000000000001</v>
      </c>
      <c r="S165" s="215">
        <v>0</v>
      </c>
      <c r="T165" s="216">
        <f>S165*H165</f>
        <v>0</v>
      </c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R165" s="217" t="s">
        <v>143</v>
      </c>
      <c r="AT165" s="217" t="s">
        <v>138</v>
      </c>
      <c r="AU165" s="217" t="s">
        <v>82</v>
      </c>
      <c r="AY165" s="19" t="s">
        <v>136</v>
      </c>
      <c r="BE165" s="218">
        <f>IF(N165="základní",J165,0)</f>
        <v>0</v>
      </c>
      <c r="BF165" s="218">
        <f>IF(N165="snížená",J165,0)</f>
        <v>0</v>
      </c>
      <c r="BG165" s="218">
        <f>IF(N165="zákl. přenesená",J165,0)</f>
        <v>0</v>
      </c>
      <c r="BH165" s="218">
        <f>IF(N165="sníž. přenesená",J165,0)</f>
        <v>0</v>
      </c>
      <c r="BI165" s="218">
        <f>IF(N165="nulová",J165,0)</f>
        <v>0</v>
      </c>
      <c r="BJ165" s="19" t="s">
        <v>80</v>
      </c>
      <c r="BK165" s="218">
        <f>ROUND(I165*H165,2)</f>
        <v>0</v>
      </c>
      <c r="BL165" s="19" t="s">
        <v>143</v>
      </c>
      <c r="BM165" s="217" t="s">
        <v>807</v>
      </c>
    </row>
    <row r="166" s="2" customFormat="1">
      <c r="A166" s="40"/>
      <c r="B166" s="41"/>
      <c r="C166" s="42"/>
      <c r="D166" s="219" t="s">
        <v>145</v>
      </c>
      <c r="E166" s="42"/>
      <c r="F166" s="220" t="s">
        <v>808</v>
      </c>
      <c r="G166" s="42"/>
      <c r="H166" s="42"/>
      <c r="I166" s="221"/>
      <c r="J166" s="42"/>
      <c r="K166" s="42"/>
      <c r="L166" s="46"/>
      <c r="M166" s="222"/>
      <c r="N166" s="223"/>
      <c r="O166" s="86"/>
      <c r="P166" s="86"/>
      <c r="Q166" s="86"/>
      <c r="R166" s="86"/>
      <c r="S166" s="86"/>
      <c r="T166" s="87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T166" s="19" t="s">
        <v>145</v>
      </c>
      <c r="AU166" s="19" t="s">
        <v>82</v>
      </c>
    </row>
    <row r="167" s="2" customFormat="1" ht="16.5" customHeight="1">
      <c r="A167" s="40"/>
      <c r="B167" s="41"/>
      <c r="C167" s="236" t="s">
        <v>267</v>
      </c>
      <c r="D167" s="236" t="s">
        <v>198</v>
      </c>
      <c r="E167" s="237" t="s">
        <v>809</v>
      </c>
      <c r="F167" s="238" t="s">
        <v>810</v>
      </c>
      <c r="G167" s="239" t="s">
        <v>151</v>
      </c>
      <c r="H167" s="240">
        <v>1</v>
      </c>
      <c r="I167" s="241"/>
      <c r="J167" s="242">
        <f>ROUND(I167*H167,2)</f>
        <v>0</v>
      </c>
      <c r="K167" s="238" t="s">
        <v>142</v>
      </c>
      <c r="L167" s="243"/>
      <c r="M167" s="244" t="s">
        <v>19</v>
      </c>
      <c r="N167" s="245" t="s">
        <v>43</v>
      </c>
      <c r="O167" s="86"/>
      <c r="P167" s="215">
        <f>O167*H167</f>
        <v>0</v>
      </c>
      <c r="Q167" s="215">
        <v>0.054600000000000003</v>
      </c>
      <c r="R167" s="215">
        <f>Q167*H167</f>
        <v>0.054600000000000003</v>
      </c>
      <c r="S167" s="215">
        <v>0</v>
      </c>
      <c r="T167" s="216">
        <f>S167*H167</f>
        <v>0</v>
      </c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R167" s="217" t="s">
        <v>186</v>
      </c>
      <c r="AT167" s="217" t="s">
        <v>198</v>
      </c>
      <c r="AU167" s="217" t="s">
        <v>82</v>
      </c>
      <c r="AY167" s="19" t="s">
        <v>136</v>
      </c>
      <c r="BE167" s="218">
        <f>IF(N167="základní",J167,0)</f>
        <v>0</v>
      </c>
      <c r="BF167" s="218">
        <f>IF(N167="snížená",J167,0)</f>
        <v>0</v>
      </c>
      <c r="BG167" s="218">
        <f>IF(N167="zákl. přenesená",J167,0)</f>
        <v>0</v>
      </c>
      <c r="BH167" s="218">
        <f>IF(N167="sníž. přenesená",J167,0)</f>
        <v>0</v>
      </c>
      <c r="BI167" s="218">
        <f>IF(N167="nulová",J167,0)</f>
        <v>0</v>
      </c>
      <c r="BJ167" s="19" t="s">
        <v>80</v>
      </c>
      <c r="BK167" s="218">
        <f>ROUND(I167*H167,2)</f>
        <v>0</v>
      </c>
      <c r="BL167" s="19" t="s">
        <v>143</v>
      </c>
      <c r="BM167" s="217" t="s">
        <v>811</v>
      </c>
    </row>
    <row r="168" s="13" customFormat="1">
      <c r="A168" s="13"/>
      <c r="B168" s="224"/>
      <c r="C168" s="225"/>
      <c r="D168" s="226" t="s">
        <v>147</v>
      </c>
      <c r="E168" s="227" t="s">
        <v>19</v>
      </c>
      <c r="F168" s="228" t="s">
        <v>793</v>
      </c>
      <c r="G168" s="225"/>
      <c r="H168" s="229">
        <v>1</v>
      </c>
      <c r="I168" s="230"/>
      <c r="J168" s="225"/>
      <c r="K168" s="225"/>
      <c r="L168" s="231"/>
      <c r="M168" s="232"/>
      <c r="N168" s="233"/>
      <c r="O168" s="233"/>
      <c r="P168" s="233"/>
      <c r="Q168" s="233"/>
      <c r="R168" s="233"/>
      <c r="S168" s="233"/>
      <c r="T168" s="234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35" t="s">
        <v>147</v>
      </c>
      <c r="AU168" s="235" t="s">
        <v>82</v>
      </c>
      <c r="AV168" s="13" t="s">
        <v>82</v>
      </c>
      <c r="AW168" s="13" t="s">
        <v>33</v>
      </c>
      <c r="AX168" s="13" t="s">
        <v>80</v>
      </c>
      <c r="AY168" s="235" t="s">
        <v>136</v>
      </c>
    </row>
    <row r="169" s="2" customFormat="1" ht="16.5" customHeight="1">
      <c r="A169" s="40"/>
      <c r="B169" s="41"/>
      <c r="C169" s="206" t="s">
        <v>278</v>
      </c>
      <c r="D169" s="206" t="s">
        <v>138</v>
      </c>
      <c r="E169" s="207" t="s">
        <v>812</v>
      </c>
      <c r="F169" s="208" t="s">
        <v>813</v>
      </c>
      <c r="G169" s="209" t="s">
        <v>151</v>
      </c>
      <c r="H169" s="210">
        <v>1</v>
      </c>
      <c r="I169" s="211"/>
      <c r="J169" s="212">
        <f>ROUND(I169*H169,2)</f>
        <v>0</v>
      </c>
      <c r="K169" s="208" t="s">
        <v>142</v>
      </c>
      <c r="L169" s="46"/>
      <c r="M169" s="213" t="s">
        <v>19</v>
      </c>
      <c r="N169" s="214" t="s">
        <v>43</v>
      </c>
      <c r="O169" s="86"/>
      <c r="P169" s="215">
        <f>O169*H169</f>
        <v>0</v>
      </c>
      <c r="Q169" s="215">
        <v>0</v>
      </c>
      <c r="R169" s="215">
        <f>Q169*H169</f>
        <v>0</v>
      </c>
      <c r="S169" s="215">
        <v>0.10000000000000001</v>
      </c>
      <c r="T169" s="216">
        <f>S169*H169</f>
        <v>0.10000000000000001</v>
      </c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R169" s="217" t="s">
        <v>143</v>
      </c>
      <c r="AT169" s="217" t="s">
        <v>138</v>
      </c>
      <c r="AU169" s="217" t="s">
        <v>82</v>
      </c>
      <c r="AY169" s="19" t="s">
        <v>136</v>
      </c>
      <c r="BE169" s="218">
        <f>IF(N169="základní",J169,0)</f>
        <v>0</v>
      </c>
      <c r="BF169" s="218">
        <f>IF(N169="snížená",J169,0)</f>
        <v>0</v>
      </c>
      <c r="BG169" s="218">
        <f>IF(N169="zákl. přenesená",J169,0)</f>
        <v>0</v>
      </c>
      <c r="BH169" s="218">
        <f>IF(N169="sníž. přenesená",J169,0)</f>
        <v>0</v>
      </c>
      <c r="BI169" s="218">
        <f>IF(N169="nulová",J169,0)</f>
        <v>0</v>
      </c>
      <c r="BJ169" s="19" t="s">
        <v>80</v>
      </c>
      <c r="BK169" s="218">
        <f>ROUND(I169*H169,2)</f>
        <v>0</v>
      </c>
      <c r="BL169" s="19" t="s">
        <v>143</v>
      </c>
      <c r="BM169" s="217" t="s">
        <v>814</v>
      </c>
    </row>
    <row r="170" s="2" customFormat="1">
      <c r="A170" s="40"/>
      <c r="B170" s="41"/>
      <c r="C170" s="42"/>
      <c r="D170" s="219" t="s">
        <v>145</v>
      </c>
      <c r="E170" s="42"/>
      <c r="F170" s="220" t="s">
        <v>815</v>
      </c>
      <c r="G170" s="42"/>
      <c r="H170" s="42"/>
      <c r="I170" s="221"/>
      <c r="J170" s="42"/>
      <c r="K170" s="42"/>
      <c r="L170" s="46"/>
      <c r="M170" s="222"/>
      <c r="N170" s="223"/>
      <c r="O170" s="86"/>
      <c r="P170" s="86"/>
      <c r="Q170" s="86"/>
      <c r="R170" s="86"/>
      <c r="S170" s="86"/>
      <c r="T170" s="87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T170" s="19" t="s">
        <v>145</v>
      </c>
      <c r="AU170" s="19" t="s">
        <v>82</v>
      </c>
    </row>
    <row r="171" s="13" customFormat="1">
      <c r="A171" s="13"/>
      <c r="B171" s="224"/>
      <c r="C171" s="225"/>
      <c r="D171" s="226" t="s">
        <v>147</v>
      </c>
      <c r="E171" s="227" t="s">
        <v>19</v>
      </c>
      <c r="F171" s="228" t="s">
        <v>816</v>
      </c>
      <c r="G171" s="225"/>
      <c r="H171" s="229">
        <v>1</v>
      </c>
      <c r="I171" s="230"/>
      <c r="J171" s="225"/>
      <c r="K171" s="225"/>
      <c r="L171" s="231"/>
      <c r="M171" s="232"/>
      <c r="N171" s="233"/>
      <c r="O171" s="233"/>
      <c r="P171" s="233"/>
      <c r="Q171" s="233"/>
      <c r="R171" s="233"/>
      <c r="S171" s="233"/>
      <c r="T171" s="234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35" t="s">
        <v>147</v>
      </c>
      <c r="AU171" s="235" t="s">
        <v>82</v>
      </c>
      <c r="AV171" s="13" t="s">
        <v>82</v>
      </c>
      <c r="AW171" s="13" t="s">
        <v>33</v>
      </c>
      <c r="AX171" s="13" t="s">
        <v>80</v>
      </c>
      <c r="AY171" s="235" t="s">
        <v>136</v>
      </c>
    </row>
    <row r="172" s="12" customFormat="1" ht="22.8" customHeight="1">
      <c r="A172" s="12"/>
      <c r="B172" s="190"/>
      <c r="C172" s="191"/>
      <c r="D172" s="192" t="s">
        <v>71</v>
      </c>
      <c r="E172" s="204" t="s">
        <v>470</v>
      </c>
      <c r="F172" s="204" t="s">
        <v>471</v>
      </c>
      <c r="G172" s="191"/>
      <c r="H172" s="191"/>
      <c r="I172" s="194"/>
      <c r="J172" s="205">
        <f>BK172</f>
        <v>0</v>
      </c>
      <c r="K172" s="191"/>
      <c r="L172" s="196"/>
      <c r="M172" s="197"/>
      <c r="N172" s="198"/>
      <c r="O172" s="198"/>
      <c r="P172" s="199">
        <f>SUM(P173:P189)</f>
        <v>0</v>
      </c>
      <c r="Q172" s="198"/>
      <c r="R172" s="199">
        <f>SUM(R173:R189)</f>
        <v>0</v>
      </c>
      <c r="S172" s="198"/>
      <c r="T172" s="200">
        <f>SUM(T173:T189)</f>
        <v>0.54989999999999994</v>
      </c>
      <c r="U172" s="12"/>
      <c r="V172" s="12"/>
      <c r="W172" s="12"/>
      <c r="X172" s="12"/>
      <c r="Y172" s="12"/>
      <c r="Z172" s="12"/>
      <c r="AA172" s="12"/>
      <c r="AB172" s="12"/>
      <c r="AC172" s="12"/>
      <c r="AD172" s="12"/>
      <c r="AE172" s="12"/>
      <c r="AR172" s="201" t="s">
        <v>80</v>
      </c>
      <c r="AT172" s="202" t="s">
        <v>71</v>
      </c>
      <c r="AU172" s="202" t="s">
        <v>80</v>
      </c>
      <c r="AY172" s="201" t="s">
        <v>136</v>
      </c>
      <c r="BK172" s="203">
        <f>SUM(BK173:BK189)</f>
        <v>0</v>
      </c>
    </row>
    <row r="173" s="2" customFormat="1" ht="16.5" customHeight="1">
      <c r="A173" s="40"/>
      <c r="B173" s="41"/>
      <c r="C173" s="206" t="s">
        <v>284</v>
      </c>
      <c r="D173" s="206" t="s">
        <v>138</v>
      </c>
      <c r="E173" s="207" t="s">
        <v>503</v>
      </c>
      <c r="F173" s="208" t="s">
        <v>504</v>
      </c>
      <c r="G173" s="209" t="s">
        <v>162</v>
      </c>
      <c r="H173" s="210">
        <v>14.1</v>
      </c>
      <c r="I173" s="211"/>
      <c r="J173" s="212">
        <f>ROUND(I173*H173,2)</f>
        <v>0</v>
      </c>
      <c r="K173" s="208" t="s">
        <v>142</v>
      </c>
      <c r="L173" s="46"/>
      <c r="M173" s="213" t="s">
        <v>19</v>
      </c>
      <c r="N173" s="214" t="s">
        <v>43</v>
      </c>
      <c r="O173" s="86"/>
      <c r="P173" s="215">
        <f>O173*H173</f>
        <v>0</v>
      </c>
      <c r="Q173" s="215">
        <v>0</v>
      </c>
      <c r="R173" s="215">
        <f>Q173*H173</f>
        <v>0</v>
      </c>
      <c r="S173" s="215">
        <v>0.0070000000000000001</v>
      </c>
      <c r="T173" s="216">
        <f>S173*H173</f>
        <v>0.098699999999999996</v>
      </c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R173" s="217" t="s">
        <v>143</v>
      </c>
      <c r="AT173" s="217" t="s">
        <v>138</v>
      </c>
      <c r="AU173" s="217" t="s">
        <v>82</v>
      </c>
      <c r="AY173" s="19" t="s">
        <v>136</v>
      </c>
      <c r="BE173" s="218">
        <f>IF(N173="základní",J173,0)</f>
        <v>0</v>
      </c>
      <c r="BF173" s="218">
        <f>IF(N173="snížená",J173,0)</f>
        <v>0</v>
      </c>
      <c r="BG173" s="218">
        <f>IF(N173="zákl. přenesená",J173,0)</f>
        <v>0</v>
      </c>
      <c r="BH173" s="218">
        <f>IF(N173="sníž. přenesená",J173,0)</f>
        <v>0</v>
      </c>
      <c r="BI173" s="218">
        <f>IF(N173="nulová",J173,0)</f>
        <v>0</v>
      </c>
      <c r="BJ173" s="19" t="s">
        <v>80</v>
      </c>
      <c r="BK173" s="218">
        <f>ROUND(I173*H173,2)</f>
        <v>0</v>
      </c>
      <c r="BL173" s="19" t="s">
        <v>143</v>
      </c>
      <c r="BM173" s="217" t="s">
        <v>817</v>
      </c>
    </row>
    <row r="174" s="2" customFormat="1">
      <c r="A174" s="40"/>
      <c r="B174" s="41"/>
      <c r="C174" s="42"/>
      <c r="D174" s="219" t="s">
        <v>145</v>
      </c>
      <c r="E174" s="42"/>
      <c r="F174" s="220" t="s">
        <v>506</v>
      </c>
      <c r="G174" s="42"/>
      <c r="H174" s="42"/>
      <c r="I174" s="221"/>
      <c r="J174" s="42"/>
      <c r="K174" s="42"/>
      <c r="L174" s="46"/>
      <c r="M174" s="222"/>
      <c r="N174" s="223"/>
      <c r="O174" s="86"/>
      <c r="P174" s="86"/>
      <c r="Q174" s="86"/>
      <c r="R174" s="86"/>
      <c r="S174" s="86"/>
      <c r="T174" s="87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T174" s="19" t="s">
        <v>145</v>
      </c>
      <c r="AU174" s="19" t="s">
        <v>82</v>
      </c>
    </row>
    <row r="175" s="13" customFormat="1">
      <c r="A175" s="13"/>
      <c r="B175" s="224"/>
      <c r="C175" s="225"/>
      <c r="D175" s="226" t="s">
        <v>147</v>
      </c>
      <c r="E175" s="227" t="s">
        <v>19</v>
      </c>
      <c r="F175" s="228" t="s">
        <v>818</v>
      </c>
      <c r="G175" s="225"/>
      <c r="H175" s="229">
        <v>14.1</v>
      </c>
      <c r="I175" s="230"/>
      <c r="J175" s="225"/>
      <c r="K175" s="225"/>
      <c r="L175" s="231"/>
      <c r="M175" s="232"/>
      <c r="N175" s="233"/>
      <c r="O175" s="233"/>
      <c r="P175" s="233"/>
      <c r="Q175" s="233"/>
      <c r="R175" s="233"/>
      <c r="S175" s="233"/>
      <c r="T175" s="234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35" t="s">
        <v>147</v>
      </c>
      <c r="AU175" s="235" t="s">
        <v>82</v>
      </c>
      <c r="AV175" s="13" t="s">
        <v>82</v>
      </c>
      <c r="AW175" s="13" t="s">
        <v>33</v>
      </c>
      <c r="AX175" s="13" t="s">
        <v>80</v>
      </c>
      <c r="AY175" s="235" t="s">
        <v>136</v>
      </c>
    </row>
    <row r="176" s="2" customFormat="1" ht="16.5" customHeight="1">
      <c r="A176" s="40"/>
      <c r="B176" s="41"/>
      <c r="C176" s="206" t="s">
        <v>290</v>
      </c>
      <c r="D176" s="206" t="s">
        <v>138</v>
      </c>
      <c r="E176" s="207" t="s">
        <v>510</v>
      </c>
      <c r="F176" s="208" t="s">
        <v>511</v>
      </c>
      <c r="G176" s="209" t="s">
        <v>162</v>
      </c>
      <c r="H176" s="210">
        <v>28.199999999999999</v>
      </c>
      <c r="I176" s="211"/>
      <c r="J176" s="212">
        <f>ROUND(I176*H176,2)</f>
        <v>0</v>
      </c>
      <c r="K176" s="208" t="s">
        <v>142</v>
      </c>
      <c r="L176" s="46"/>
      <c r="M176" s="213" t="s">
        <v>19</v>
      </c>
      <c r="N176" s="214" t="s">
        <v>43</v>
      </c>
      <c r="O176" s="86"/>
      <c r="P176" s="215">
        <f>O176*H176</f>
        <v>0</v>
      </c>
      <c r="Q176" s="215">
        <v>0</v>
      </c>
      <c r="R176" s="215">
        <f>Q176*H176</f>
        <v>0</v>
      </c>
      <c r="S176" s="215">
        <v>0.016</v>
      </c>
      <c r="T176" s="216">
        <f>S176*H176</f>
        <v>0.45119999999999999</v>
      </c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R176" s="217" t="s">
        <v>143</v>
      </c>
      <c r="AT176" s="217" t="s">
        <v>138</v>
      </c>
      <c r="AU176" s="217" t="s">
        <v>82</v>
      </c>
      <c r="AY176" s="19" t="s">
        <v>136</v>
      </c>
      <c r="BE176" s="218">
        <f>IF(N176="základní",J176,0)</f>
        <v>0</v>
      </c>
      <c r="BF176" s="218">
        <f>IF(N176="snížená",J176,0)</f>
        <v>0</v>
      </c>
      <c r="BG176" s="218">
        <f>IF(N176="zákl. přenesená",J176,0)</f>
        <v>0</v>
      </c>
      <c r="BH176" s="218">
        <f>IF(N176="sníž. přenesená",J176,0)</f>
        <v>0</v>
      </c>
      <c r="BI176" s="218">
        <f>IF(N176="nulová",J176,0)</f>
        <v>0</v>
      </c>
      <c r="BJ176" s="19" t="s">
        <v>80</v>
      </c>
      <c r="BK176" s="218">
        <f>ROUND(I176*H176,2)</f>
        <v>0</v>
      </c>
      <c r="BL176" s="19" t="s">
        <v>143</v>
      </c>
      <c r="BM176" s="217" t="s">
        <v>819</v>
      </c>
    </row>
    <row r="177" s="2" customFormat="1">
      <c r="A177" s="40"/>
      <c r="B177" s="41"/>
      <c r="C177" s="42"/>
      <c r="D177" s="219" t="s">
        <v>145</v>
      </c>
      <c r="E177" s="42"/>
      <c r="F177" s="220" t="s">
        <v>513</v>
      </c>
      <c r="G177" s="42"/>
      <c r="H177" s="42"/>
      <c r="I177" s="221"/>
      <c r="J177" s="42"/>
      <c r="K177" s="42"/>
      <c r="L177" s="46"/>
      <c r="M177" s="222"/>
      <c r="N177" s="223"/>
      <c r="O177" s="86"/>
      <c r="P177" s="86"/>
      <c r="Q177" s="86"/>
      <c r="R177" s="86"/>
      <c r="S177" s="86"/>
      <c r="T177" s="87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T177" s="19" t="s">
        <v>145</v>
      </c>
      <c r="AU177" s="19" t="s">
        <v>82</v>
      </c>
    </row>
    <row r="178" s="13" customFormat="1">
      <c r="A178" s="13"/>
      <c r="B178" s="224"/>
      <c r="C178" s="225"/>
      <c r="D178" s="226" t="s">
        <v>147</v>
      </c>
      <c r="E178" s="227" t="s">
        <v>19</v>
      </c>
      <c r="F178" s="228" t="s">
        <v>820</v>
      </c>
      <c r="G178" s="225"/>
      <c r="H178" s="229">
        <v>28.199999999999999</v>
      </c>
      <c r="I178" s="230"/>
      <c r="J178" s="225"/>
      <c r="K178" s="225"/>
      <c r="L178" s="231"/>
      <c r="M178" s="232"/>
      <c r="N178" s="233"/>
      <c r="O178" s="233"/>
      <c r="P178" s="233"/>
      <c r="Q178" s="233"/>
      <c r="R178" s="233"/>
      <c r="S178" s="233"/>
      <c r="T178" s="234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35" t="s">
        <v>147</v>
      </c>
      <c r="AU178" s="235" t="s">
        <v>82</v>
      </c>
      <c r="AV178" s="13" t="s">
        <v>82</v>
      </c>
      <c r="AW178" s="13" t="s">
        <v>33</v>
      </c>
      <c r="AX178" s="13" t="s">
        <v>80</v>
      </c>
      <c r="AY178" s="235" t="s">
        <v>136</v>
      </c>
    </row>
    <row r="179" s="2" customFormat="1" ht="24.15" customHeight="1">
      <c r="A179" s="40"/>
      <c r="B179" s="41"/>
      <c r="C179" s="206" t="s">
        <v>296</v>
      </c>
      <c r="D179" s="206" t="s">
        <v>138</v>
      </c>
      <c r="E179" s="207" t="s">
        <v>516</v>
      </c>
      <c r="F179" s="208" t="s">
        <v>517</v>
      </c>
      <c r="G179" s="209" t="s">
        <v>201</v>
      </c>
      <c r="H179" s="210">
        <v>0.55000000000000004</v>
      </c>
      <c r="I179" s="211"/>
      <c r="J179" s="212">
        <f>ROUND(I179*H179,2)</f>
        <v>0</v>
      </c>
      <c r="K179" s="208" t="s">
        <v>142</v>
      </c>
      <c r="L179" s="46"/>
      <c r="M179" s="213" t="s">
        <v>19</v>
      </c>
      <c r="N179" s="214" t="s">
        <v>43</v>
      </c>
      <c r="O179" s="86"/>
      <c r="P179" s="215">
        <f>O179*H179</f>
        <v>0</v>
      </c>
      <c r="Q179" s="215">
        <v>0</v>
      </c>
      <c r="R179" s="215">
        <f>Q179*H179</f>
        <v>0</v>
      </c>
      <c r="S179" s="215">
        <v>0</v>
      </c>
      <c r="T179" s="216">
        <f>S179*H179</f>
        <v>0</v>
      </c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R179" s="217" t="s">
        <v>143</v>
      </c>
      <c r="AT179" s="217" t="s">
        <v>138</v>
      </c>
      <c r="AU179" s="217" t="s">
        <v>82</v>
      </c>
      <c r="AY179" s="19" t="s">
        <v>136</v>
      </c>
      <c r="BE179" s="218">
        <f>IF(N179="základní",J179,0)</f>
        <v>0</v>
      </c>
      <c r="BF179" s="218">
        <f>IF(N179="snížená",J179,0)</f>
        <v>0</v>
      </c>
      <c r="BG179" s="218">
        <f>IF(N179="zákl. přenesená",J179,0)</f>
        <v>0</v>
      </c>
      <c r="BH179" s="218">
        <f>IF(N179="sníž. přenesená",J179,0)</f>
        <v>0</v>
      </c>
      <c r="BI179" s="218">
        <f>IF(N179="nulová",J179,0)</f>
        <v>0</v>
      </c>
      <c r="BJ179" s="19" t="s">
        <v>80</v>
      </c>
      <c r="BK179" s="218">
        <f>ROUND(I179*H179,2)</f>
        <v>0</v>
      </c>
      <c r="BL179" s="19" t="s">
        <v>143</v>
      </c>
      <c r="BM179" s="217" t="s">
        <v>821</v>
      </c>
    </row>
    <row r="180" s="2" customFormat="1">
      <c r="A180" s="40"/>
      <c r="B180" s="41"/>
      <c r="C180" s="42"/>
      <c r="D180" s="219" t="s">
        <v>145</v>
      </c>
      <c r="E180" s="42"/>
      <c r="F180" s="220" t="s">
        <v>519</v>
      </c>
      <c r="G180" s="42"/>
      <c r="H180" s="42"/>
      <c r="I180" s="221"/>
      <c r="J180" s="42"/>
      <c r="K180" s="42"/>
      <c r="L180" s="46"/>
      <c r="M180" s="222"/>
      <c r="N180" s="223"/>
      <c r="O180" s="86"/>
      <c r="P180" s="86"/>
      <c r="Q180" s="86"/>
      <c r="R180" s="86"/>
      <c r="S180" s="86"/>
      <c r="T180" s="87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T180" s="19" t="s">
        <v>145</v>
      </c>
      <c r="AU180" s="19" t="s">
        <v>82</v>
      </c>
    </row>
    <row r="181" s="13" customFormat="1">
      <c r="A181" s="13"/>
      <c r="B181" s="224"/>
      <c r="C181" s="225"/>
      <c r="D181" s="226" t="s">
        <v>147</v>
      </c>
      <c r="E181" s="227" t="s">
        <v>19</v>
      </c>
      <c r="F181" s="228" t="s">
        <v>822</v>
      </c>
      <c r="G181" s="225"/>
      <c r="H181" s="229">
        <v>0.55000000000000004</v>
      </c>
      <c r="I181" s="230"/>
      <c r="J181" s="225"/>
      <c r="K181" s="225"/>
      <c r="L181" s="231"/>
      <c r="M181" s="232"/>
      <c r="N181" s="233"/>
      <c r="O181" s="233"/>
      <c r="P181" s="233"/>
      <c r="Q181" s="233"/>
      <c r="R181" s="233"/>
      <c r="S181" s="233"/>
      <c r="T181" s="234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35" t="s">
        <v>147</v>
      </c>
      <c r="AU181" s="235" t="s">
        <v>82</v>
      </c>
      <c r="AV181" s="13" t="s">
        <v>82</v>
      </c>
      <c r="AW181" s="13" t="s">
        <v>33</v>
      </c>
      <c r="AX181" s="13" t="s">
        <v>80</v>
      </c>
      <c r="AY181" s="235" t="s">
        <v>136</v>
      </c>
    </row>
    <row r="182" s="2" customFormat="1" ht="21.75" customHeight="1">
      <c r="A182" s="40"/>
      <c r="B182" s="41"/>
      <c r="C182" s="206" t="s">
        <v>302</v>
      </c>
      <c r="D182" s="206" t="s">
        <v>138</v>
      </c>
      <c r="E182" s="207" t="s">
        <v>522</v>
      </c>
      <c r="F182" s="208" t="s">
        <v>523</v>
      </c>
      <c r="G182" s="209" t="s">
        <v>201</v>
      </c>
      <c r="H182" s="210">
        <v>0.55000000000000004</v>
      </c>
      <c r="I182" s="211"/>
      <c r="J182" s="212">
        <f>ROUND(I182*H182,2)</f>
        <v>0</v>
      </c>
      <c r="K182" s="208" t="s">
        <v>142</v>
      </c>
      <c r="L182" s="46"/>
      <c r="M182" s="213" t="s">
        <v>19</v>
      </c>
      <c r="N182" s="214" t="s">
        <v>43</v>
      </c>
      <c r="O182" s="86"/>
      <c r="P182" s="215">
        <f>O182*H182</f>
        <v>0</v>
      </c>
      <c r="Q182" s="215">
        <v>0</v>
      </c>
      <c r="R182" s="215">
        <f>Q182*H182</f>
        <v>0</v>
      </c>
      <c r="S182" s="215">
        <v>0</v>
      </c>
      <c r="T182" s="216">
        <f>S182*H182</f>
        <v>0</v>
      </c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R182" s="217" t="s">
        <v>143</v>
      </c>
      <c r="AT182" s="217" t="s">
        <v>138</v>
      </c>
      <c r="AU182" s="217" t="s">
        <v>82</v>
      </c>
      <c r="AY182" s="19" t="s">
        <v>136</v>
      </c>
      <c r="BE182" s="218">
        <f>IF(N182="základní",J182,0)</f>
        <v>0</v>
      </c>
      <c r="BF182" s="218">
        <f>IF(N182="snížená",J182,0)</f>
        <v>0</v>
      </c>
      <c r="BG182" s="218">
        <f>IF(N182="zákl. přenesená",J182,0)</f>
        <v>0</v>
      </c>
      <c r="BH182" s="218">
        <f>IF(N182="sníž. přenesená",J182,0)</f>
        <v>0</v>
      </c>
      <c r="BI182" s="218">
        <f>IF(N182="nulová",J182,0)</f>
        <v>0</v>
      </c>
      <c r="BJ182" s="19" t="s">
        <v>80</v>
      </c>
      <c r="BK182" s="218">
        <f>ROUND(I182*H182,2)</f>
        <v>0</v>
      </c>
      <c r="BL182" s="19" t="s">
        <v>143</v>
      </c>
      <c r="BM182" s="217" t="s">
        <v>823</v>
      </c>
    </row>
    <row r="183" s="2" customFormat="1">
      <c r="A183" s="40"/>
      <c r="B183" s="41"/>
      <c r="C183" s="42"/>
      <c r="D183" s="219" t="s">
        <v>145</v>
      </c>
      <c r="E183" s="42"/>
      <c r="F183" s="220" t="s">
        <v>525</v>
      </c>
      <c r="G183" s="42"/>
      <c r="H183" s="42"/>
      <c r="I183" s="221"/>
      <c r="J183" s="42"/>
      <c r="K183" s="42"/>
      <c r="L183" s="46"/>
      <c r="M183" s="222"/>
      <c r="N183" s="223"/>
      <c r="O183" s="86"/>
      <c r="P183" s="86"/>
      <c r="Q183" s="86"/>
      <c r="R183" s="86"/>
      <c r="S183" s="86"/>
      <c r="T183" s="87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T183" s="19" t="s">
        <v>145</v>
      </c>
      <c r="AU183" s="19" t="s">
        <v>82</v>
      </c>
    </row>
    <row r="184" s="2" customFormat="1" ht="24.15" customHeight="1">
      <c r="A184" s="40"/>
      <c r="B184" s="41"/>
      <c r="C184" s="206" t="s">
        <v>308</v>
      </c>
      <c r="D184" s="206" t="s">
        <v>138</v>
      </c>
      <c r="E184" s="207" t="s">
        <v>527</v>
      </c>
      <c r="F184" s="208" t="s">
        <v>528</v>
      </c>
      <c r="G184" s="209" t="s">
        <v>201</v>
      </c>
      <c r="H184" s="210">
        <v>7.7000000000000002</v>
      </c>
      <c r="I184" s="211"/>
      <c r="J184" s="212">
        <f>ROUND(I184*H184,2)</f>
        <v>0</v>
      </c>
      <c r="K184" s="208" t="s">
        <v>142</v>
      </c>
      <c r="L184" s="46"/>
      <c r="M184" s="213" t="s">
        <v>19</v>
      </c>
      <c r="N184" s="214" t="s">
        <v>43</v>
      </c>
      <c r="O184" s="86"/>
      <c r="P184" s="215">
        <f>O184*H184</f>
        <v>0</v>
      </c>
      <c r="Q184" s="215">
        <v>0</v>
      </c>
      <c r="R184" s="215">
        <f>Q184*H184</f>
        <v>0</v>
      </c>
      <c r="S184" s="215">
        <v>0</v>
      </c>
      <c r="T184" s="216">
        <f>S184*H184</f>
        <v>0</v>
      </c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R184" s="217" t="s">
        <v>143</v>
      </c>
      <c r="AT184" s="217" t="s">
        <v>138</v>
      </c>
      <c r="AU184" s="217" t="s">
        <v>82</v>
      </c>
      <c r="AY184" s="19" t="s">
        <v>136</v>
      </c>
      <c r="BE184" s="218">
        <f>IF(N184="základní",J184,0)</f>
        <v>0</v>
      </c>
      <c r="BF184" s="218">
        <f>IF(N184="snížená",J184,0)</f>
        <v>0</v>
      </c>
      <c r="BG184" s="218">
        <f>IF(N184="zákl. přenesená",J184,0)</f>
        <v>0</v>
      </c>
      <c r="BH184" s="218">
        <f>IF(N184="sníž. přenesená",J184,0)</f>
        <v>0</v>
      </c>
      <c r="BI184" s="218">
        <f>IF(N184="nulová",J184,0)</f>
        <v>0</v>
      </c>
      <c r="BJ184" s="19" t="s">
        <v>80</v>
      </c>
      <c r="BK184" s="218">
        <f>ROUND(I184*H184,2)</f>
        <v>0</v>
      </c>
      <c r="BL184" s="19" t="s">
        <v>143</v>
      </c>
      <c r="BM184" s="217" t="s">
        <v>824</v>
      </c>
    </row>
    <row r="185" s="2" customFormat="1">
      <c r="A185" s="40"/>
      <c r="B185" s="41"/>
      <c r="C185" s="42"/>
      <c r="D185" s="219" t="s">
        <v>145</v>
      </c>
      <c r="E185" s="42"/>
      <c r="F185" s="220" t="s">
        <v>530</v>
      </c>
      <c r="G185" s="42"/>
      <c r="H185" s="42"/>
      <c r="I185" s="221"/>
      <c r="J185" s="42"/>
      <c r="K185" s="42"/>
      <c r="L185" s="46"/>
      <c r="M185" s="222"/>
      <c r="N185" s="223"/>
      <c r="O185" s="86"/>
      <c r="P185" s="86"/>
      <c r="Q185" s="86"/>
      <c r="R185" s="86"/>
      <c r="S185" s="86"/>
      <c r="T185" s="87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T185" s="19" t="s">
        <v>145</v>
      </c>
      <c r="AU185" s="19" t="s">
        <v>82</v>
      </c>
    </row>
    <row r="186" s="13" customFormat="1">
      <c r="A186" s="13"/>
      <c r="B186" s="224"/>
      <c r="C186" s="225"/>
      <c r="D186" s="226" t="s">
        <v>147</v>
      </c>
      <c r="E186" s="227" t="s">
        <v>19</v>
      </c>
      <c r="F186" s="228" t="s">
        <v>825</v>
      </c>
      <c r="G186" s="225"/>
      <c r="H186" s="229">
        <v>7.7000000000000002</v>
      </c>
      <c r="I186" s="230"/>
      <c r="J186" s="225"/>
      <c r="K186" s="225"/>
      <c r="L186" s="231"/>
      <c r="M186" s="232"/>
      <c r="N186" s="233"/>
      <c r="O186" s="233"/>
      <c r="P186" s="233"/>
      <c r="Q186" s="233"/>
      <c r="R186" s="233"/>
      <c r="S186" s="233"/>
      <c r="T186" s="234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35" t="s">
        <v>147</v>
      </c>
      <c r="AU186" s="235" t="s">
        <v>82</v>
      </c>
      <c r="AV186" s="13" t="s">
        <v>82</v>
      </c>
      <c r="AW186" s="13" t="s">
        <v>33</v>
      </c>
      <c r="AX186" s="13" t="s">
        <v>80</v>
      </c>
      <c r="AY186" s="235" t="s">
        <v>136</v>
      </c>
    </row>
    <row r="187" s="2" customFormat="1" ht="24.15" customHeight="1">
      <c r="A187" s="40"/>
      <c r="B187" s="41"/>
      <c r="C187" s="206" t="s">
        <v>317</v>
      </c>
      <c r="D187" s="206" t="s">
        <v>138</v>
      </c>
      <c r="E187" s="207" t="s">
        <v>534</v>
      </c>
      <c r="F187" s="208" t="s">
        <v>535</v>
      </c>
      <c r="G187" s="209" t="s">
        <v>201</v>
      </c>
      <c r="H187" s="210">
        <v>0.55000000000000004</v>
      </c>
      <c r="I187" s="211"/>
      <c r="J187" s="212">
        <f>ROUND(I187*H187,2)</f>
        <v>0</v>
      </c>
      <c r="K187" s="208" t="s">
        <v>142</v>
      </c>
      <c r="L187" s="46"/>
      <c r="M187" s="213" t="s">
        <v>19</v>
      </c>
      <c r="N187" s="214" t="s">
        <v>43</v>
      </c>
      <c r="O187" s="86"/>
      <c r="P187" s="215">
        <f>O187*H187</f>
        <v>0</v>
      </c>
      <c r="Q187" s="215">
        <v>0</v>
      </c>
      <c r="R187" s="215">
        <f>Q187*H187</f>
        <v>0</v>
      </c>
      <c r="S187" s="215">
        <v>0</v>
      </c>
      <c r="T187" s="216">
        <f>S187*H187</f>
        <v>0</v>
      </c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R187" s="217" t="s">
        <v>143</v>
      </c>
      <c r="AT187" s="217" t="s">
        <v>138</v>
      </c>
      <c r="AU187" s="217" t="s">
        <v>82</v>
      </c>
      <c r="AY187" s="19" t="s">
        <v>136</v>
      </c>
      <c r="BE187" s="218">
        <f>IF(N187="základní",J187,0)</f>
        <v>0</v>
      </c>
      <c r="BF187" s="218">
        <f>IF(N187="snížená",J187,0)</f>
        <v>0</v>
      </c>
      <c r="BG187" s="218">
        <f>IF(N187="zákl. přenesená",J187,0)</f>
        <v>0</v>
      </c>
      <c r="BH187" s="218">
        <f>IF(N187="sníž. přenesená",J187,0)</f>
        <v>0</v>
      </c>
      <c r="BI187" s="218">
        <f>IF(N187="nulová",J187,0)</f>
        <v>0</v>
      </c>
      <c r="BJ187" s="19" t="s">
        <v>80</v>
      </c>
      <c r="BK187" s="218">
        <f>ROUND(I187*H187,2)</f>
        <v>0</v>
      </c>
      <c r="BL187" s="19" t="s">
        <v>143</v>
      </c>
      <c r="BM187" s="217" t="s">
        <v>826</v>
      </c>
    </row>
    <row r="188" s="2" customFormat="1">
      <c r="A188" s="40"/>
      <c r="B188" s="41"/>
      <c r="C188" s="42"/>
      <c r="D188" s="219" t="s">
        <v>145</v>
      </c>
      <c r="E188" s="42"/>
      <c r="F188" s="220" t="s">
        <v>537</v>
      </c>
      <c r="G188" s="42"/>
      <c r="H188" s="42"/>
      <c r="I188" s="221"/>
      <c r="J188" s="42"/>
      <c r="K188" s="42"/>
      <c r="L188" s="46"/>
      <c r="M188" s="222"/>
      <c r="N188" s="223"/>
      <c r="O188" s="86"/>
      <c r="P188" s="86"/>
      <c r="Q188" s="86"/>
      <c r="R188" s="86"/>
      <c r="S188" s="86"/>
      <c r="T188" s="87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T188" s="19" t="s">
        <v>145</v>
      </c>
      <c r="AU188" s="19" t="s">
        <v>82</v>
      </c>
    </row>
    <row r="189" s="13" customFormat="1">
      <c r="A189" s="13"/>
      <c r="B189" s="224"/>
      <c r="C189" s="225"/>
      <c r="D189" s="226" t="s">
        <v>147</v>
      </c>
      <c r="E189" s="227" t="s">
        <v>19</v>
      </c>
      <c r="F189" s="228" t="s">
        <v>827</v>
      </c>
      <c r="G189" s="225"/>
      <c r="H189" s="229">
        <v>0.55000000000000004</v>
      </c>
      <c r="I189" s="230"/>
      <c r="J189" s="225"/>
      <c r="K189" s="225"/>
      <c r="L189" s="231"/>
      <c r="M189" s="232"/>
      <c r="N189" s="233"/>
      <c r="O189" s="233"/>
      <c r="P189" s="233"/>
      <c r="Q189" s="233"/>
      <c r="R189" s="233"/>
      <c r="S189" s="233"/>
      <c r="T189" s="234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35" t="s">
        <v>147</v>
      </c>
      <c r="AU189" s="235" t="s">
        <v>82</v>
      </c>
      <c r="AV189" s="13" t="s">
        <v>82</v>
      </c>
      <c r="AW189" s="13" t="s">
        <v>33</v>
      </c>
      <c r="AX189" s="13" t="s">
        <v>80</v>
      </c>
      <c r="AY189" s="235" t="s">
        <v>136</v>
      </c>
    </row>
    <row r="190" s="12" customFormat="1" ht="22.8" customHeight="1">
      <c r="A190" s="12"/>
      <c r="B190" s="190"/>
      <c r="C190" s="191"/>
      <c r="D190" s="192" t="s">
        <v>71</v>
      </c>
      <c r="E190" s="204" t="s">
        <v>539</v>
      </c>
      <c r="F190" s="204" t="s">
        <v>540</v>
      </c>
      <c r="G190" s="191"/>
      <c r="H190" s="191"/>
      <c r="I190" s="194"/>
      <c r="J190" s="205">
        <f>BK190</f>
        <v>0</v>
      </c>
      <c r="K190" s="191"/>
      <c r="L190" s="196"/>
      <c r="M190" s="197"/>
      <c r="N190" s="198"/>
      <c r="O190" s="198"/>
      <c r="P190" s="199">
        <f>SUM(P191:P220)</f>
        <v>0</v>
      </c>
      <c r="Q190" s="198"/>
      <c r="R190" s="199">
        <f>SUM(R191:R220)</f>
        <v>0.011322000000000001</v>
      </c>
      <c r="S190" s="198"/>
      <c r="T190" s="200">
        <f>SUM(T191:T220)</f>
        <v>272.86020000000002</v>
      </c>
      <c r="U190" s="12"/>
      <c r="V190" s="12"/>
      <c r="W190" s="12"/>
      <c r="X190" s="12"/>
      <c r="Y190" s="12"/>
      <c r="Z190" s="12"/>
      <c r="AA190" s="12"/>
      <c r="AB190" s="12"/>
      <c r="AC190" s="12"/>
      <c r="AD190" s="12"/>
      <c r="AE190" s="12"/>
      <c r="AR190" s="201" t="s">
        <v>80</v>
      </c>
      <c r="AT190" s="202" t="s">
        <v>71</v>
      </c>
      <c r="AU190" s="202" t="s">
        <v>80</v>
      </c>
      <c r="AY190" s="201" t="s">
        <v>136</v>
      </c>
      <c r="BK190" s="203">
        <f>SUM(BK191:BK220)</f>
        <v>0</v>
      </c>
    </row>
    <row r="191" s="2" customFormat="1" ht="16.5" customHeight="1">
      <c r="A191" s="40"/>
      <c r="B191" s="41"/>
      <c r="C191" s="206" t="s">
        <v>326</v>
      </c>
      <c r="D191" s="206" t="s">
        <v>138</v>
      </c>
      <c r="E191" s="207" t="s">
        <v>573</v>
      </c>
      <c r="F191" s="208" t="s">
        <v>574</v>
      </c>
      <c r="G191" s="209" t="s">
        <v>169</v>
      </c>
      <c r="H191" s="210">
        <v>113.22</v>
      </c>
      <c r="I191" s="211"/>
      <c r="J191" s="212">
        <f>ROUND(I191*H191,2)</f>
        <v>0</v>
      </c>
      <c r="K191" s="208" t="s">
        <v>142</v>
      </c>
      <c r="L191" s="46"/>
      <c r="M191" s="213" t="s">
        <v>19</v>
      </c>
      <c r="N191" s="214" t="s">
        <v>43</v>
      </c>
      <c r="O191" s="86"/>
      <c r="P191" s="215">
        <f>O191*H191</f>
        <v>0</v>
      </c>
      <c r="Q191" s="215">
        <v>0.00010000000000000001</v>
      </c>
      <c r="R191" s="215">
        <f>Q191*H191</f>
        <v>0.011322000000000001</v>
      </c>
      <c r="S191" s="215">
        <v>2.4100000000000001</v>
      </c>
      <c r="T191" s="216">
        <f>S191*H191</f>
        <v>272.86020000000002</v>
      </c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R191" s="217" t="s">
        <v>143</v>
      </c>
      <c r="AT191" s="217" t="s">
        <v>138</v>
      </c>
      <c r="AU191" s="217" t="s">
        <v>82</v>
      </c>
      <c r="AY191" s="19" t="s">
        <v>136</v>
      </c>
      <c r="BE191" s="218">
        <f>IF(N191="základní",J191,0)</f>
        <v>0</v>
      </c>
      <c r="BF191" s="218">
        <f>IF(N191="snížená",J191,0)</f>
        <v>0</v>
      </c>
      <c r="BG191" s="218">
        <f>IF(N191="zákl. přenesená",J191,0)</f>
        <v>0</v>
      </c>
      <c r="BH191" s="218">
        <f>IF(N191="sníž. přenesená",J191,0)</f>
        <v>0</v>
      </c>
      <c r="BI191" s="218">
        <f>IF(N191="nulová",J191,0)</f>
        <v>0</v>
      </c>
      <c r="BJ191" s="19" t="s">
        <v>80</v>
      </c>
      <c r="BK191" s="218">
        <f>ROUND(I191*H191,2)</f>
        <v>0</v>
      </c>
      <c r="BL191" s="19" t="s">
        <v>143</v>
      </c>
      <c r="BM191" s="217" t="s">
        <v>828</v>
      </c>
    </row>
    <row r="192" s="2" customFormat="1">
      <c r="A192" s="40"/>
      <c r="B192" s="41"/>
      <c r="C192" s="42"/>
      <c r="D192" s="219" t="s">
        <v>145</v>
      </c>
      <c r="E192" s="42"/>
      <c r="F192" s="220" t="s">
        <v>576</v>
      </c>
      <c r="G192" s="42"/>
      <c r="H192" s="42"/>
      <c r="I192" s="221"/>
      <c r="J192" s="42"/>
      <c r="K192" s="42"/>
      <c r="L192" s="46"/>
      <c r="M192" s="222"/>
      <c r="N192" s="223"/>
      <c r="O192" s="86"/>
      <c r="P192" s="86"/>
      <c r="Q192" s="86"/>
      <c r="R192" s="86"/>
      <c r="S192" s="86"/>
      <c r="T192" s="87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T192" s="19" t="s">
        <v>145</v>
      </c>
      <c r="AU192" s="19" t="s">
        <v>82</v>
      </c>
    </row>
    <row r="193" s="14" customFormat="1">
      <c r="A193" s="14"/>
      <c r="B193" s="246"/>
      <c r="C193" s="247"/>
      <c r="D193" s="226" t="s">
        <v>147</v>
      </c>
      <c r="E193" s="248" t="s">
        <v>19</v>
      </c>
      <c r="F193" s="249" t="s">
        <v>829</v>
      </c>
      <c r="G193" s="247"/>
      <c r="H193" s="248" t="s">
        <v>19</v>
      </c>
      <c r="I193" s="250"/>
      <c r="J193" s="247"/>
      <c r="K193" s="247"/>
      <c r="L193" s="251"/>
      <c r="M193" s="252"/>
      <c r="N193" s="253"/>
      <c r="O193" s="253"/>
      <c r="P193" s="253"/>
      <c r="Q193" s="253"/>
      <c r="R193" s="253"/>
      <c r="S193" s="253"/>
      <c r="T193" s="254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55" t="s">
        <v>147</v>
      </c>
      <c r="AU193" s="255" t="s">
        <v>82</v>
      </c>
      <c r="AV193" s="14" t="s">
        <v>80</v>
      </c>
      <c r="AW193" s="14" t="s">
        <v>33</v>
      </c>
      <c r="AX193" s="14" t="s">
        <v>72</v>
      </c>
      <c r="AY193" s="255" t="s">
        <v>136</v>
      </c>
    </row>
    <row r="194" s="14" customFormat="1">
      <c r="A194" s="14"/>
      <c r="B194" s="246"/>
      <c r="C194" s="247"/>
      <c r="D194" s="226" t="s">
        <v>147</v>
      </c>
      <c r="E194" s="248" t="s">
        <v>19</v>
      </c>
      <c r="F194" s="249" t="s">
        <v>830</v>
      </c>
      <c r="G194" s="247"/>
      <c r="H194" s="248" t="s">
        <v>19</v>
      </c>
      <c r="I194" s="250"/>
      <c r="J194" s="247"/>
      <c r="K194" s="247"/>
      <c r="L194" s="251"/>
      <c r="M194" s="252"/>
      <c r="N194" s="253"/>
      <c r="O194" s="253"/>
      <c r="P194" s="253"/>
      <c r="Q194" s="253"/>
      <c r="R194" s="253"/>
      <c r="S194" s="253"/>
      <c r="T194" s="254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255" t="s">
        <v>147</v>
      </c>
      <c r="AU194" s="255" t="s">
        <v>82</v>
      </c>
      <c r="AV194" s="14" t="s">
        <v>80</v>
      </c>
      <c r="AW194" s="14" t="s">
        <v>33</v>
      </c>
      <c r="AX194" s="14" t="s">
        <v>72</v>
      </c>
      <c r="AY194" s="255" t="s">
        <v>136</v>
      </c>
    </row>
    <row r="195" s="13" customFormat="1">
      <c r="A195" s="13"/>
      <c r="B195" s="224"/>
      <c r="C195" s="225"/>
      <c r="D195" s="226" t="s">
        <v>147</v>
      </c>
      <c r="E195" s="227" t="s">
        <v>19</v>
      </c>
      <c r="F195" s="228" t="s">
        <v>831</v>
      </c>
      <c r="G195" s="225"/>
      <c r="H195" s="229">
        <v>17.081</v>
      </c>
      <c r="I195" s="230"/>
      <c r="J195" s="225"/>
      <c r="K195" s="225"/>
      <c r="L195" s="231"/>
      <c r="M195" s="232"/>
      <c r="N195" s="233"/>
      <c r="O195" s="233"/>
      <c r="P195" s="233"/>
      <c r="Q195" s="233"/>
      <c r="R195" s="233"/>
      <c r="S195" s="233"/>
      <c r="T195" s="234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35" t="s">
        <v>147</v>
      </c>
      <c r="AU195" s="235" t="s">
        <v>82</v>
      </c>
      <c r="AV195" s="13" t="s">
        <v>82</v>
      </c>
      <c r="AW195" s="13" t="s">
        <v>33</v>
      </c>
      <c r="AX195" s="13" t="s">
        <v>72</v>
      </c>
      <c r="AY195" s="235" t="s">
        <v>136</v>
      </c>
    </row>
    <row r="196" s="13" customFormat="1">
      <c r="A196" s="13"/>
      <c r="B196" s="224"/>
      <c r="C196" s="225"/>
      <c r="D196" s="226" t="s">
        <v>147</v>
      </c>
      <c r="E196" s="227" t="s">
        <v>19</v>
      </c>
      <c r="F196" s="228" t="s">
        <v>832</v>
      </c>
      <c r="G196" s="225"/>
      <c r="H196" s="229">
        <v>4.8259999999999996</v>
      </c>
      <c r="I196" s="230"/>
      <c r="J196" s="225"/>
      <c r="K196" s="225"/>
      <c r="L196" s="231"/>
      <c r="M196" s="232"/>
      <c r="N196" s="233"/>
      <c r="O196" s="233"/>
      <c r="P196" s="233"/>
      <c r="Q196" s="233"/>
      <c r="R196" s="233"/>
      <c r="S196" s="233"/>
      <c r="T196" s="234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35" t="s">
        <v>147</v>
      </c>
      <c r="AU196" s="235" t="s">
        <v>82</v>
      </c>
      <c r="AV196" s="13" t="s">
        <v>82</v>
      </c>
      <c r="AW196" s="13" t="s">
        <v>33</v>
      </c>
      <c r="AX196" s="13" t="s">
        <v>72</v>
      </c>
      <c r="AY196" s="235" t="s">
        <v>136</v>
      </c>
    </row>
    <row r="197" s="16" customFormat="1">
      <c r="A197" s="16"/>
      <c r="B197" s="267"/>
      <c r="C197" s="268"/>
      <c r="D197" s="226" t="s">
        <v>147</v>
      </c>
      <c r="E197" s="269" t="s">
        <v>19</v>
      </c>
      <c r="F197" s="270" t="s">
        <v>557</v>
      </c>
      <c r="G197" s="268"/>
      <c r="H197" s="271">
        <v>21.907</v>
      </c>
      <c r="I197" s="272"/>
      <c r="J197" s="268"/>
      <c r="K197" s="268"/>
      <c r="L197" s="273"/>
      <c r="M197" s="274"/>
      <c r="N197" s="275"/>
      <c r="O197" s="275"/>
      <c r="P197" s="275"/>
      <c r="Q197" s="275"/>
      <c r="R197" s="275"/>
      <c r="S197" s="275"/>
      <c r="T197" s="276"/>
      <c r="U197" s="16"/>
      <c r="V197" s="16"/>
      <c r="W197" s="16"/>
      <c r="X197" s="16"/>
      <c r="Y197" s="16"/>
      <c r="Z197" s="16"/>
      <c r="AA197" s="16"/>
      <c r="AB197" s="16"/>
      <c r="AC197" s="16"/>
      <c r="AD197" s="16"/>
      <c r="AE197" s="16"/>
      <c r="AT197" s="277" t="s">
        <v>147</v>
      </c>
      <c r="AU197" s="277" t="s">
        <v>82</v>
      </c>
      <c r="AV197" s="16" t="s">
        <v>155</v>
      </c>
      <c r="AW197" s="16" t="s">
        <v>33</v>
      </c>
      <c r="AX197" s="16" t="s">
        <v>72</v>
      </c>
      <c r="AY197" s="277" t="s">
        <v>136</v>
      </c>
    </row>
    <row r="198" s="14" customFormat="1">
      <c r="A198" s="14"/>
      <c r="B198" s="246"/>
      <c r="C198" s="247"/>
      <c r="D198" s="226" t="s">
        <v>147</v>
      </c>
      <c r="E198" s="248" t="s">
        <v>19</v>
      </c>
      <c r="F198" s="249" t="s">
        <v>833</v>
      </c>
      <c r="G198" s="247"/>
      <c r="H198" s="248" t="s">
        <v>19</v>
      </c>
      <c r="I198" s="250"/>
      <c r="J198" s="247"/>
      <c r="K198" s="247"/>
      <c r="L198" s="251"/>
      <c r="M198" s="252"/>
      <c r="N198" s="253"/>
      <c r="O198" s="253"/>
      <c r="P198" s="253"/>
      <c r="Q198" s="253"/>
      <c r="R198" s="253"/>
      <c r="S198" s="253"/>
      <c r="T198" s="254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T198" s="255" t="s">
        <v>147</v>
      </c>
      <c r="AU198" s="255" t="s">
        <v>82</v>
      </c>
      <c r="AV198" s="14" t="s">
        <v>80</v>
      </c>
      <c r="AW198" s="14" t="s">
        <v>33</v>
      </c>
      <c r="AX198" s="14" t="s">
        <v>72</v>
      </c>
      <c r="AY198" s="255" t="s">
        <v>136</v>
      </c>
    </row>
    <row r="199" s="13" customFormat="1">
      <c r="A199" s="13"/>
      <c r="B199" s="224"/>
      <c r="C199" s="225"/>
      <c r="D199" s="226" t="s">
        <v>147</v>
      </c>
      <c r="E199" s="227" t="s">
        <v>19</v>
      </c>
      <c r="F199" s="228" t="s">
        <v>834</v>
      </c>
      <c r="G199" s="225"/>
      <c r="H199" s="229">
        <v>64.799999999999997</v>
      </c>
      <c r="I199" s="230"/>
      <c r="J199" s="225"/>
      <c r="K199" s="225"/>
      <c r="L199" s="231"/>
      <c r="M199" s="232"/>
      <c r="N199" s="233"/>
      <c r="O199" s="233"/>
      <c r="P199" s="233"/>
      <c r="Q199" s="233"/>
      <c r="R199" s="233"/>
      <c r="S199" s="233"/>
      <c r="T199" s="234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35" t="s">
        <v>147</v>
      </c>
      <c r="AU199" s="235" t="s">
        <v>82</v>
      </c>
      <c r="AV199" s="13" t="s">
        <v>82</v>
      </c>
      <c r="AW199" s="13" t="s">
        <v>33</v>
      </c>
      <c r="AX199" s="13" t="s">
        <v>72</v>
      </c>
      <c r="AY199" s="235" t="s">
        <v>136</v>
      </c>
    </row>
    <row r="200" s="13" customFormat="1">
      <c r="A200" s="13"/>
      <c r="B200" s="224"/>
      <c r="C200" s="225"/>
      <c r="D200" s="226" t="s">
        <v>147</v>
      </c>
      <c r="E200" s="227" t="s">
        <v>19</v>
      </c>
      <c r="F200" s="228" t="s">
        <v>835</v>
      </c>
      <c r="G200" s="225"/>
      <c r="H200" s="229">
        <v>1.9430000000000001</v>
      </c>
      <c r="I200" s="230"/>
      <c r="J200" s="225"/>
      <c r="K200" s="225"/>
      <c r="L200" s="231"/>
      <c r="M200" s="232"/>
      <c r="N200" s="233"/>
      <c r="O200" s="233"/>
      <c r="P200" s="233"/>
      <c r="Q200" s="233"/>
      <c r="R200" s="233"/>
      <c r="S200" s="233"/>
      <c r="T200" s="234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35" t="s">
        <v>147</v>
      </c>
      <c r="AU200" s="235" t="s">
        <v>82</v>
      </c>
      <c r="AV200" s="13" t="s">
        <v>82</v>
      </c>
      <c r="AW200" s="13" t="s">
        <v>33</v>
      </c>
      <c r="AX200" s="13" t="s">
        <v>72</v>
      </c>
      <c r="AY200" s="235" t="s">
        <v>136</v>
      </c>
    </row>
    <row r="201" s="13" customFormat="1">
      <c r="A201" s="13"/>
      <c r="B201" s="224"/>
      <c r="C201" s="225"/>
      <c r="D201" s="226" t="s">
        <v>147</v>
      </c>
      <c r="E201" s="227" t="s">
        <v>19</v>
      </c>
      <c r="F201" s="228" t="s">
        <v>836</v>
      </c>
      <c r="G201" s="225"/>
      <c r="H201" s="229">
        <v>11.175000000000001</v>
      </c>
      <c r="I201" s="230"/>
      <c r="J201" s="225"/>
      <c r="K201" s="225"/>
      <c r="L201" s="231"/>
      <c r="M201" s="232"/>
      <c r="N201" s="233"/>
      <c r="O201" s="233"/>
      <c r="P201" s="233"/>
      <c r="Q201" s="233"/>
      <c r="R201" s="233"/>
      <c r="S201" s="233"/>
      <c r="T201" s="234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35" t="s">
        <v>147</v>
      </c>
      <c r="AU201" s="235" t="s">
        <v>82</v>
      </c>
      <c r="AV201" s="13" t="s">
        <v>82</v>
      </c>
      <c r="AW201" s="13" t="s">
        <v>33</v>
      </c>
      <c r="AX201" s="13" t="s">
        <v>72</v>
      </c>
      <c r="AY201" s="235" t="s">
        <v>136</v>
      </c>
    </row>
    <row r="202" s="13" customFormat="1">
      <c r="A202" s="13"/>
      <c r="B202" s="224"/>
      <c r="C202" s="225"/>
      <c r="D202" s="226" t="s">
        <v>147</v>
      </c>
      <c r="E202" s="227" t="s">
        <v>19</v>
      </c>
      <c r="F202" s="228" t="s">
        <v>837</v>
      </c>
      <c r="G202" s="225"/>
      <c r="H202" s="229">
        <v>13.395</v>
      </c>
      <c r="I202" s="230"/>
      <c r="J202" s="225"/>
      <c r="K202" s="225"/>
      <c r="L202" s="231"/>
      <c r="M202" s="232"/>
      <c r="N202" s="233"/>
      <c r="O202" s="233"/>
      <c r="P202" s="233"/>
      <c r="Q202" s="233"/>
      <c r="R202" s="233"/>
      <c r="S202" s="233"/>
      <c r="T202" s="234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35" t="s">
        <v>147</v>
      </c>
      <c r="AU202" s="235" t="s">
        <v>82</v>
      </c>
      <c r="AV202" s="13" t="s">
        <v>82</v>
      </c>
      <c r="AW202" s="13" t="s">
        <v>33</v>
      </c>
      <c r="AX202" s="13" t="s">
        <v>72</v>
      </c>
      <c r="AY202" s="235" t="s">
        <v>136</v>
      </c>
    </row>
    <row r="203" s="16" customFormat="1">
      <c r="A203" s="16"/>
      <c r="B203" s="267"/>
      <c r="C203" s="268"/>
      <c r="D203" s="226" t="s">
        <v>147</v>
      </c>
      <c r="E203" s="269" t="s">
        <v>19</v>
      </c>
      <c r="F203" s="270" t="s">
        <v>557</v>
      </c>
      <c r="G203" s="268"/>
      <c r="H203" s="271">
        <v>91.313000000000002</v>
      </c>
      <c r="I203" s="272"/>
      <c r="J203" s="268"/>
      <c r="K203" s="268"/>
      <c r="L203" s="273"/>
      <c r="M203" s="274"/>
      <c r="N203" s="275"/>
      <c r="O203" s="275"/>
      <c r="P203" s="275"/>
      <c r="Q203" s="275"/>
      <c r="R203" s="275"/>
      <c r="S203" s="275"/>
      <c r="T203" s="276"/>
      <c r="U203" s="16"/>
      <c r="V203" s="16"/>
      <c r="W203" s="16"/>
      <c r="X203" s="16"/>
      <c r="Y203" s="16"/>
      <c r="Z203" s="16"/>
      <c r="AA203" s="16"/>
      <c r="AB203" s="16"/>
      <c r="AC203" s="16"/>
      <c r="AD203" s="16"/>
      <c r="AE203" s="16"/>
      <c r="AT203" s="277" t="s">
        <v>147</v>
      </c>
      <c r="AU203" s="277" t="s">
        <v>82</v>
      </c>
      <c r="AV203" s="16" t="s">
        <v>155</v>
      </c>
      <c r="AW203" s="16" t="s">
        <v>33</v>
      </c>
      <c r="AX203" s="16" t="s">
        <v>72</v>
      </c>
      <c r="AY203" s="277" t="s">
        <v>136</v>
      </c>
    </row>
    <row r="204" s="15" customFormat="1">
      <c r="A204" s="15"/>
      <c r="B204" s="256"/>
      <c r="C204" s="257"/>
      <c r="D204" s="226" t="s">
        <v>147</v>
      </c>
      <c r="E204" s="258" t="s">
        <v>19</v>
      </c>
      <c r="F204" s="259" t="s">
        <v>277</v>
      </c>
      <c r="G204" s="257"/>
      <c r="H204" s="260">
        <v>113.22</v>
      </c>
      <c r="I204" s="261"/>
      <c r="J204" s="257"/>
      <c r="K204" s="257"/>
      <c r="L204" s="262"/>
      <c r="M204" s="263"/>
      <c r="N204" s="264"/>
      <c r="O204" s="264"/>
      <c r="P204" s="264"/>
      <c r="Q204" s="264"/>
      <c r="R204" s="264"/>
      <c r="S204" s="264"/>
      <c r="T204" s="265"/>
      <c r="U204" s="15"/>
      <c r="V204" s="15"/>
      <c r="W204" s="15"/>
      <c r="X204" s="15"/>
      <c r="Y204" s="15"/>
      <c r="Z204" s="15"/>
      <c r="AA204" s="15"/>
      <c r="AB204" s="15"/>
      <c r="AC204" s="15"/>
      <c r="AD204" s="15"/>
      <c r="AE204" s="15"/>
      <c r="AT204" s="266" t="s">
        <v>147</v>
      </c>
      <c r="AU204" s="266" t="s">
        <v>82</v>
      </c>
      <c r="AV204" s="15" t="s">
        <v>143</v>
      </c>
      <c r="AW204" s="15" t="s">
        <v>33</v>
      </c>
      <c r="AX204" s="15" t="s">
        <v>80</v>
      </c>
      <c r="AY204" s="266" t="s">
        <v>136</v>
      </c>
    </row>
    <row r="205" s="2" customFormat="1" ht="24.15" customHeight="1">
      <c r="A205" s="40"/>
      <c r="B205" s="41"/>
      <c r="C205" s="206" t="s">
        <v>333</v>
      </c>
      <c r="D205" s="206" t="s">
        <v>138</v>
      </c>
      <c r="E205" s="207" t="s">
        <v>610</v>
      </c>
      <c r="F205" s="208" t="s">
        <v>611</v>
      </c>
      <c r="G205" s="209" t="s">
        <v>201</v>
      </c>
      <c r="H205" s="210">
        <v>272.86000000000001</v>
      </c>
      <c r="I205" s="211"/>
      <c r="J205" s="212">
        <f>ROUND(I205*H205,2)</f>
        <v>0</v>
      </c>
      <c r="K205" s="208" t="s">
        <v>142</v>
      </c>
      <c r="L205" s="46"/>
      <c r="M205" s="213" t="s">
        <v>19</v>
      </c>
      <c r="N205" s="214" t="s">
        <v>43</v>
      </c>
      <c r="O205" s="86"/>
      <c r="P205" s="215">
        <f>O205*H205</f>
        <v>0</v>
      </c>
      <c r="Q205" s="215">
        <v>0</v>
      </c>
      <c r="R205" s="215">
        <f>Q205*H205</f>
        <v>0</v>
      </c>
      <c r="S205" s="215">
        <v>0</v>
      </c>
      <c r="T205" s="216">
        <f>S205*H205</f>
        <v>0</v>
      </c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R205" s="217" t="s">
        <v>143</v>
      </c>
      <c r="AT205" s="217" t="s">
        <v>138</v>
      </c>
      <c r="AU205" s="217" t="s">
        <v>82</v>
      </c>
      <c r="AY205" s="19" t="s">
        <v>136</v>
      </c>
      <c r="BE205" s="218">
        <f>IF(N205="základní",J205,0)</f>
        <v>0</v>
      </c>
      <c r="BF205" s="218">
        <f>IF(N205="snížená",J205,0)</f>
        <v>0</v>
      </c>
      <c r="BG205" s="218">
        <f>IF(N205="zákl. přenesená",J205,0)</f>
        <v>0</v>
      </c>
      <c r="BH205" s="218">
        <f>IF(N205="sníž. přenesená",J205,0)</f>
        <v>0</v>
      </c>
      <c r="BI205" s="218">
        <f>IF(N205="nulová",J205,0)</f>
        <v>0</v>
      </c>
      <c r="BJ205" s="19" t="s">
        <v>80</v>
      </c>
      <c r="BK205" s="218">
        <f>ROUND(I205*H205,2)</f>
        <v>0</v>
      </c>
      <c r="BL205" s="19" t="s">
        <v>143</v>
      </c>
      <c r="BM205" s="217" t="s">
        <v>838</v>
      </c>
    </row>
    <row r="206" s="2" customFormat="1">
      <c r="A206" s="40"/>
      <c r="B206" s="41"/>
      <c r="C206" s="42"/>
      <c r="D206" s="219" t="s">
        <v>145</v>
      </c>
      <c r="E206" s="42"/>
      <c r="F206" s="220" t="s">
        <v>613</v>
      </c>
      <c r="G206" s="42"/>
      <c r="H206" s="42"/>
      <c r="I206" s="221"/>
      <c r="J206" s="42"/>
      <c r="K206" s="42"/>
      <c r="L206" s="46"/>
      <c r="M206" s="222"/>
      <c r="N206" s="223"/>
      <c r="O206" s="86"/>
      <c r="P206" s="86"/>
      <c r="Q206" s="86"/>
      <c r="R206" s="86"/>
      <c r="S206" s="86"/>
      <c r="T206" s="87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T206" s="19" t="s">
        <v>145</v>
      </c>
      <c r="AU206" s="19" t="s">
        <v>82</v>
      </c>
    </row>
    <row r="207" s="13" customFormat="1">
      <c r="A207" s="13"/>
      <c r="B207" s="224"/>
      <c r="C207" s="225"/>
      <c r="D207" s="226" t="s">
        <v>147</v>
      </c>
      <c r="E207" s="227" t="s">
        <v>19</v>
      </c>
      <c r="F207" s="228" t="s">
        <v>839</v>
      </c>
      <c r="G207" s="225"/>
      <c r="H207" s="229">
        <v>52.795999999999999</v>
      </c>
      <c r="I207" s="230"/>
      <c r="J207" s="225"/>
      <c r="K207" s="225"/>
      <c r="L207" s="231"/>
      <c r="M207" s="232"/>
      <c r="N207" s="233"/>
      <c r="O207" s="233"/>
      <c r="P207" s="233"/>
      <c r="Q207" s="233"/>
      <c r="R207" s="233"/>
      <c r="S207" s="233"/>
      <c r="T207" s="234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35" t="s">
        <v>147</v>
      </c>
      <c r="AU207" s="235" t="s">
        <v>82</v>
      </c>
      <c r="AV207" s="13" t="s">
        <v>82</v>
      </c>
      <c r="AW207" s="13" t="s">
        <v>33</v>
      </c>
      <c r="AX207" s="13" t="s">
        <v>72</v>
      </c>
      <c r="AY207" s="235" t="s">
        <v>136</v>
      </c>
    </row>
    <row r="208" s="13" customFormat="1">
      <c r="A208" s="13"/>
      <c r="B208" s="224"/>
      <c r="C208" s="225"/>
      <c r="D208" s="226" t="s">
        <v>147</v>
      </c>
      <c r="E208" s="227" t="s">
        <v>19</v>
      </c>
      <c r="F208" s="228" t="s">
        <v>840</v>
      </c>
      <c r="G208" s="225"/>
      <c r="H208" s="229">
        <v>220.06399999999999</v>
      </c>
      <c r="I208" s="230"/>
      <c r="J208" s="225"/>
      <c r="K208" s="225"/>
      <c r="L208" s="231"/>
      <c r="M208" s="232"/>
      <c r="N208" s="233"/>
      <c r="O208" s="233"/>
      <c r="P208" s="233"/>
      <c r="Q208" s="233"/>
      <c r="R208" s="233"/>
      <c r="S208" s="233"/>
      <c r="T208" s="234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35" t="s">
        <v>147</v>
      </c>
      <c r="AU208" s="235" t="s">
        <v>82</v>
      </c>
      <c r="AV208" s="13" t="s">
        <v>82</v>
      </c>
      <c r="AW208" s="13" t="s">
        <v>33</v>
      </c>
      <c r="AX208" s="13" t="s">
        <v>72</v>
      </c>
      <c r="AY208" s="235" t="s">
        <v>136</v>
      </c>
    </row>
    <row r="209" s="15" customFormat="1">
      <c r="A209" s="15"/>
      <c r="B209" s="256"/>
      <c r="C209" s="257"/>
      <c r="D209" s="226" t="s">
        <v>147</v>
      </c>
      <c r="E209" s="258" t="s">
        <v>19</v>
      </c>
      <c r="F209" s="259" t="s">
        <v>277</v>
      </c>
      <c r="G209" s="257"/>
      <c r="H209" s="260">
        <v>272.86000000000001</v>
      </c>
      <c r="I209" s="261"/>
      <c r="J209" s="257"/>
      <c r="K209" s="257"/>
      <c r="L209" s="262"/>
      <c r="M209" s="263"/>
      <c r="N209" s="264"/>
      <c r="O209" s="264"/>
      <c r="P209" s="264"/>
      <c r="Q209" s="264"/>
      <c r="R209" s="264"/>
      <c r="S209" s="264"/>
      <c r="T209" s="265"/>
      <c r="U209" s="15"/>
      <c r="V209" s="15"/>
      <c r="W209" s="15"/>
      <c r="X209" s="15"/>
      <c r="Y209" s="15"/>
      <c r="Z209" s="15"/>
      <c r="AA209" s="15"/>
      <c r="AB209" s="15"/>
      <c r="AC209" s="15"/>
      <c r="AD209" s="15"/>
      <c r="AE209" s="15"/>
      <c r="AT209" s="266" t="s">
        <v>147</v>
      </c>
      <c r="AU209" s="266" t="s">
        <v>82</v>
      </c>
      <c r="AV209" s="15" t="s">
        <v>143</v>
      </c>
      <c r="AW209" s="15" t="s">
        <v>33</v>
      </c>
      <c r="AX209" s="15" t="s">
        <v>80</v>
      </c>
      <c r="AY209" s="266" t="s">
        <v>136</v>
      </c>
    </row>
    <row r="210" s="2" customFormat="1" ht="21.75" customHeight="1">
      <c r="A210" s="40"/>
      <c r="B210" s="41"/>
      <c r="C210" s="206" t="s">
        <v>339</v>
      </c>
      <c r="D210" s="206" t="s">
        <v>138</v>
      </c>
      <c r="E210" s="207" t="s">
        <v>617</v>
      </c>
      <c r="F210" s="208" t="s">
        <v>618</v>
      </c>
      <c r="G210" s="209" t="s">
        <v>201</v>
      </c>
      <c r="H210" s="210">
        <v>220.06399999999999</v>
      </c>
      <c r="I210" s="211"/>
      <c r="J210" s="212">
        <f>ROUND(I210*H210,2)</f>
        <v>0</v>
      </c>
      <c r="K210" s="208" t="s">
        <v>142</v>
      </c>
      <c r="L210" s="46"/>
      <c r="M210" s="213" t="s">
        <v>19</v>
      </c>
      <c r="N210" s="214" t="s">
        <v>43</v>
      </c>
      <c r="O210" s="86"/>
      <c r="P210" s="215">
        <f>O210*H210</f>
        <v>0</v>
      </c>
      <c r="Q210" s="215">
        <v>0</v>
      </c>
      <c r="R210" s="215">
        <f>Q210*H210</f>
        <v>0</v>
      </c>
      <c r="S210" s="215">
        <v>0</v>
      </c>
      <c r="T210" s="216">
        <f>S210*H210</f>
        <v>0</v>
      </c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R210" s="217" t="s">
        <v>143</v>
      </c>
      <c r="AT210" s="217" t="s">
        <v>138</v>
      </c>
      <c r="AU210" s="217" t="s">
        <v>82</v>
      </c>
      <c r="AY210" s="19" t="s">
        <v>136</v>
      </c>
      <c r="BE210" s="218">
        <f>IF(N210="základní",J210,0)</f>
        <v>0</v>
      </c>
      <c r="BF210" s="218">
        <f>IF(N210="snížená",J210,0)</f>
        <v>0</v>
      </c>
      <c r="BG210" s="218">
        <f>IF(N210="zákl. přenesená",J210,0)</f>
        <v>0</v>
      </c>
      <c r="BH210" s="218">
        <f>IF(N210="sníž. přenesená",J210,0)</f>
        <v>0</v>
      </c>
      <c r="BI210" s="218">
        <f>IF(N210="nulová",J210,0)</f>
        <v>0</v>
      </c>
      <c r="BJ210" s="19" t="s">
        <v>80</v>
      </c>
      <c r="BK210" s="218">
        <f>ROUND(I210*H210,2)</f>
        <v>0</v>
      </c>
      <c r="BL210" s="19" t="s">
        <v>143</v>
      </c>
      <c r="BM210" s="217" t="s">
        <v>841</v>
      </c>
    </row>
    <row r="211" s="2" customFormat="1">
      <c r="A211" s="40"/>
      <c r="B211" s="41"/>
      <c r="C211" s="42"/>
      <c r="D211" s="219" t="s">
        <v>145</v>
      </c>
      <c r="E211" s="42"/>
      <c r="F211" s="220" t="s">
        <v>620</v>
      </c>
      <c r="G211" s="42"/>
      <c r="H211" s="42"/>
      <c r="I211" s="221"/>
      <c r="J211" s="42"/>
      <c r="K211" s="42"/>
      <c r="L211" s="46"/>
      <c r="M211" s="222"/>
      <c r="N211" s="223"/>
      <c r="O211" s="86"/>
      <c r="P211" s="86"/>
      <c r="Q211" s="86"/>
      <c r="R211" s="86"/>
      <c r="S211" s="86"/>
      <c r="T211" s="87"/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T211" s="19" t="s">
        <v>145</v>
      </c>
      <c r="AU211" s="19" t="s">
        <v>82</v>
      </c>
    </row>
    <row r="212" s="13" customFormat="1">
      <c r="A212" s="13"/>
      <c r="B212" s="224"/>
      <c r="C212" s="225"/>
      <c r="D212" s="226" t="s">
        <v>147</v>
      </c>
      <c r="E212" s="227" t="s">
        <v>19</v>
      </c>
      <c r="F212" s="228" t="s">
        <v>842</v>
      </c>
      <c r="G212" s="225"/>
      <c r="H212" s="229">
        <v>220.06399999999999</v>
      </c>
      <c r="I212" s="230"/>
      <c r="J212" s="225"/>
      <c r="K212" s="225"/>
      <c r="L212" s="231"/>
      <c r="M212" s="232"/>
      <c r="N212" s="233"/>
      <c r="O212" s="233"/>
      <c r="P212" s="233"/>
      <c r="Q212" s="233"/>
      <c r="R212" s="233"/>
      <c r="S212" s="233"/>
      <c r="T212" s="234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35" t="s">
        <v>147</v>
      </c>
      <c r="AU212" s="235" t="s">
        <v>82</v>
      </c>
      <c r="AV212" s="13" t="s">
        <v>82</v>
      </c>
      <c r="AW212" s="13" t="s">
        <v>33</v>
      </c>
      <c r="AX212" s="13" t="s">
        <v>80</v>
      </c>
      <c r="AY212" s="235" t="s">
        <v>136</v>
      </c>
    </row>
    <row r="213" s="2" customFormat="1" ht="24.15" customHeight="1">
      <c r="A213" s="40"/>
      <c r="B213" s="41"/>
      <c r="C213" s="206" t="s">
        <v>344</v>
      </c>
      <c r="D213" s="206" t="s">
        <v>138</v>
      </c>
      <c r="E213" s="207" t="s">
        <v>625</v>
      </c>
      <c r="F213" s="208" t="s">
        <v>626</v>
      </c>
      <c r="G213" s="209" t="s">
        <v>201</v>
      </c>
      <c r="H213" s="210">
        <v>3080.8960000000002</v>
      </c>
      <c r="I213" s="211"/>
      <c r="J213" s="212">
        <f>ROUND(I213*H213,2)</f>
        <v>0</v>
      </c>
      <c r="K213" s="208" t="s">
        <v>142</v>
      </c>
      <c r="L213" s="46"/>
      <c r="M213" s="213" t="s">
        <v>19</v>
      </c>
      <c r="N213" s="214" t="s">
        <v>43</v>
      </c>
      <c r="O213" s="86"/>
      <c r="P213" s="215">
        <f>O213*H213</f>
        <v>0</v>
      </c>
      <c r="Q213" s="215">
        <v>0</v>
      </c>
      <c r="R213" s="215">
        <f>Q213*H213</f>
        <v>0</v>
      </c>
      <c r="S213" s="215">
        <v>0</v>
      </c>
      <c r="T213" s="216">
        <f>S213*H213</f>
        <v>0</v>
      </c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R213" s="217" t="s">
        <v>143</v>
      </c>
      <c r="AT213" s="217" t="s">
        <v>138</v>
      </c>
      <c r="AU213" s="217" t="s">
        <v>82</v>
      </c>
      <c r="AY213" s="19" t="s">
        <v>136</v>
      </c>
      <c r="BE213" s="218">
        <f>IF(N213="základní",J213,0)</f>
        <v>0</v>
      </c>
      <c r="BF213" s="218">
        <f>IF(N213="snížená",J213,0)</f>
        <v>0</v>
      </c>
      <c r="BG213" s="218">
        <f>IF(N213="zákl. přenesená",J213,0)</f>
        <v>0</v>
      </c>
      <c r="BH213" s="218">
        <f>IF(N213="sníž. přenesená",J213,0)</f>
        <v>0</v>
      </c>
      <c r="BI213" s="218">
        <f>IF(N213="nulová",J213,0)</f>
        <v>0</v>
      </c>
      <c r="BJ213" s="19" t="s">
        <v>80</v>
      </c>
      <c r="BK213" s="218">
        <f>ROUND(I213*H213,2)</f>
        <v>0</v>
      </c>
      <c r="BL213" s="19" t="s">
        <v>143</v>
      </c>
      <c r="BM213" s="217" t="s">
        <v>843</v>
      </c>
    </row>
    <row r="214" s="2" customFormat="1">
      <c r="A214" s="40"/>
      <c r="B214" s="41"/>
      <c r="C214" s="42"/>
      <c r="D214" s="219" t="s">
        <v>145</v>
      </c>
      <c r="E214" s="42"/>
      <c r="F214" s="220" t="s">
        <v>628</v>
      </c>
      <c r="G214" s="42"/>
      <c r="H214" s="42"/>
      <c r="I214" s="221"/>
      <c r="J214" s="42"/>
      <c r="K214" s="42"/>
      <c r="L214" s="46"/>
      <c r="M214" s="222"/>
      <c r="N214" s="223"/>
      <c r="O214" s="86"/>
      <c r="P214" s="86"/>
      <c r="Q214" s="86"/>
      <c r="R214" s="86"/>
      <c r="S214" s="86"/>
      <c r="T214" s="87"/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T214" s="19" t="s">
        <v>145</v>
      </c>
      <c r="AU214" s="19" t="s">
        <v>82</v>
      </c>
    </row>
    <row r="215" s="13" customFormat="1">
      <c r="A215" s="13"/>
      <c r="B215" s="224"/>
      <c r="C215" s="225"/>
      <c r="D215" s="226" t="s">
        <v>147</v>
      </c>
      <c r="E215" s="227" t="s">
        <v>19</v>
      </c>
      <c r="F215" s="228" t="s">
        <v>844</v>
      </c>
      <c r="G215" s="225"/>
      <c r="H215" s="229">
        <v>3080.8960000000002</v>
      </c>
      <c r="I215" s="230"/>
      <c r="J215" s="225"/>
      <c r="K215" s="225"/>
      <c r="L215" s="231"/>
      <c r="M215" s="232"/>
      <c r="N215" s="233"/>
      <c r="O215" s="233"/>
      <c r="P215" s="233"/>
      <c r="Q215" s="233"/>
      <c r="R215" s="233"/>
      <c r="S215" s="233"/>
      <c r="T215" s="234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35" t="s">
        <v>147</v>
      </c>
      <c r="AU215" s="235" t="s">
        <v>82</v>
      </c>
      <c r="AV215" s="13" t="s">
        <v>82</v>
      </c>
      <c r="AW215" s="13" t="s">
        <v>33</v>
      </c>
      <c r="AX215" s="13" t="s">
        <v>80</v>
      </c>
      <c r="AY215" s="235" t="s">
        <v>136</v>
      </c>
    </row>
    <row r="216" s="2" customFormat="1" ht="16.5" customHeight="1">
      <c r="A216" s="40"/>
      <c r="B216" s="41"/>
      <c r="C216" s="206" t="s">
        <v>350</v>
      </c>
      <c r="D216" s="206" t="s">
        <v>138</v>
      </c>
      <c r="E216" s="207" t="s">
        <v>631</v>
      </c>
      <c r="F216" s="208" t="s">
        <v>632</v>
      </c>
      <c r="G216" s="209" t="s">
        <v>201</v>
      </c>
      <c r="H216" s="210">
        <v>52.795999999999999</v>
      </c>
      <c r="I216" s="211"/>
      <c r="J216" s="212">
        <f>ROUND(I216*H216,2)</f>
        <v>0</v>
      </c>
      <c r="K216" s="208" t="s">
        <v>142</v>
      </c>
      <c r="L216" s="46"/>
      <c r="M216" s="213" t="s">
        <v>19</v>
      </c>
      <c r="N216" s="214" t="s">
        <v>43</v>
      </c>
      <c r="O216" s="86"/>
      <c r="P216" s="215">
        <f>O216*H216</f>
        <v>0</v>
      </c>
      <c r="Q216" s="215">
        <v>0</v>
      </c>
      <c r="R216" s="215">
        <f>Q216*H216</f>
        <v>0</v>
      </c>
      <c r="S216" s="215">
        <v>0</v>
      </c>
      <c r="T216" s="216">
        <f>S216*H216</f>
        <v>0</v>
      </c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R216" s="217" t="s">
        <v>143</v>
      </c>
      <c r="AT216" s="217" t="s">
        <v>138</v>
      </c>
      <c r="AU216" s="217" t="s">
        <v>82</v>
      </c>
      <c r="AY216" s="19" t="s">
        <v>136</v>
      </c>
      <c r="BE216" s="218">
        <f>IF(N216="základní",J216,0)</f>
        <v>0</v>
      </c>
      <c r="BF216" s="218">
        <f>IF(N216="snížená",J216,0)</f>
        <v>0</v>
      </c>
      <c r="BG216" s="218">
        <f>IF(N216="zákl. přenesená",J216,0)</f>
        <v>0</v>
      </c>
      <c r="BH216" s="218">
        <f>IF(N216="sníž. přenesená",J216,0)</f>
        <v>0</v>
      </c>
      <c r="BI216" s="218">
        <f>IF(N216="nulová",J216,0)</f>
        <v>0</v>
      </c>
      <c r="BJ216" s="19" t="s">
        <v>80</v>
      </c>
      <c r="BK216" s="218">
        <f>ROUND(I216*H216,2)</f>
        <v>0</v>
      </c>
      <c r="BL216" s="19" t="s">
        <v>143</v>
      </c>
      <c r="BM216" s="217" t="s">
        <v>845</v>
      </c>
    </row>
    <row r="217" s="2" customFormat="1">
      <c r="A217" s="40"/>
      <c r="B217" s="41"/>
      <c r="C217" s="42"/>
      <c r="D217" s="219" t="s">
        <v>145</v>
      </c>
      <c r="E217" s="42"/>
      <c r="F217" s="220" t="s">
        <v>634</v>
      </c>
      <c r="G217" s="42"/>
      <c r="H217" s="42"/>
      <c r="I217" s="221"/>
      <c r="J217" s="42"/>
      <c r="K217" s="42"/>
      <c r="L217" s="46"/>
      <c r="M217" s="222"/>
      <c r="N217" s="223"/>
      <c r="O217" s="86"/>
      <c r="P217" s="86"/>
      <c r="Q217" s="86"/>
      <c r="R217" s="86"/>
      <c r="S217" s="86"/>
      <c r="T217" s="87"/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T217" s="19" t="s">
        <v>145</v>
      </c>
      <c r="AU217" s="19" t="s">
        <v>82</v>
      </c>
    </row>
    <row r="218" s="13" customFormat="1">
      <c r="A218" s="13"/>
      <c r="B218" s="224"/>
      <c r="C218" s="225"/>
      <c r="D218" s="226" t="s">
        <v>147</v>
      </c>
      <c r="E218" s="227" t="s">
        <v>19</v>
      </c>
      <c r="F218" s="228" t="s">
        <v>846</v>
      </c>
      <c r="G218" s="225"/>
      <c r="H218" s="229">
        <v>52.795999999999999</v>
      </c>
      <c r="I218" s="230"/>
      <c r="J218" s="225"/>
      <c r="K218" s="225"/>
      <c r="L218" s="231"/>
      <c r="M218" s="232"/>
      <c r="N218" s="233"/>
      <c r="O218" s="233"/>
      <c r="P218" s="233"/>
      <c r="Q218" s="233"/>
      <c r="R218" s="233"/>
      <c r="S218" s="233"/>
      <c r="T218" s="234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35" t="s">
        <v>147</v>
      </c>
      <c r="AU218" s="235" t="s">
        <v>82</v>
      </c>
      <c r="AV218" s="13" t="s">
        <v>82</v>
      </c>
      <c r="AW218" s="13" t="s">
        <v>33</v>
      </c>
      <c r="AX218" s="13" t="s">
        <v>80</v>
      </c>
      <c r="AY218" s="235" t="s">
        <v>136</v>
      </c>
    </row>
    <row r="219" s="2" customFormat="1" ht="24.15" customHeight="1">
      <c r="A219" s="40"/>
      <c r="B219" s="41"/>
      <c r="C219" s="206" t="s">
        <v>356</v>
      </c>
      <c r="D219" s="206" t="s">
        <v>138</v>
      </c>
      <c r="E219" s="207" t="s">
        <v>637</v>
      </c>
      <c r="F219" s="208" t="s">
        <v>638</v>
      </c>
      <c r="G219" s="209" t="s">
        <v>201</v>
      </c>
      <c r="H219" s="210">
        <v>220.06399999999999</v>
      </c>
      <c r="I219" s="211"/>
      <c r="J219" s="212">
        <f>ROUND(I219*H219,2)</f>
        <v>0</v>
      </c>
      <c r="K219" s="208" t="s">
        <v>19</v>
      </c>
      <c r="L219" s="46"/>
      <c r="M219" s="213" t="s">
        <v>19</v>
      </c>
      <c r="N219" s="214" t="s">
        <v>43</v>
      </c>
      <c r="O219" s="86"/>
      <c r="P219" s="215">
        <f>O219*H219</f>
        <v>0</v>
      </c>
      <c r="Q219" s="215">
        <v>0</v>
      </c>
      <c r="R219" s="215">
        <f>Q219*H219</f>
        <v>0</v>
      </c>
      <c r="S219" s="215">
        <v>0</v>
      </c>
      <c r="T219" s="216">
        <f>S219*H219</f>
        <v>0</v>
      </c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R219" s="217" t="s">
        <v>143</v>
      </c>
      <c r="AT219" s="217" t="s">
        <v>138</v>
      </c>
      <c r="AU219" s="217" t="s">
        <v>82</v>
      </c>
      <c r="AY219" s="19" t="s">
        <v>136</v>
      </c>
      <c r="BE219" s="218">
        <f>IF(N219="základní",J219,0)</f>
        <v>0</v>
      </c>
      <c r="BF219" s="218">
        <f>IF(N219="snížená",J219,0)</f>
        <v>0</v>
      </c>
      <c r="BG219" s="218">
        <f>IF(N219="zákl. přenesená",J219,0)</f>
        <v>0</v>
      </c>
      <c r="BH219" s="218">
        <f>IF(N219="sníž. přenesená",J219,0)</f>
        <v>0</v>
      </c>
      <c r="BI219" s="218">
        <f>IF(N219="nulová",J219,0)</f>
        <v>0</v>
      </c>
      <c r="BJ219" s="19" t="s">
        <v>80</v>
      </c>
      <c r="BK219" s="218">
        <f>ROUND(I219*H219,2)</f>
        <v>0</v>
      </c>
      <c r="BL219" s="19" t="s">
        <v>143</v>
      </c>
      <c r="BM219" s="217" t="s">
        <v>847</v>
      </c>
    </row>
    <row r="220" s="13" customFormat="1">
      <c r="A220" s="13"/>
      <c r="B220" s="224"/>
      <c r="C220" s="225"/>
      <c r="D220" s="226" t="s">
        <v>147</v>
      </c>
      <c r="E220" s="227" t="s">
        <v>19</v>
      </c>
      <c r="F220" s="228" t="s">
        <v>848</v>
      </c>
      <c r="G220" s="225"/>
      <c r="H220" s="229">
        <v>220.06399999999999</v>
      </c>
      <c r="I220" s="230"/>
      <c r="J220" s="225"/>
      <c r="K220" s="225"/>
      <c r="L220" s="231"/>
      <c r="M220" s="232"/>
      <c r="N220" s="233"/>
      <c r="O220" s="233"/>
      <c r="P220" s="233"/>
      <c r="Q220" s="233"/>
      <c r="R220" s="233"/>
      <c r="S220" s="233"/>
      <c r="T220" s="234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35" t="s">
        <v>147</v>
      </c>
      <c r="AU220" s="235" t="s">
        <v>82</v>
      </c>
      <c r="AV220" s="13" t="s">
        <v>82</v>
      </c>
      <c r="AW220" s="13" t="s">
        <v>33</v>
      </c>
      <c r="AX220" s="13" t="s">
        <v>80</v>
      </c>
      <c r="AY220" s="235" t="s">
        <v>136</v>
      </c>
    </row>
    <row r="221" s="12" customFormat="1" ht="22.8" customHeight="1">
      <c r="A221" s="12"/>
      <c r="B221" s="190"/>
      <c r="C221" s="191"/>
      <c r="D221" s="192" t="s">
        <v>71</v>
      </c>
      <c r="E221" s="204" t="s">
        <v>641</v>
      </c>
      <c r="F221" s="204" t="s">
        <v>642</v>
      </c>
      <c r="G221" s="191"/>
      <c r="H221" s="191"/>
      <c r="I221" s="194"/>
      <c r="J221" s="205">
        <f>BK221</f>
        <v>0</v>
      </c>
      <c r="K221" s="191"/>
      <c r="L221" s="196"/>
      <c r="M221" s="197"/>
      <c r="N221" s="198"/>
      <c r="O221" s="198"/>
      <c r="P221" s="199">
        <f>SUM(P222:P223)</f>
        <v>0</v>
      </c>
      <c r="Q221" s="198"/>
      <c r="R221" s="199">
        <f>SUM(R222:R223)</f>
        <v>0</v>
      </c>
      <c r="S221" s="198"/>
      <c r="T221" s="200">
        <f>SUM(T222:T223)</f>
        <v>0</v>
      </c>
      <c r="U221" s="12"/>
      <c r="V221" s="12"/>
      <c r="W221" s="12"/>
      <c r="X221" s="12"/>
      <c r="Y221" s="12"/>
      <c r="Z221" s="12"/>
      <c r="AA221" s="12"/>
      <c r="AB221" s="12"/>
      <c r="AC221" s="12"/>
      <c r="AD221" s="12"/>
      <c r="AE221" s="12"/>
      <c r="AR221" s="201" t="s">
        <v>80</v>
      </c>
      <c r="AT221" s="202" t="s">
        <v>71</v>
      </c>
      <c r="AU221" s="202" t="s">
        <v>80</v>
      </c>
      <c r="AY221" s="201" t="s">
        <v>136</v>
      </c>
      <c r="BK221" s="203">
        <f>SUM(BK222:BK223)</f>
        <v>0</v>
      </c>
    </row>
    <row r="222" s="2" customFormat="1" ht="16.5" customHeight="1">
      <c r="A222" s="40"/>
      <c r="B222" s="41"/>
      <c r="C222" s="206" t="s">
        <v>361</v>
      </c>
      <c r="D222" s="206" t="s">
        <v>138</v>
      </c>
      <c r="E222" s="207" t="s">
        <v>849</v>
      </c>
      <c r="F222" s="208" t="s">
        <v>850</v>
      </c>
      <c r="G222" s="209" t="s">
        <v>201</v>
      </c>
      <c r="H222" s="210">
        <v>2.6019999999999999</v>
      </c>
      <c r="I222" s="211"/>
      <c r="J222" s="212">
        <f>ROUND(I222*H222,2)</f>
        <v>0</v>
      </c>
      <c r="K222" s="208" t="s">
        <v>142</v>
      </c>
      <c r="L222" s="46"/>
      <c r="M222" s="213" t="s">
        <v>19</v>
      </c>
      <c r="N222" s="214" t="s">
        <v>43</v>
      </c>
      <c r="O222" s="86"/>
      <c r="P222" s="215">
        <f>O222*H222</f>
        <v>0</v>
      </c>
      <c r="Q222" s="215">
        <v>0</v>
      </c>
      <c r="R222" s="215">
        <f>Q222*H222</f>
        <v>0</v>
      </c>
      <c r="S222" s="215">
        <v>0</v>
      </c>
      <c r="T222" s="216">
        <f>S222*H222</f>
        <v>0</v>
      </c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R222" s="217" t="s">
        <v>143</v>
      </c>
      <c r="AT222" s="217" t="s">
        <v>138</v>
      </c>
      <c r="AU222" s="217" t="s">
        <v>82</v>
      </c>
      <c r="AY222" s="19" t="s">
        <v>136</v>
      </c>
      <c r="BE222" s="218">
        <f>IF(N222="základní",J222,0)</f>
        <v>0</v>
      </c>
      <c r="BF222" s="218">
        <f>IF(N222="snížená",J222,0)</f>
        <v>0</v>
      </c>
      <c r="BG222" s="218">
        <f>IF(N222="zákl. přenesená",J222,0)</f>
        <v>0</v>
      </c>
      <c r="BH222" s="218">
        <f>IF(N222="sníž. přenesená",J222,0)</f>
        <v>0</v>
      </c>
      <c r="BI222" s="218">
        <f>IF(N222="nulová",J222,0)</f>
        <v>0</v>
      </c>
      <c r="BJ222" s="19" t="s">
        <v>80</v>
      </c>
      <c r="BK222" s="218">
        <f>ROUND(I222*H222,2)</f>
        <v>0</v>
      </c>
      <c r="BL222" s="19" t="s">
        <v>143</v>
      </c>
      <c r="BM222" s="217" t="s">
        <v>851</v>
      </c>
    </row>
    <row r="223" s="2" customFormat="1">
      <c r="A223" s="40"/>
      <c r="B223" s="41"/>
      <c r="C223" s="42"/>
      <c r="D223" s="219" t="s">
        <v>145</v>
      </c>
      <c r="E223" s="42"/>
      <c r="F223" s="220" t="s">
        <v>852</v>
      </c>
      <c r="G223" s="42"/>
      <c r="H223" s="42"/>
      <c r="I223" s="221"/>
      <c r="J223" s="42"/>
      <c r="K223" s="42"/>
      <c r="L223" s="46"/>
      <c r="M223" s="281"/>
      <c r="N223" s="282"/>
      <c r="O223" s="283"/>
      <c r="P223" s="283"/>
      <c r="Q223" s="283"/>
      <c r="R223" s="283"/>
      <c r="S223" s="283"/>
      <c r="T223" s="284"/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T223" s="19" t="s">
        <v>145</v>
      </c>
      <c r="AU223" s="19" t="s">
        <v>82</v>
      </c>
    </row>
    <row r="224" s="2" customFormat="1" ht="6.96" customHeight="1">
      <c r="A224" s="40"/>
      <c r="B224" s="61"/>
      <c r="C224" s="62"/>
      <c r="D224" s="62"/>
      <c r="E224" s="62"/>
      <c r="F224" s="62"/>
      <c r="G224" s="62"/>
      <c r="H224" s="62"/>
      <c r="I224" s="62"/>
      <c r="J224" s="62"/>
      <c r="K224" s="62"/>
      <c r="L224" s="46"/>
      <c r="M224" s="40"/>
      <c r="O224" s="40"/>
      <c r="P224" s="40"/>
      <c r="Q224" s="40"/>
      <c r="R224" s="40"/>
      <c r="S224" s="40"/>
      <c r="T224" s="40"/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</row>
  </sheetData>
  <sheetProtection sheet="1" autoFilter="0" formatColumns="0" formatRows="0" objects="1" scenarios="1" spinCount="100000" saltValue="3vGAPqG+10PTlVSZQnT7cEVI4UC8fVjJAqDAzZIVD5CKFnGSuuosmWAsxRZ9keECCB81xuNOeWcuWi0rTJFvfA==" hashValue="MmDdYu/HfRYu0W0MhExUdHbQfLHIUa7JF+fdncjmO0SgjaH3r34T2JBcweYKV+s5+l9xHqPH2/dwh+xEUGNzmw==" algorithmName="SHA-512" password="CEF7"/>
  <autoFilter ref="C85:K223"/>
  <mergeCells count="9">
    <mergeCell ref="E7:H7"/>
    <mergeCell ref="E9:H9"/>
    <mergeCell ref="E18:H18"/>
    <mergeCell ref="E27:H27"/>
    <mergeCell ref="E48:H48"/>
    <mergeCell ref="E50:H50"/>
    <mergeCell ref="E76:H76"/>
    <mergeCell ref="E78:H78"/>
    <mergeCell ref="L2:V2"/>
  </mergeCells>
  <hyperlinks>
    <hyperlink ref="F90" r:id="rId1" display="https://podminky.urs.cz/item/CS_URS_2021_01/131151104"/>
    <hyperlink ref="F93" r:id="rId2" display="https://podminky.urs.cz/item/CS_URS_2021_01/132151251"/>
    <hyperlink ref="F96" r:id="rId3" display="https://podminky.urs.cz/item/CS_URS_2021_01/162251101"/>
    <hyperlink ref="F99" r:id="rId4" display="https://podminky.urs.cz/item/CS_URS_2021_01/162251102"/>
    <hyperlink ref="F107" r:id="rId5" display="https://podminky.urs.cz/item/CS_URS_2021_01/162751117"/>
    <hyperlink ref="F110" r:id="rId6" display="https://podminky.urs.cz/item/CS_URS_2021_01/162751119"/>
    <hyperlink ref="F113" r:id="rId7" display="https://podminky.urs.cz/item/CS_URS_2021_01/167151101"/>
    <hyperlink ref="F116" r:id="rId8" display="https://podminky.urs.cz/item/CS_URS_2021_01/167151111"/>
    <hyperlink ref="F123" r:id="rId9" display="https://podminky.urs.cz/item/CS_URS_2021_01/171201201"/>
    <hyperlink ref="F127" r:id="rId10" display="https://podminky.urs.cz/item/CS_URS_2021_01/171201223"/>
    <hyperlink ref="F130" r:id="rId11" display="https://podminky.urs.cz/item/CS_URS_2021_01/174101101"/>
    <hyperlink ref="F143" r:id="rId12" display="https://podminky.urs.cz/item/CS_URS_2021_01/211971110"/>
    <hyperlink ref="F148" r:id="rId13" display="https://podminky.urs.cz/item/CS_URS_2021_01/212755214"/>
    <hyperlink ref="F152" r:id="rId14" display="https://podminky.urs.cz/item/CS_URS_2021_01/890451851"/>
    <hyperlink ref="F155" r:id="rId15" display="https://podminky.urs.cz/item/CS_URS_2021_01/894411311"/>
    <hyperlink ref="F162" r:id="rId16" display="https://podminky.urs.cz/item/CS_URS_2021_01/894412411"/>
    <hyperlink ref="F166" r:id="rId17" display="https://podminky.urs.cz/item/CS_URS_2021_01/899104112"/>
    <hyperlink ref="F170" r:id="rId18" display="https://podminky.urs.cz/item/CS_URS_2021_01/899102211"/>
    <hyperlink ref="F174" r:id="rId19" display="https://podminky.urs.cz/item/CS_URS_2021_01/969031111"/>
    <hyperlink ref="F177" r:id="rId20" display="https://podminky.urs.cz/item/CS_URS_2021_01/969031112"/>
    <hyperlink ref="F180" r:id="rId21" display="https://podminky.urs.cz/item/CS_URS_2021_01/997013111"/>
    <hyperlink ref="F183" r:id="rId22" display="https://podminky.urs.cz/item/CS_URS_2021_01/997013501"/>
    <hyperlink ref="F185" r:id="rId23" display="https://podminky.urs.cz/item/CS_URS_2021_01/997013509"/>
    <hyperlink ref="F188" r:id="rId24" display="https://podminky.urs.cz/item/CS_URS_2021_01/997013631"/>
    <hyperlink ref="F192" r:id="rId25" display="https://podminky.urs.cz/item/CS_URS_2021_01/981511114"/>
    <hyperlink ref="F206" r:id="rId26" display="https://podminky.urs.cz/item/CS_URS_2021_01/997006007"/>
    <hyperlink ref="F211" r:id="rId27" display="https://podminky.urs.cz/item/CS_URS_2021_01/997006512"/>
    <hyperlink ref="F214" r:id="rId28" display="https://podminky.urs.cz/item/CS_URS_2021_01/997006519"/>
    <hyperlink ref="F217" r:id="rId29" display="https://podminky.urs.cz/item/CS_URS_2021_01/997006551"/>
    <hyperlink ref="F223" r:id="rId30" display="https://podminky.urs.cz/item/CS_URS_2021_01/998001123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3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1.667969" style="1" customWidth="1"/>
    <col min="13" max="13" width="10.83203" style="1" customWidth="1"/>
    <col min="15" max="15" width="14.16016" style="1" customWidth="1"/>
    <col min="16" max="16" width="14.16016" style="1" customWidth="1"/>
    <col min="17" max="17" width="14.16016" style="1" customWidth="1"/>
    <col min="18" max="18" width="14.16016" style="1" customWidth="1"/>
    <col min="19" max="19" width="14.16016" style="1" customWidth="1"/>
    <col min="20" max="20" width="14.16016" style="1" customWidth="1"/>
    <col min="21" max="21" width="16.33203" style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88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22"/>
      <c r="AT3" s="19" t="s">
        <v>82</v>
      </c>
    </row>
    <row r="4" s="1" customFormat="1" ht="24.96" customHeight="1">
      <c r="B4" s="22"/>
      <c r="D4" s="132" t="s">
        <v>100</v>
      </c>
      <c r="L4" s="22"/>
      <c r="M4" s="13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4" t="s">
        <v>16</v>
      </c>
      <c r="L6" s="22"/>
    </row>
    <row r="7" s="1" customFormat="1" ht="16.5" customHeight="1">
      <c r="B7" s="22"/>
      <c r="E7" s="135" t="str">
        <f>'Rekapitulace zakázky'!K6</f>
        <v>Odstranění objektů bývalé LTO v areálu nemocnice Nový Bydžov</v>
      </c>
      <c r="F7" s="134"/>
      <c r="G7" s="134"/>
      <c r="H7" s="134"/>
      <c r="L7" s="22"/>
    </row>
    <row r="8" s="2" customFormat="1" ht="12" customHeight="1">
      <c r="A8" s="40"/>
      <c r="B8" s="46"/>
      <c r="C8" s="40"/>
      <c r="D8" s="134" t="s">
        <v>101</v>
      </c>
      <c r="E8" s="40"/>
      <c r="F8" s="40"/>
      <c r="G8" s="40"/>
      <c r="H8" s="40"/>
      <c r="I8" s="40"/>
      <c r="J8" s="40"/>
      <c r="K8" s="40"/>
      <c r="L8" s="13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7" t="s">
        <v>853</v>
      </c>
      <c r="F9" s="40"/>
      <c r="G9" s="40"/>
      <c r="H9" s="40"/>
      <c r="I9" s="40"/>
      <c r="J9" s="40"/>
      <c r="K9" s="40"/>
      <c r="L9" s="13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4" t="s">
        <v>18</v>
      </c>
      <c r="E11" s="40"/>
      <c r="F11" s="138" t="s">
        <v>19</v>
      </c>
      <c r="G11" s="40"/>
      <c r="H11" s="40"/>
      <c r="I11" s="134" t="s">
        <v>20</v>
      </c>
      <c r="J11" s="138" t="s">
        <v>19</v>
      </c>
      <c r="K11" s="40"/>
      <c r="L11" s="13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4" t="s">
        <v>21</v>
      </c>
      <c r="E12" s="40"/>
      <c r="F12" s="138" t="s">
        <v>22</v>
      </c>
      <c r="G12" s="40"/>
      <c r="H12" s="40"/>
      <c r="I12" s="134" t="s">
        <v>23</v>
      </c>
      <c r="J12" s="139" t="str">
        <f>'Rekapitulace zakázky'!AN8</f>
        <v>5. 8. 2022</v>
      </c>
      <c r="K12" s="40"/>
      <c r="L12" s="13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4" t="s">
        <v>25</v>
      </c>
      <c r="E14" s="40"/>
      <c r="F14" s="40"/>
      <c r="G14" s="40"/>
      <c r="H14" s="40"/>
      <c r="I14" s="134" t="s">
        <v>26</v>
      </c>
      <c r="J14" s="138" t="s">
        <v>19</v>
      </c>
      <c r="K14" s="40"/>
      <c r="L14" s="13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8" t="s">
        <v>27</v>
      </c>
      <c r="F15" s="40"/>
      <c r="G15" s="40"/>
      <c r="H15" s="40"/>
      <c r="I15" s="134" t="s">
        <v>28</v>
      </c>
      <c r="J15" s="138" t="s">
        <v>19</v>
      </c>
      <c r="K15" s="40"/>
      <c r="L15" s="13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4" t="s">
        <v>29</v>
      </c>
      <c r="E17" s="40"/>
      <c r="F17" s="40"/>
      <c r="G17" s="40"/>
      <c r="H17" s="40"/>
      <c r="I17" s="134" t="s">
        <v>26</v>
      </c>
      <c r="J17" s="35" t="str">
        <f>'Rekapitulace zakázky'!AN13</f>
        <v>Vyplň údaj</v>
      </c>
      <c r="K17" s="40"/>
      <c r="L17" s="13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zakázky'!E14</f>
        <v>Vyplň údaj</v>
      </c>
      <c r="F18" s="138"/>
      <c r="G18" s="138"/>
      <c r="H18" s="138"/>
      <c r="I18" s="134" t="s">
        <v>28</v>
      </c>
      <c r="J18" s="35" t="str">
        <f>'Rekapitulace zakázky'!AN14</f>
        <v>Vyplň údaj</v>
      </c>
      <c r="K18" s="40"/>
      <c r="L18" s="13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4" t="s">
        <v>31</v>
      </c>
      <c r="E20" s="40"/>
      <c r="F20" s="40"/>
      <c r="G20" s="40"/>
      <c r="H20" s="40"/>
      <c r="I20" s="134" t="s">
        <v>26</v>
      </c>
      <c r="J20" s="138" t="s">
        <v>19</v>
      </c>
      <c r="K20" s="40"/>
      <c r="L20" s="13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8" t="s">
        <v>32</v>
      </c>
      <c r="F21" s="40"/>
      <c r="G21" s="40"/>
      <c r="H21" s="40"/>
      <c r="I21" s="134" t="s">
        <v>28</v>
      </c>
      <c r="J21" s="138" t="s">
        <v>19</v>
      </c>
      <c r="K21" s="40"/>
      <c r="L21" s="13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4" t="s">
        <v>34</v>
      </c>
      <c r="E23" s="40"/>
      <c r="F23" s="40"/>
      <c r="G23" s="40"/>
      <c r="H23" s="40"/>
      <c r="I23" s="134" t="s">
        <v>26</v>
      </c>
      <c r="J23" s="138" t="s">
        <v>19</v>
      </c>
      <c r="K23" s="40"/>
      <c r="L23" s="13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8" t="s">
        <v>35</v>
      </c>
      <c r="F24" s="40"/>
      <c r="G24" s="40"/>
      <c r="H24" s="40"/>
      <c r="I24" s="134" t="s">
        <v>28</v>
      </c>
      <c r="J24" s="138" t="s">
        <v>19</v>
      </c>
      <c r="K24" s="40"/>
      <c r="L24" s="13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4" t="s">
        <v>36</v>
      </c>
      <c r="E26" s="40"/>
      <c r="F26" s="40"/>
      <c r="G26" s="40"/>
      <c r="H26" s="40"/>
      <c r="I26" s="40"/>
      <c r="J26" s="40"/>
      <c r="K26" s="40"/>
      <c r="L26" s="13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47.25" customHeight="1">
      <c r="A27" s="140"/>
      <c r="B27" s="141"/>
      <c r="C27" s="140"/>
      <c r="D27" s="140"/>
      <c r="E27" s="142" t="s">
        <v>103</v>
      </c>
      <c r="F27" s="142"/>
      <c r="G27" s="142"/>
      <c r="H27" s="142"/>
      <c r="I27" s="140"/>
      <c r="J27" s="140"/>
      <c r="K27" s="140"/>
      <c r="L27" s="143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4"/>
      <c r="E29" s="144"/>
      <c r="F29" s="144"/>
      <c r="G29" s="144"/>
      <c r="H29" s="144"/>
      <c r="I29" s="144"/>
      <c r="J29" s="144"/>
      <c r="K29" s="144"/>
      <c r="L29" s="13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5" t="s">
        <v>38</v>
      </c>
      <c r="E30" s="40"/>
      <c r="F30" s="40"/>
      <c r="G30" s="40"/>
      <c r="H30" s="40"/>
      <c r="I30" s="40"/>
      <c r="J30" s="146">
        <f>ROUND(J87, 2)</f>
        <v>0</v>
      </c>
      <c r="K30" s="40"/>
      <c r="L30" s="13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4"/>
      <c r="E31" s="144"/>
      <c r="F31" s="144"/>
      <c r="G31" s="144"/>
      <c r="H31" s="144"/>
      <c r="I31" s="144"/>
      <c r="J31" s="144"/>
      <c r="K31" s="144"/>
      <c r="L31" s="13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7" t="s">
        <v>40</v>
      </c>
      <c r="G32" s="40"/>
      <c r="H32" s="40"/>
      <c r="I32" s="147" t="s">
        <v>39</v>
      </c>
      <c r="J32" s="147" t="s">
        <v>41</v>
      </c>
      <c r="K32" s="40"/>
      <c r="L32" s="13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8" t="s">
        <v>42</v>
      </c>
      <c r="E33" s="134" t="s">
        <v>43</v>
      </c>
      <c r="F33" s="149">
        <f>ROUND((SUM(BE87:BE198)),  2)</f>
        <v>0</v>
      </c>
      <c r="G33" s="40"/>
      <c r="H33" s="40"/>
      <c r="I33" s="150">
        <v>0.20999999999999999</v>
      </c>
      <c r="J33" s="149">
        <f>ROUND(((SUM(BE87:BE198))*I33),  2)</f>
        <v>0</v>
      </c>
      <c r="K33" s="40"/>
      <c r="L33" s="13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4" t="s">
        <v>44</v>
      </c>
      <c r="F34" s="149">
        <f>ROUND((SUM(BF87:BF198)),  2)</f>
        <v>0</v>
      </c>
      <c r="G34" s="40"/>
      <c r="H34" s="40"/>
      <c r="I34" s="150">
        <v>0.14999999999999999</v>
      </c>
      <c r="J34" s="149">
        <f>ROUND(((SUM(BF87:BF198))*I34),  2)</f>
        <v>0</v>
      </c>
      <c r="K34" s="40"/>
      <c r="L34" s="13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4" t="s">
        <v>45</v>
      </c>
      <c r="F35" s="149">
        <f>ROUND((SUM(BG87:BG198)),  2)</f>
        <v>0</v>
      </c>
      <c r="G35" s="40"/>
      <c r="H35" s="40"/>
      <c r="I35" s="150">
        <v>0.20999999999999999</v>
      </c>
      <c r="J35" s="149">
        <f>0</f>
        <v>0</v>
      </c>
      <c r="K35" s="40"/>
      <c r="L35" s="13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4" t="s">
        <v>46</v>
      </c>
      <c r="F36" s="149">
        <f>ROUND((SUM(BH87:BH198)),  2)</f>
        <v>0</v>
      </c>
      <c r="G36" s="40"/>
      <c r="H36" s="40"/>
      <c r="I36" s="150">
        <v>0.14999999999999999</v>
      </c>
      <c r="J36" s="149">
        <f>0</f>
        <v>0</v>
      </c>
      <c r="K36" s="40"/>
      <c r="L36" s="13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4" t="s">
        <v>47</v>
      </c>
      <c r="F37" s="149">
        <f>ROUND((SUM(BI87:BI198)),  2)</f>
        <v>0</v>
      </c>
      <c r="G37" s="40"/>
      <c r="H37" s="40"/>
      <c r="I37" s="150">
        <v>0</v>
      </c>
      <c r="J37" s="149">
        <f>0</f>
        <v>0</v>
      </c>
      <c r="K37" s="40"/>
      <c r="L37" s="13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1"/>
      <c r="D39" s="152" t="s">
        <v>48</v>
      </c>
      <c r="E39" s="153"/>
      <c r="F39" s="153"/>
      <c r="G39" s="154" t="s">
        <v>49</v>
      </c>
      <c r="H39" s="155" t="s">
        <v>50</v>
      </c>
      <c r="I39" s="153"/>
      <c r="J39" s="156">
        <f>SUM(J30:J37)</f>
        <v>0</v>
      </c>
      <c r="K39" s="157"/>
      <c r="L39" s="13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3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3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104</v>
      </c>
      <c r="D45" s="42"/>
      <c r="E45" s="42"/>
      <c r="F45" s="42"/>
      <c r="G45" s="42"/>
      <c r="H45" s="42"/>
      <c r="I45" s="42"/>
      <c r="J45" s="42"/>
      <c r="K45" s="42"/>
      <c r="L45" s="13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62" t="str">
        <f>E7</f>
        <v>Odstranění objektů bývalé LTO v areálu nemocnice Nový Bydžov</v>
      </c>
      <c r="F48" s="34"/>
      <c r="G48" s="34"/>
      <c r="H48" s="34"/>
      <c r="I48" s="42"/>
      <c r="J48" s="42"/>
      <c r="K48" s="42"/>
      <c r="L48" s="13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101</v>
      </c>
      <c r="D49" s="42"/>
      <c r="E49" s="42"/>
      <c r="F49" s="42"/>
      <c r="G49" s="42"/>
      <c r="H49" s="42"/>
      <c r="I49" s="42"/>
      <c r="J49" s="42"/>
      <c r="K49" s="42"/>
      <c r="L49" s="13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3. - Trativod + veřejné osvětlení</v>
      </c>
      <c r="F50" s="42"/>
      <c r="G50" s="42"/>
      <c r="H50" s="42"/>
      <c r="I50" s="42"/>
      <c r="J50" s="42"/>
      <c r="K50" s="42"/>
      <c r="L50" s="13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>Nový Bydžov</v>
      </c>
      <c r="G52" s="42"/>
      <c r="H52" s="42"/>
      <c r="I52" s="34" t="s">
        <v>23</v>
      </c>
      <c r="J52" s="74" t="str">
        <f>IF(J12="","",J12)</f>
        <v>5. 8. 2022</v>
      </c>
      <c r="K52" s="42"/>
      <c r="L52" s="13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5.15" customHeight="1">
      <c r="A54" s="40"/>
      <c r="B54" s="41"/>
      <c r="C54" s="34" t="s">
        <v>25</v>
      </c>
      <c r="D54" s="42"/>
      <c r="E54" s="42"/>
      <c r="F54" s="29" t="str">
        <f>E15</f>
        <v>Královehradecký kraj</v>
      </c>
      <c r="G54" s="42"/>
      <c r="H54" s="42"/>
      <c r="I54" s="34" t="s">
        <v>31</v>
      </c>
      <c r="J54" s="38" t="str">
        <f>E21</f>
        <v>INS s.r.o. Náchod</v>
      </c>
      <c r="K54" s="42"/>
      <c r="L54" s="13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29</v>
      </c>
      <c r="D55" s="42"/>
      <c r="E55" s="42"/>
      <c r="F55" s="29" t="str">
        <f>IF(E18="","",E18)</f>
        <v>Vyplň údaj</v>
      </c>
      <c r="G55" s="42"/>
      <c r="H55" s="42"/>
      <c r="I55" s="34" t="s">
        <v>34</v>
      </c>
      <c r="J55" s="38" t="str">
        <f>E24</f>
        <v>Jan Krčmář</v>
      </c>
      <c r="K55" s="42"/>
      <c r="L55" s="13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3" t="s">
        <v>105</v>
      </c>
      <c r="D57" s="164"/>
      <c r="E57" s="164"/>
      <c r="F57" s="164"/>
      <c r="G57" s="164"/>
      <c r="H57" s="164"/>
      <c r="I57" s="164"/>
      <c r="J57" s="165" t="s">
        <v>106</v>
      </c>
      <c r="K57" s="164"/>
      <c r="L57" s="13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6" t="s">
        <v>70</v>
      </c>
      <c r="D59" s="42"/>
      <c r="E59" s="42"/>
      <c r="F59" s="42"/>
      <c r="G59" s="42"/>
      <c r="H59" s="42"/>
      <c r="I59" s="42"/>
      <c r="J59" s="104">
        <f>J87</f>
        <v>0</v>
      </c>
      <c r="K59" s="42"/>
      <c r="L59" s="13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107</v>
      </c>
    </row>
    <row r="60" s="9" customFormat="1" ht="24.96" customHeight="1">
      <c r="A60" s="9"/>
      <c r="B60" s="167"/>
      <c r="C60" s="168"/>
      <c r="D60" s="169" t="s">
        <v>108</v>
      </c>
      <c r="E60" s="170"/>
      <c r="F60" s="170"/>
      <c r="G60" s="170"/>
      <c r="H60" s="170"/>
      <c r="I60" s="170"/>
      <c r="J60" s="171">
        <f>J88</f>
        <v>0</v>
      </c>
      <c r="K60" s="168"/>
      <c r="L60" s="17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3"/>
      <c r="C61" s="174"/>
      <c r="D61" s="175" t="s">
        <v>109</v>
      </c>
      <c r="E61" s="176"/>
      <c r="F61" s="176"/>
      <c r="G61" s="176"/>
      <c r="H61" s="176"/>
      <c r="I61" s="176"/>
      <c r="J61" s="177">
        <f>J89</f>
        <v>0</v>
      </c>
      <c r="K61" s="174"/>
      <c r="L61" s="17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3"/>
      <c r="C62" s="174"/>
      <c r="D62" s="175" t="s">
        <v>854</v>
      </c>
      <c r="E62" s="176"/>
      <c r="F62" s="176"/>
      <c r="G62" s="176"/>
      <c r="H62" s="176"/>
      <c r="I62" s="176"/>
      <c r="J62" s="177">
        <f>J127</f>
        <v>0</v>
      </c>
      <c r="K62" s="174"/>
      <c r="L62" s="17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3"/>
      <c r="C63" s="174"/>
      <c r="D63" s="175" t="s">
        <v>855</v>
      </c>
      <c r="E63" s="176"/>
      <c r="F63" s="176"/>
      <c r="G63" s="176"/>
      <c r="H63" s="176"/>
      <c r="I63" s="176"/>
      <c r="J63" s="177">
        <f>J137</f>
        <v>0</v>
      </c>
      <c r="K63" s="174"/>
      <c r="L63" s="178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3"/>
      <c r="C64" s="174"/>
      <c r="D64" s="175" t="s">
        <v>856</v>
      </c>
      <c r="E64" s="176"/>
      <c r="F64" s="176"/>
      <c r="G64" s="176"/>
      <c r="H64" s="176"/>
      <c r="I64" s="176"/>
      <c r="J64" s="177">
        <f>J144</f>
        <v>0</v>
      </c>
      <c r="K64" s="174"/>
      <c r="L64" s="178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3"/>
      <c r="C65" s="174"/>
      <c r="D65" s="175" t="s">
        <v>114</v>
      </c>
      <c r="E65" s="176"/>
      <c r="F65" s="176"/>
      <c r="G65" s="176"/>
      <c r="H65" s="176"/>
      <c r="I65" s="176"/>
      <c r="J65" s="177">
        <f>J146</f>
        <v>0</v>
      </c>
      <c r="K65" s="174"/>
      <c r="L65" s="17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73"/>
      <c r="C66" s="174"/>
      <c r="D66" s="175" t="s">
        <v>115</v>
      </c>
      <c r="E66" s="176"/>
      <c r="F66" s="176"/>
      <c r="G66" s="176"/>
      <c r="H66" s="176"/>
      <c r="I66" s="176"/>
      <c r="J66" s="177">
        <f>J166</f>
        <v>0</v>
      </c>
      <c r="K66" s="174"/>
      <c r="L66" s="17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73"/>
      <c r="C67" s="174"/>
      <c r="D67" s="175" t="s">
        <v>116</v>
      </c>
      <c r="E67" s="176"/>
      <c r="F67" s="176"/>
      <c r="G67" s="176"/>
      <c r="H67" s="176"/>
      <c r="I67" s="176"/>
      <c r="J67" s="177">
        <f>J196</f>
        <v>0</v>
      </c>
      <c r="K67" s="174"/>
      <c r="L67" s="178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2" customFormat="1" ht="21.84" customHeight="1">
      <c r="A68" s="40"/>
      <c r="B68" s="41"/>
      <c r="C68" s="42"/>
      <c r="D68" s="42"/>
      <c r="E68" s="42"/>
      <c r="F68" s="42"/>
      <c r="G68" s="42"/>
      <c r="H68" s="42"/>
      <c r="I68" s="42"/>
      <c r="J68" s="42"/>
      <c r="K68" s="42"/>
      <c r="L68" s="136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</row>
    <row r="69" s="2" customFormat="1" ht="6.96" customHeight="1">
      <c r="A69" s="40"/>
      <c r="B69" s="61"/>
      <c r="C69" s="62"/>
      <c r="D69" s="62"/>
      <c r="E69" s="62"/>
      <c r="F69" s="62"/>
      <c r="G69" s="62"/>
      <c r="H69" s="62"/>
      <c r="I69" s="62"/>
      <c r="J69" s="62"/>
      <c r="K69" s="62"/>
      <c r="L69" s="136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</row>
    <row r="73" s="2" customFormat="1" ht="6.96" customHeight="1">
      <c r="A73" s="40"/>
      <c r="B73" s="63"/>
      <c r="C73" s="64"/>
      <c r="D73" s="64"/>
      <c r="E73" s="64"/>
      <c r="F73" s="64"/>
      <c r="G73" s="64"/>
      <c r="H73" s="64"/>
      <c r="I73" s="64"/>
      <c r="J73" s="64"/>
      <c r="K73" s="64"/>
      <c r="L73" s="136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24.96" customHeight="1">
      <c r="A74" s="40"/>
      <c r="B74" s="41"/>
      <c r="C74" s="25" t="s">
        <v>121</v>
      </c>
      <c r="D74" s="42"/>
      <c r="E74" s="42"/>
      <c r="F74" s="42"/>
      <c r="G74" s="42"/>
      <c r="H74" s="42"/>
      <c r="I74" s="42"/>
      <c r="J74" s="42"/>
      <c r="K74" s="42"/>
      <c r="L74" s="136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6.96" customHeight="1">
      <c r="A75" s="40"/>
      <c r="B75" s="41"/>
      <c r="C75" s="42"/>
      <c r="D75" s="42"/>
      <c r="E75" s="42"/>
      <c r="F75" s="42"/>
      <c r="G75" s="42"/>
      <c r="H75" s="42"/>
      <c r="I75" s="42"/>
      <c r="J75" s="42"/>
      <c r="K75" s="42"/>
      <c r="L75" s="136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12" customHeight="1">
      <c r="A76" s="40"/>
      <c r="B76" s="41"/>
      <c r="C76" s="34" t="s">
        <v>16</v>
      </c>
      <c r="D76" s="42"/>
      <c r="E76" s="42"/>
      <c r="F76" s="42"/>
      <c r="G76" s="42"/>
      <c r="H76" s="42"/>
      <c r="I76" s="42"/>
      <c r="J76" s="42"/>
      <c r="K76" s="42"/>
      <c r="L76" s="136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6.5" customHeight="1">
      <c r="A77" s="40"/>
      <c r="B77" s="41"/>
      <c r="C77" s="42"/>
      <c r="D77" s="42"/>
      <c r="E77" s="162" t="str">
        <f>E7</f>
        <v>Odstranění objektů bývalé LTO v areálu nemocnice Nový Bydžov</v>
      </c>
      <c r="F77" s="34"/>
      <c r="G77" s="34"/>
      <c r="H77" s="34"/>
      <c r="I77" s="42"/>
      <c r="J77" s="42"/>
      <c r="K77" s="42"/>
      <c r="L77" s="13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2" customHeight="1">
      <c r="A78" s="40"/>
      <c r="B78" s="41"/>
      <c r="C78" s="34" t="s">
        <v>101</v>
      </c>
      <c r="D78" s="42"/>
      <c r="E78" s="42"/>
      <c r="F78" s="42"/>
      <c r="G78" s="42"/>
      <c r="H78" s="42"/>
      <c r="I78" s="42"/>
      <c r="J78" s="42"/>
      <c r="K78" s="42"/>
      <c r="L78" s="13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6.5" customHeight="1">
      <c r="A79" s="40"/>
      <c r="B79" s="41"/>
      <c r="C79" s="42"/>
      <c r="D79" s="42"/>
      <c r="E79" s="71" t="str">
        <f>E9</f>
        <v>3. - Trativod + veřejné osvětlení</v>
      </c>
      <c r="F79" s="42"/>
      <c r="G79" s="42"/>
      <c r="H79" s="42"/>
      <c r="I79" s="42"/>
      <c r="J79" s="42"/>
      <c r="K79" s="42"/>
      <c r="L79" s="13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6.96" customHeight="1">
      <c r="A80" s="40"/>
      <c r="B80" s="41"/>
      <c r="C80" s="42"/>
      <c r="D80" s="42"/>
      <c r="E80" s="42"/>
      <c r="F80" s="42"/>
      <c r="G80" s="42"/>
      <c r="H80" s="42"/>
      <c r="I80" s="42"/>
      <c r="J80" s="42"/>
      <c r="K80" s="42"/>
      <c r="L80" s="13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2" customHeight="1">
      <c r="A81" s="40"/>
      <c r="B81" s="41"/>
      <c r="C81" s="34" t="s">
        <v>21</v>
      </c>
      <c r="D81" s="42"/>
      <c r="E81" s="42"/>
      <c r="F81" s="29" t="str">
        <f>F12</f>
        <v>Nový Bydžov</v>
      </c>
      <c r="G81" s="42"/>
      <c r="H81" s="42"/>
      <c r="I81" s="34" t="s">
        <v>23</v>
      </c>
      <c r="J81" s="74" t="str">
        <f>IF(J12="","",J12)</f>
        <v>5. 8. 2022</v>
      </c>
      <c r="K81" s="42"/>
      <c r="L81" s="136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6.96" customHeight="1">
      <c r="A82" s="40"/>
      <c r="B82" s="41"/>
      <c r="C82" s="42"/>
      <c r="D82" s="42"/>
      <c r="E82" s="42"/>
      <c r="F82" s="42"/>
      <c r="G82" s="42"/>
      <c r="H82" s="42"/>
      <c r="I82" s="42"/>
      <c r="J82" s="42"/>
      <c r="K82" s="42"/>
      <c r="L82" s="136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15.15" customHeight="1">
      <c r="A83" s="40"/>
      <c r="B83" s="41"/>
      <c r="C83" s="34" t="s">
        <v>25</v>
      </c>
      <c r="D83" s="42"/>
      <c r="E83" s="42"/>
      <c r="F83" s="29" t="str">
        <f>E15</f>
        <v>Královehradecký kraj</v>
      </c>
      <c r="G83" s="42"/>
      <c r="H83" s="42"/>
      <c r="I83" s="34" t="s">
        <v>31</v>
      </c>
      <c r="J83" s="38" t="str">
        <f>E21</f>
        <v>INS s.r.o. Náchod</v>
      </c>
      <c r="K83" s="42"/>
      <c r="L83" s="136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5.15" customHeight="1">
      <c r="A84" s="40"/>
      <c r="B84" s="41"/>
      <c r="C84" s="34" t="s">
        <v>29</v>
      </c>
      <c r="D84" s="42"/>
      <c r="E84" s="42"/>
      <c r="F84" s="29" t="str">
        <f>IF(E18="","",E18)</f>
        <v>Vyplň údaj</v>
      </c>
      <c r="G84" s="42"/>
      <c r="H84" s="42"/>
      <c r="I84" s="34" t="s">
        <v>34</v>
      </c>
      <c r="J84" s="38" t="str">
        <f>E24</f>
        <v>Jan Krčmář</v>
      </c>
      <c r="K84" s="42"/>
      <c r="L84" s="136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0.32" customHeight="1">
      <c r="A85" s="40"/>
      <c r="B85" s="41"/>
      <c r="C85" s="42"/>
      <c r="D85" s="42"/>
      <c r="E85" s="42"/>
      <c r="F85" s="42"/>
      <c r="G85" s="42"/>
      <c r="H85" s="42"/>
      <c r="I85" s="42"/>
      <c r="J85" s="42"/>
      <c r="K85" s="42"/>
      <c r="L85" s="136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11" customFormat="1" ht="29.28" customHeight="1">
      <c r="A86" s="179"/>
      <c r="B86" s="180"/>
      <c r="C86" s="181" t="s">
        <v>122</v>
      </c>
      <c r="D86" s="182" t="s">
        <v>57</v>
      </c>
      <c r="E86" s="182" t="s">
        <v>53</v>
      </c>
      <c r="F86" s="182" t="s">
        <v>54</v>
      </c>
      <c r="G86" s="182" t="s">
        <v>123</v>
      </c>
      <c r="H86" s="182" t="s">
        <v>124</v>
      </c>
      <c r="I86" s="182" t="s">
        <v>125</v>
      </c>
      <c r="J86" s="182" t="s">
        <v>106</v>
      </c>
      <c r="K86" s="183" t="s">
        <v>126</v>
      </c>
      <c r="L86" s="184"/>
      <c r="M86" s="94" t="s">
        <v>19</v>
      </c>
      <c r="N86" s="95" t="s">
        <v>42</v>
      </c>
      <c r="O86" s="95" t="s">
        <v>127</v>
      </c>
      <c r="P86" s="95" t="s">
        <v>128</v>
      </c>
      <c r="Q86" s="95" t="s">
        <v>129</v>
      </c>
      <c r="R86" s="95" t="s">
        <v>130</v>
      </c>
      <c r="S86" s="95" t="s">
        <v>131</v>
      </c>
      <c r="T86" s="96" t="s">
        <v>132</v>
      </c>
      <c r="U86" s="179"/>
      <c r="V86" s="179"/>
      <c r="W86" s="179"/>
      <c r="X86" s="179"/>
      <c r="Y86" s="179"/>
      <c r="Z86" s="179"/>
      <c r="AA86" s="179"/>
      <c r="AB86" s="179"/>
      <c r="AC86" s="179"/>
      <c r="AD86" s="179"/>
      <c r="AE86" s="179"/>
    </row>
    <row r="87" s="2" customFormat="1" ht="22.8" customHeight="1">
      <c r="A87" s="40"/>
      <c r="B87" s="41"/>
      <c r="C87" s="101" t="s">
        <v>133</v>
      </c>
      <c r="D87" s="42"/>
      <c r="E87" s="42"/>
      <c r="F87" s="42"/>
      <c r="G87" s="42"/>
      <c r="H87" s="42"/>
      <c r="I87" s="42"/>
      <c r="J87" s="185">
        <f>BK87</f>
        <v>0</v>
      </c>
      <c r="K87" s="42"/>
      <c r="L87" s="46"/>
      <c r="M87" s="97"/>
      <c r="N87" s="186"/>
      <c r="O87" s="98"/>
      <c r="P87" s="187">
        <f>P88</f>
        <v>0</v>
      </c>
      <c r="Q87" s="98"/>
      <c r="R87" s="187">
        <f>R88</f>
        <v>36.695707300000002</v>
      </c>
      <c r="S87" s="98"/>
      <c r="T87" s="188">
        <f>T88</f>
        <v>428.11893000000003</v>
      </c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T87" s="19" t="s">
        <v>71</v>
      </c>
      <c r="AU87" s="19" t="s">
        <v>107</v>
      </c>
      <c r="BK87" s="189">
        <f>BK88</f>
        <v>0</v>
      </c>
    </row>
    <row r="88" s="12" customFormat="1" ht="25.92" customHeight="1">
      <c r="A88" s="12"/>
      <c r="B88" s="190"/>
      <c r="C88" s="191"/>
      <c r="D88" s="192" t="s">
        <v>71</v>
      </c>
      <c r="E88" s="193" t="s">
        <v>134</v>
      </c>
      <c r="F88" s="193" t="s">
        <v>135</v>
      </c>
      <c r="G88" s="191"/>
      <c r="H88" s="191"/>
      <c r="I88" s="194"/>
      <c r="J88" s="195">
        <f>BK88</f>
        <v>0</v>
      </c>
      <c r="K88" s="191"/>
      <c r="L88" s="196"/>
      <c r="M88" s="197"/>
      <c r="N88" s="198"/>
      <c r="O88" s="198"/>
      <c r="P88" s="199">
        <f>P89+P127+P137+P144+P146+P166+P196</f>
        <v>0</v>
      </c>
      <c r="Q88" s="198"/>
      <c r="R88" s="199">
        <f>R89+R127+R137+R144+R146+R166+R196</f>
        <v>36.695707300000002</v>
      </c>
      <c r="S88" s="198"/>
      <c r="T88" s="200">
        <f>T89+T127+T137+T144+T146+T166+T196</f>
        <v>428.11893000000003</v>
      </c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R88" s="201" t="s">
        <v>80</v>
      </c>
      <c r="AT88" s="202" t="s">
        <v>71</v>
      </c>
      <c r="AU88" s="202" t="s">
        <v>72</v>
      </c>
      <c r="AY88" s="201" t="s">
        <v>136</v>
      </c>
      <c r="BK88" s="203">
        <f>BK89+BK127+BK137+BK144+BK146+BK166+BK196</f>
        <v>0</v>
      </c>
    </row>
    <row r="89" s="12" customFormat="1" ht="22.8" customHeight="1">
      <c r="A89" s="12"/>
      <c r="B89" s="190"/>
      <c r="C89" s="191"/>
      <c r="D89" s="192" t="s">
        <v>71</v>
      </c>
      <c r="E89" s="204" t="s">
        <v>80</v>
      </c>
      <c r="F89" s="204" t="s">
        <v>137</v>
      </c>
      <c r="G89" s="191"/>
      <c r="H89" s="191"/>
      <c r="I89" s="194"/>
      <c r="J89" s="205">
        <f>BK89</f>
        <v>0</v>
      </c>
      <c r="K89" s="191"/>
      <c r="L89" s="196"/>
      <c r="M89" s="197"/>
      <c r="N89" s="198"/>
      <c r="O89" s="198"/>
      <c r="P89" s="199">
        <f>SUM(P90:P126)</f>
        <v>0</v>
      </c>
      <c r="Q89" s="198"/>
      <c r="R89" s="199">
        <f>SUM(R90:R126)</f>
        <v>0</v>
      </c>
      <c r="S89" s="198"/>
      <c r="T89" s="200">
        <f>SUM(T90:T126)</f>
        <v>0</v>
      </c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R89" s="201" t="s">
        <v>80</v>
      </c>
      <c r="AT89" s="202" t="s">
        <v>71</v>
      </c>
      <c r="AU89" s="202" t="s">
        <v>80</v>
      </c>
      <c r="AY89" s="201" t="s">
        <v>136</v>
      </c>
      <c r="BK89" s="203">
        <f>SUM(BK90:BK126)</f>
        <v>0</v>
      </c>
    </row>
    <row r="90" s="2" customFormat="1" ht="24.15" customHeight="1">
      <c r="A90" s="40"/>
      <c r="B90" s="41"/>
      <c r="C90" s="206" t="s">
        <v>80</v>
      </c>
      <c r="D90" s="206" t="s">
        <v>138</v>
      </c>
      <c r="E90" s="207" t="s">
        <v>857</v>
      </c>
      <c r="F90" s="208" t="s">
        <v>858</v>
      </c>
      <c r="G90" s="209" t="s">
        <v>169</v>
      </c>
      <c r="H90" s="210">
        <v>374.81599999999997</v>
      </c>
      <c r="I90" s="211"/>
      <c r="J90" s="212">
        <f>ROUND(I90*H90,2)</f>
        <v>0</v>
      </c>
      <c r="K90" s="208" t="s">
        <v>142</v>
      </c>
      <c r="L90" s="46"/>
      <c r="M90" s="213" t="s">
        <v>19</v>
      </c>
      <c r="N90" s="214" t="s">
        <v>43</v>
      </c>
      <c r="O90" s="86"/>
      <c r="P90" s="215">
        <f>O90*H90</f>
        <v>0</v>
      </c>
      <c r="Q90" s="215">
        <v>0</v>
      </c>
      <c r="R90" s="215">
        <f>Q90*H90</f>
        <v>0</v>
      </c>
      <c r="S90" s="215">
        <v>0</v>
      </c>
      <c r="T90" s="216">
        <f>S90*H90</f>
        <v>0</v>
      </c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R90" s="217" t="s">
        <v>143</v>
      </c>
      <c r="AT90" s="217" t="s">
        <v>138</v>
      </c>
      <c r="AU90" s="217" t="s">
        <v>82</v>
      </c>
      <c r="AY90" s="19" t="s">
        <v>136</v>
      </c>
      <c r="BE90" s="218">
        <f>IF(N90="základní",J90,0)</f>
        <v>0</v>
      </c>
      <c r="BF90" s="218">
        <f>IF(N90="snížená",J90,0)</f>
        <v>0</v>
      </c>
      <c r="BG90" s="218">
        <f>IF(N90="zákl. přenesená",J90,0)</f>
        <v>0</v>
      </c>
      <c r="BH90" s="218">
        <f>IF(N90="sníž. přenesená",J90,0)</f>
        <v>0</v>
      </c>
      <c r="BI90" s="218">
        <f>IF(N90="nulová",J90,0)</f>
        <v>0</v>
      </c>
      <c r="BJ90" s="19" t="s">
        <v>80</v>
      </c>
      <c r="BK90" s="218">
        <f>ROUND(I90*H90,2)</f>
        <v>0</v>
      </c>
      <c r="BL90" s="19" t="s">
        <v>143</v>
      </c>
      <c r="BM90" s="217" t="s">
        <v>859</v>
      </c>
    </row>
    <row r="91" s="2" customFormat="1">
      <c r="A91" s="40"/>
      <c r="B91" s="41"/>
      <c r="C91" s="42"/>
      <c r="D91" s="219" t="s">
        <v>145</v>
      </c>
      <c r="E91" s="42"/>
      <c r="F91" s="220" t="s">
        <v>860</v>
      </c>
      <c r="G91" s="42"/>
      <c r="H91" s="42"/>
      <c r="I91" s="221"/>
      <c r="J91" s="42"/>
      <c r="K91" s="42"/>
      <c r="L91" s="46"/>
      <c r="M91" s="222"/>
      <c r="N91" s="223"/>
      <c r="O91" s="86"/>
      <c r="P91" s="86"/>
      <c r="Q91" s="86"/>
      <c r="R91" s="86"/>
      <c r="S91" s="86"/>
      <c r="T91" s="87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T91" s="19" t="s">
        <v>145</v>
      </c>
      <c r="AU91" s="19" t="s">
        <v>82</v>
      </c>
    </row>
    <row r="92" s="14" customFormat="1">
      <c r="A92" s="14"/>
      <c r="B92" s="246"/>
      <c r="C92" s="247"/>
      <c r="D92" s="226" t="s">
        <v>147</v>
      </c>
      <c r="E92" s="248" t="s">
        <v>19</v>
      </c>
      <c r="F92" s="249" t="s">
        <v>829</v>
      </c>
      <c r="G92" s="247"/>
      <c r="H92" s="248" t="s">
        <v>19</v>
      </c>
      <c r="I92" s="250"/>
      <c r="J92" s="247"/>
      <c r="K92" s="247"/>
      <c r="L92" s="251"/>
      <c r="M92" s="252"/>
      <c r="N92" s="253"/>
      <c r="O92" s="253"/>
      <c r="P92" s="253"/>
      <c r="Q92" s="253"/>
      <c r="R92" s="253"/>
      <c r="S92" s="253"/>
      <c r="T92" s="254"/>
      <c r="U92" s="14"/>
      <c r="V92" s="14"/>
      <c r="W92" s="14"/>
      <c r="X92" s="14"/>
      <c r="Y92" s="14"/>
      <c r="Z92" s="14"/>
      <c r="AA92" s="14"/>
      <c r="AB92" s="14"/>
      <c r="AC92" s="14"/>
      <c r="AD92" s="14"/>
      <c r="AE92" s="14"/>
      <c r="AT92" s="255" t="s">
        <v>147</v>
      </c>
      <c r="AU92" s="255" t="s">
        <v>82</v>
      </c>
      <c r="AV92" s="14" t="s">
        <v>80</v>
      </c>
      <c r="AW92" s="14" t="s">
        <v>33</v>
      </c>
      <c r="AX92" s="14" t="s">
        <v>72</v>
      </c>
      <c r="AY92" s="255" t="s">
        <v>136</v>
      </c>
    </row>
    <row r="93" s="14" customFormat="1">
      <c r="A93" s="14"/>
      <c r="B93" s="246"/>
      <c r="C93" s="247"/>
      <c r="D93" s="226" t="s">
        <v>147</v>
      </c>
      <c r="E93" s="248" t="s">
        <v>19</v>
      </c>
      <c r="F93" s="249" t="s">
        <v>861</v>
      </c>
      <c r="G93" s="247"/>
      <c r="H93" s="248" t="s">
        <v>19</v>
      </c>
      <c r="I93" s="250"/>
      <c r="J93" s="247"/>
      <c r="K93" s="247"/>
      <c r="L93" s="251"/>
      <c r="M93" s="252"/>
      <c r="N93" s="253"/>
      <c r="O93" s="253"/>
      <c r="P93" s="253"/>
      <c r="Q93" s="253"/>
      <c r="R93" s="253"/>
      <c r="S93" s="253"/>
      <c r="T93" s="254"/>
      <c r="U93" s="14"/>
      <c r="V93" s="14"/>
      <c r="W93" s="14"/>
      <c r="X93" s="14"/>
      <c r="Y93" s="14"/>
      <c r="Z93" s="14"/>
      <c r="AA93" s="14"/>
      <c r="AB93" s="14"/>
      <c r="AC93" s="14"/>
      <c r="AD93" s="14"/>
      <c r="AE93" s="14"/>
      <c r="AT93" s="255" t="s">
        <v>147</v>
      </c>
      <c r="AU93" s="255" t="s">
        <v>82</v>
      </c>
      <c r="AV93" s="14" t="s">
        <v>80</v>
      </c>
      <c r="AW93" s="14" t="s">
        <v>33</v>
      </c>
      <c r="AX93" s="14" t="s">
        <v>72</v>
      </c>
      <c r="AY93" s="255" t="s">
        <v>136</v>
      </c>
    </row>
    <row r="94" s="13" customFormat="1">
      <c r="A94" s="13"/>
      <c r="B94" s="224"/>
      <c r="C94" s="225"/>
      <c r="D94" s="226" t="s">
        <v>147</v>
      </c>
      <c r="E94" s="227" t="s">
        <v>19</v>
      </c>
      <c r="F94" s="228" t="s">
        <v>862</v>
      </c>
      <c r="G94" s="225"/>
      <c r="H94" s="229">
        <v>368.51600000000002</v>
      </c>
      <c r="I94" s="230"/>
      <c r="J94" s="225"/>
      <c r="K94" s="225"/>
      <c r="L94" s="231"/>
      <c r="M94" s="232"/>
      <c r="N94" s="233"/>
      <c r="O94" s="233"/>
      <c r="P94" s="233"/>
      <c r="Q94" s="233"/>
      <c r="R94" s="233"/>
      <c r="S94" s="233"/>
      <c r="T94" s="234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T94" s="235" t="s">
        <v>147</v>
      </c>
      <c r="AU94" s="235" t="s">
        <v>82</v>
      </c>
      <c r="AV94" s="13" t="s">
        <v>82</v>
      </c>
      <c r="AW94" s="13" t="s">
        <v>33</v>
      </c>
      <c r="AX94" s="13" t="s">
        <v>72</v>
      </c>
      <c r="AY94" s="235" t="s">
        <v>136</v>
      </c>
    </row>
    <row r="95" s="13" customFormat="1">
      <c r="A95" s="13"/>
      <c r="B95" s="224"/>
      <c r="C95" s="225"/>
      <c r="D95" s="226" t="s">
        <v>147</v>
      </c>
      <c r="E95" s="227" t="s">
        <v>19</v>
      </c>
      <c r="F95" s="228" t="s">
        <v>863</v>
      </c>
      <c r="G95" s="225"/>
      <c r="H95" s="229">
        <v>6.2999999999999998</v>
      </c>
      <c r="I95" s="230"/>
      <c r="J95" s="225"/>
      <c r="K95" s="225"/>
      <c r="L95" s="231"/>
      <c r="M95" s="232"/>
      <c r="N95" s="233"/>
      <c r="O95" s="233"/>
      <c r="P95" s="233"/>
      <c r="Q95" s="233"/>
      <c r="R95" s="233"/>
      <c r="S95" s="233"/>
      <c r="T95" s="234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T95" s="235" t="s">
        <v>147</v>
      </c>
      <c r="AU95" s="235" t="s">
        <v>82</v>
      </c>
      <c r="AV95" s="13" t="s">
        <v>82</v>
      </c>
      <c r="AW95" s="13" t="s">
        <v>33</v>
      </c>
      <c r="AX95" s="13" t="s">
        <v>72</v>
      </c>
      <c r="AY95" s="235" t="s">
        <v>136</v>
      </c>
    </row>
    <row r="96" s="15" customFormat="1">
      <c r="A96" s="15"/>
      <c r="B96" s="256"/>
      <c r="C96" s="257"/>
      <c r="D96" s="226" t="s">
        <v>147</v>
      </c>
      <c r="E96" s="258" t="s">
        <v>19</v>
      </c>
      <c r="F96" s="259" t="s">
        <v>277</v>
      </c>
      <c r="G96" s="257"/>
      <c r="H96" s="260">
        <v>374.81599999999997</v>
      </c>
      <c r="I96" s="261"/>
      <c r="J96" s="257"/>
      <c r="K96" s="257"/>
      <c r="L96" s="262"/>
      <c r="M96" s="263"/>
      <c r="N96" s="264"/>
      <c r="O96" s="264"/>
      <c r="P96" s="264"/>
      <c r="Q96" s="264"/>
      <c r="R96" s="264"/>
      <c r="S96" s="264"/>
      <c r="T96" s="265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T96" s="266" t="s">
        <v>147</v>
      </c>
      <c r="AU96" s="266" t="s">
        <v>82</v>
      </c>
      <c r="AV96" s="15" t="s">
        <v>143</v>
      </c>
      <c r="AW96" s="15" t="s">
        <v>33</v>
      </c>
      <c r="AX96" s="15" t="s">
        <v>80</v>
      </c>
      <c r="AY96" s="266" t="s">
        <v>136</v>
      </c>
    </row>
    <row r="97" s="2" customFormat="1" ht="37.8" customHeight="1">
      <c r="A97" s="40"/>
      <c r="B97" s="41"/>
      <c r="C97" s="206" t="s">
        <v>82</v>
      </c>
      <c r="D97" s="206" t="s">
        <v>138</v>
      </c>
      <c r="E97" s="207" t="s">
        <v>742</v>
      </c>
      <c r="F97" s="208" t="s">
        <v>743</v>
      </c>
      <c r="G97" s="209" t="s">
        <v>169</v>
      </c>
      <c r="H97" s="210">
        <v>198.601</v>
      </c>
      <c r="I97" s="211"/>
      <c r="J97" s="212">
        <f>ROUND(I97*H97,2)</f>
        <v>0</v>
      </c>
      <c r="K97" s="208" t="s">
        <v>142</v>
      </c>
      <c r="L97" s="46"/>
      <c r="M97" s="213" t="s">
        <v>19</v>
      </c>
      <c r="N97" s="214" t="s">
        <v>43</v>
      </c>
      <c r="O97" s="86"/>
      <c r="P97" s="215">
        <f>O97*H97</f>
        <v>0</v>
      </c>
      <c r="Q97" s="215">
        <v>0</v>
      </c>
      <c r="R97" s="215">
        <f>Q97*H97</f>
        <v>0</v>
      </c>
      <c r="S97" s="215">
        <v>0</v>
      </c>
      <c r="T97" s="216">
        <f>S97*H97</f>
        <v>0</v>
      </c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R97" s="217" t="s">
        <v>143</v>
      </c>
      <c r="AT97" s="217" t="s">
        <v>138</v>
      </c>
      <c r="AU97" s="217" t="s">
        <v>82</v>
      </c>
      <c r="AY97" s="19" t="s">
        <v>136</v>
      </c>
      <c r="BE97" s="218">
        <f>IF(N97="základní",J97,0)</f>
        <v>0</v>
      </c>
      <c r="BF97" s="218">
        <f>IF(N97="snížená",J97,0)</f>
        <v>0</v>
      </c>
      <c r="BG97" s="218">
        <f>IF(N97="zákl. přenesená",J97,0)</f>
        <v>0</v>
      </c>
      <c r="BH97" s="218">
        <f>IF(N97="sníž. přenesená",J97,0)</f>
        <v>0</v>
      </c>
      <c r="BI97" s="218">
        <f>IF(N97="nulová",J97,0)</f>
        <v>0</v>
      </c>
      <c r="BJ97" s="19" t="s">
        <v>80</v>
      </c>
      <c r="BK97" s="218">
        <f>ROUND(I97*H97,2)</f>
        <v>0</v>
      </c>
      <c r="BL97" s="19" t="s">
        <v>143</v>
      </c>
      <c r="BM97" s="217" t="s">
        <v>864</v>
      </c>
    </row>
    <row r="98" s="2" customFormat="1">
      <c r="A98" s="40"/>
      <c r="B98" s="41"/>
      <c r="C98" s="42"/>
      <c r="D98" s="219" t="s">
        <v>145</v>
      </c>
      <c r="E98" s="42"/>
      <c r="F98" s="220" t="s">
        <v>745</v>
      </c>
      <c r="G98" s="42"/>
      <c r="H98" s="42"/>
      <c r="I98" s="221"/>
      <c r="J98" s="42"/>
      <c r="K98" s="42"/>
      <c r="L98" s="46"/>
      <c r="M98" s="222"/>
      <c r="N98" s="223"/>
      <c r="O98" s="86"/>
      <c r="P98" s="86"/>
      <c r="Q98" s="86"/>
      <c r="R98" s="86"/>
      <c r="S98" s="86"/>
      <c r="T98" s="87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T98" s="19" t="s">
        <v>145</v>
      </c>
      <c r="AU98" s="19" t="s">
        <v>82</v>
      </c>
    </row>
    <row r="99" s="14" customFormat="1">
      <c r="A99" s="14"/>
      <c r="B99" s="246"/>
      <c r="C99" s="247"/>
      <c r="D99" s="226" t="s">
        <v>147</v>
      </c>
      <c r="E99" s="248" t="s">
        <v>19</v>
      </c>
      <c r="F99" s="249" t="s">
        <v>275</v>
      </c>
      <c r="G99" s="247"/>
      <c r="H99" s="248" t="s">
        <v>19</v>
      </c>
      <c r="I99" s="250"/>
      <c r="J99" s="247"/>
      <c r="K99" s="247"/>
      <c r="L99" s="251"/>
      <c r="M99" s="252"/>
      <c r="N99" s="253"/>
      <c r="O99" s="253"/>
      <c r="P99" s="253"/>
      <c r="Q99" s="253"/>
      <c r="R99" s="253"/>
      <c r="S99" s="253"/>
      <c r="T99" s="254"/>
      <c r="U99" s="14"/>
      <c r="V99" s="14"/>
      <c r="W99" s="14"/>
      <c r="X99" s="14"/>
      <c r="Y99" s="14"/>
      <c r="Z99" s="14"/>
      <c r="AA99" s="14"/>
      <c r="AB99" s="14"/>
      <c r="AC99" s="14"/>
      <c r="AD99" s="14"/>
      <c r="AE99" s="14"/>
      <c r="AT99" s="255" t="s">
        <v>147</v>
      </c>
      <c r="AU99" s="255" t="s">
        <v>82</v>
      </c>
      <c r="AV99" s="14" t="s">
        <v>80</v>
      </c>
      <c r="AW99" s="14" t="s">
        <v>33</v>
      </c>
      <c r="AX99" s="14" t="s">
        <v>72</v>
      </c>
      <c r="AY99" s="255" t="s">
        <v>136</v>
      </c>
    </row>
    <row r="100" s="13" customFormat="1">
      <c r="A100" s="13"/>
      <c r="B100" s="224"/>
      <c r="C100" s="225"/>
      <c r="D100" s="226" t="s">
        <v>147</v>
      </c>
      <c r="E100" s="227" t="s">
        <v>19</v>
      </c>
      <c r="F100" s="228" t="s">
        <v>865</v>
      </c>
      <c r="G100" s="225"/>
      <c r="H100" s="229">
        <v>198.601</v>
      </c>
      <c r="I100" s="230"/>
      <c r="J100" s="225"/>
      <c r="K100" s="225"/>
      <c r="L100" s="231"/>
      <c r="M100" s="232"/>
      <c r="N100" s="233"/>
      <c r="O100" s="233"/>
      <c r="P100" s="233"/>
      <c r="Q100" s="233"/>
      <c r="R100" s="233"/>
      <c r="S100" s="233"/>
      <c r="T100" s="234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T100" s="235" t="s">
        <v>147</v>
      </c>
      <c r="AU100" s="235" t="s">
        <v>82</v>
      </c>
      <c r="AV100" s="13" t="s">
        <v>82</v>
      </c>
      <c r="AW100" s="13" t="s">
        <v>33</v>
      </c>
      <c r="AX100" s="13" t="s">
        <v>80</v>
      </c>
      <c r="AY100" s="235" t="s">
        <v>136</v>
      </c>
    </row>
    <row r="101" s="2" customFormat="1" ht="37.8" customHeight="1">
      <c r="A101" s="40"/>
      <c r="B101" s="41"/>
      <c r="C101" s="206" t="s">
        <v>155</v>
      </c>
      <c r="D101" s="206" t="s">
        <v>138</v>
      </c>
      <c r="E101" s="207" t="s">
        <v>279</v>
      </c>
      <c r="F101" s="208" t="s">
        <v>280</v>
      </c>
      <c r="G101" s="209" t="s">
        <v>169</v>
      </c>
      <c r="H101" s="210">
        <v>3</v>
      </c>
      <c r="I101" s="211"/>
      <c r="J101" s="212">
        <f>ROUND(I101*H101,2)</f>
        <v>0</v>
      </c>
      <c r="K101" s="208" t="s">
        <v>142</v>
      </c>
      <c r="L101" s="46"/>
      <c r="M101" s="213" t="s">
        <v>19</v>
      </c>
      <c r="N101" s="214" t="s">
        <v>43</v>
      </c>
      <c r="O101" s="86"/>
      <c r="P101" s="215">
        <f>O101*H101</f>
        <v>0</v>
      </c>
      <c r="Q101" s="215">
        <v>0</v>
      </c>
      <c r="R101" s="215">
        <f>Q101*H101</f>
        <v>0</v>
      </c>
      <c r="S101" s="215">
        <v>0</v>
      </c>
      <c r="T101" s="216">
        <f>S101*H101</f>
        <v>0</v>
      </c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R101" s="217" t="s">
        <v>143</v>
      </c>
      <c r="AT101" s="217" t="s">
        <v>138</v>
      </c>
      <c r="AU101" s="217" t="s">
        <v>82</v>
      </c>
      <c r="AY101" s="19" t="s">
        <v>136</v>
      </c>
      <c r="BE101" s="218">
        <f>IF(N101="základní",J101,0)</f>
        <v>0</v>
      </c>
      <c r="BF101" s="218">
        <f>IF(N101="snížená",J101,0)</f>
        <v>0</v>
      </c>
      <c r="BG101" s="218">
        <f>IF(N101="zákl. přenesená",J101,0)</f>
        <v>0</v>
      </c>
      <c r="BH101" s="218">
        <f>IF(N101="sníž. přenesená",J101,0)</f>
        <v>0</v>
      </c>
      <c r="BI101" s="218">
        <f>IF(N101="nulová",J101,0)</f>
        <v>0</v>
      </c>
      <c r="BJ101" s="19" t="s">
        <v>80</v>
      </c>
      <c r="BK101" s="218">
        <f>ROUND(I101*H101,2)</f>
        <v>0</v>
      </c>
      <c r="BL101" s="19" t="s">
        <v>143</v>
      </c>
      <c r="BM101" s="217" t="s">
        <v>866</v>
      </c>
    </row>
    <row r="102" s="2" customFormat="1">
      <c r="A102" s="40"/>
      <c r="B102" s="41"/>
      <c r="C102" s="42"/>
      <c r="D102" s="219" t="s">
        <v>145</v>
      </c>
      <c r="E102" s="42"/>
      <c r="F102" s="220" t="s">
        <v>282</v>
      </c>
      <c r="G102" s="42"/>
      <c r="H102" s="42"/>
      <c r="I102" s="221"/>
      <c r="J102" s="42"/>
      <c r="K102" s="42"/>
      <c r="L102" s="46"/>
      <c r="M102" s="222"/>
      <c r="N102" s="223"/>
      <c r="O102" s="86"/>
      <c r="P102" s="86"/>
      <c r="Q102" s="86"/>
      <c r="R102" s="86"/>
      <c r="S102" s="86"/>
      <c r="T102" s="87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T102" s="19" t="s">
        <v>145</v>
      </c>
      <c r="AU102" s="19" t="s">
        <v>82</v>
      </c>
    </row>
    <row r="103" s="13" customFormat="1">
      <c r="A103" s="13"/>
      <c r="B103" s="224"/>
      <c r="C103" s="225"/>
      <c r="D103" s="226" t="s">
        <v>147</v>
      </c>
      <c r="E103" s="227" t="s">
        <v>19</v>
      </c>
      <c r="F103" s="228" t="s">
        <v>867</v>
      </c>
      <c r="G103" s="225"/>
      <c r="H103" s="229">
        <v>3</v>
      </c>
      <c r="I103" s="230"/>
      <c r="J103" s="225"/>
      <c r="K103" s="225"/>
      <c r="L103" s="231"/>
      <c r="M103" s="232"/>
      <c r="N103" s="233"/>
      <c r="O103" s="233"/>
      <c r="P103" s="233"/>
      <c r="Q103" s="233"/>
      <c r="R103" s="233"/>
      <c r="S103" s="233"/>
      <c r="T103" s="234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T103" s="235" t="s">
        <v>147</v>
      </c>
      <c r="AU103" s="235" t="s">
        <v>82</v>
      </c>
      <c r="AV103" s="13" t="s">
        <v>82</v>
      </c>
      <c r="AW103" s="13" t="s">
        <v>33</v>
      </c>
      <c r="AX103" s="13" t="s">
        <v>80</v>
      </c>
      <c r="AY103" s="235" t="s">
        <v>136</v>
      </c>
    </row>
    <row r="104" s="2" customFormat="1" ht="37.8" customHeight="1">
      <c r="A104" s="40"/>
      <c r="B104" s="41"/>
      <c r="C104" s="206" t="s">
        <v>143</v>
      </c>
      <c r="D104" s="206" t="s">
        <v>138</v>
      </c>
      <c r="E104" s="207" t="s">
        <v>285</v>
      </c>
      <c r="F104" s="208" t="s">
        <v>286</v>
      </c>
      <c r="G104" s="209" t="s">
        <v>169</v>
      </c>
      <c r="H104" s="210">
        <v>15</v>
      </c>
      <c r="I104" s="211"/>
      <c r="J104" s="212">
        <f>ROUND(I104*H104,2)</f>
        <v>0</v>
      </c>
      <c r="K104" s="208" t="s">
        <v>142</v>
      </c>
      <c r="L104" s="46"/>
      <c r="M104" s="213" t="s">
        <v>19</v>
      </c>
      <c r="N104" s="214" t="s">
        <v>43</v>
      </c>
      <c r="O104" s="86"/>
      <c r="P104" s="215">
        <f>O104*H104</f>
        <v>0</v>
      </c>
      <c r="Q104" s="215">
        <v>0</v>
      </c>
      <c r="R104" s="215">
        <f>Q104*H104</f>
        <v>0</v>
      </c>
      <c r="S104" s="215">
        <v>0</v>
      </c>
      <c r="T104" s="216">
        <f>S104*H104</f>
        <v>0</v>
      </c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R104" s="217" t="s">
        <v>143</v>
      </c>
      <c r="AT104" s="217" t="s">
        <v>138</v>
      </c>
      <c r="AU104" s="217" t="s">
        <v>82</v>
      </c>
      <c r="AY104" s="19" t="s">
        <v>136</v>
      </c>
      <c r="BE104" s="218">
        <f>IF(N104="základní",J104,0)</f>
        <v>0</v>
      </c>
      <c r="BF104" s="218">
        <f>IF(N104="snížená",J104,0)</f>
        <v>0</v>
      </c>
      <c r="BG104" s="218">
        <f>IF(N104="zákl. přenesená",J104,0)</f>
        <v>0</v>
      </c>
      <c r="BH104" s="218">
        <f>IF(N104="sníž. přenesená",J104,0)</f>
        <v>0</v>
      </c>
      <c r="BI104" s="218">
        <f>IF(N104="nulová",J104,0)</f>
        <v>0</v>
      </c>
      <c r="BJ104" s="19" t="s">
        <v>80</v>
      </c>
      <c r="BK104" s="218">
        <f>ROUND(I104*H104,2)</f>
        <v>0</v>
      </c>
      <c r="BL104" s="19" t="s">
        <v>143</v>
      </c>
      <c r="BM104" s="217" t="s">
        <v>868</v>
      </c>
    </row>
    <row r="105" s="2" customFormat="1">
      <c r="A105" s="40"/>
      <c r="B105" s="41"/>
      <c r="C105" s="42"/>
      <c r="D105" s="219" t="s">
        <v>145</v>
      </c>
      <c r="E105" s="42"/>
      <c r="F105" s="220" t="s">
        <v>288</v>
      </c>
      <c r="G105" s="42"/>
      <c r="H105" s="42"/>
      <c r="I105" s="221"/>
      <c r="J105" s="42"/>
      <c r="K105" s="42"/>
      <c r="L105" s="46"/>
      <c r="M105" s="222"/>
      <c r="N105" s="223"/>
      <c r="O105" s="86"/>
      <c r="P105" s="86"/>
      <c r="Q105" s="86"/>
      <c r="R105" s="86"/>
      <c r="S105" s="86"/>
      <c r="T105" s="87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T105" s="19" t="s">
        <v>145</v>
      </c>
      <c r="AU105" s="19" t="s">
        <v>82</v>
      </c>
    </row>
    <row r="106" s="13" customFormat="1">
      <c r="A106" s="13"/>
      <c r="B106" s="224"/>
      <c r="C106" s="225"/>
      <c r="D106" s="226" t="s">
        <v>147</v>
      </c>
      <c r="E106" s="227" t="s">
        <v>19</v>
      </c>
      <c r="F106" s="228" t="s">
        <v>869</v>
      </c>
      <c r="G106" s="225"/>
      <c r="H106" s="229">
        <v>15</v>
      </c>
      <c r="I106" s="230"/>
      <c r="J106" s="225"/>
      <c r="K106" s="225"/>
      <c r="L106" s="231"/>
      <c r="M106" s="232"/>
      <c r="N106" s="233"/>
      <c r="O106" s="233"/>
      <c r="P106" s="233"/>
      <c r="Q106" s="233"/>
      <c r="R106" s="233"/>
      <c r="S106" s="233"/>
      <c r="T106" s="234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35" t="s">
        <v>147</v>
      </c>
      <c r="AU106" s="235" t="s">
        <v>82</v>
      </c>
      <c r="AV106" s="13" t="s">
        <v>82</v>
      </c>
      <c r="AW106" s="13" t="s">
        <v>33</v>
      </c>
      <c r="AX106" s="13" t="s">
        <v>80</v>
      </c>
      <c r="AY106" s="235" t="s">
        <v>136</v>
      </c>
    </row>
    <row r="107" s="2" customFormat="1" ht="24.15" customHeight="1">
      <c r="A107" s="40"/>
      <c r="B107" s="41"/>
      <c r="C107" s="206" t="s">
        <v>166</v>
      </c>
      <c r="D107" s="206" t="s">
        <v>138</v>
      </c>
      <c r="E107" s="207" t="s">
        <v>291</v>
      </c>
      <c r="F107" s="208" t="s">
        <v>292</v>
      </c>
      <c r="G107" s="209" t="s">
        <v>169</v>
      </c>
      <c r="H107" s="210">
        <v>198.601</v>
      </c>
      <c r="I107" s="211"/>
      <c r="J107" s="212">
        <f>ROUND(I107*H107,2)</f>
        <v>0</v>
      </c>
      <c r="K107" s="208" t="s">
        <v>142</v>
      </c>
      <c r="L107" s="46"/>
      <c r="M107" s="213" t="s">
        <v>19</v>
      </c>
      <c r="N107" s="214" t="s">
        <v>43</v>
      </c>
      <c r="O107" s="86"/>
      <c r="P107" s="215">
        <f>O107*H107</f>
        <v>0</v>
      </c>
      <c r="Q107" s="215">
        <v>0</v>
      </c>
      <c r="R107" s="215">
        <f>Q107*H107</f>
        <v>0</v>
      </c>
      <c r="S107" s="215">
        <v>0</v>
      </c>
      <c r="T107" s="216">
        <f>S107*H107</f>
        <v>0</v>
      </c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R107" s="217" t="s">
        <v>143</v>
      </c>
      <c r="AT107" s="217" t="s">
        <v>138</v>
      </c>
      <c r="AU107" s="217" t="s">
        <v>82</v>
      </c>
      <c r="AY107" s="19" t="s">
        <v>136</v>
      </c>
      <c r="BE107" s="218">
        <f>IF(N107="základní",J107,0)</f>
        <v>0</v>
      </c>
      <c r="BF107" s="218">
        <f>IF(N107="snížená",J107,0)</f>
        <v>0</v>
      </c>
      <c r="BG107" s="218">
        <f>IF(N107="zákl. přenesená",J107,0)</f>
        <v>0</v>
      </c>
      <c r="BH107" s="218">
        <f>IF(N107="sníž. přenesená",J107,0)</f>
        <v>0</v>
      </c>
      <c r="BI107" s="218">
        <f>IF(N107="nulová",J107,0)</f>
        <v>0</v>
      </c>
      <c r="BJ107" s="19" t="s">
        <v>80</v>
      </c>
      <c r="BK107" s="218">
        <f>ROUND(I107*H107,2)</f>
        <v>0</v>
      </c>
      <c r="BL107" s="19" t="s">
        <v>143</v>
      </c>
      <c r="BM107" s="217" t="s">
        <v>870</v>
      </c>
    </row>
    <row r="108" s="2" customFormat="1">
      <c r="A108" s="40"/>
      <c r="B108" s="41"/>
      <c r="C108" s="42"/>
      <c r="D108" s="219" t="s">
        <v>145</v>
      </c>
      <c r="E108" s="42"/>
      <c r="F108" s="220" t="s">
        <v>294</v>
      </c>
      <c r="G108" s="42"/>
      <c r="H108" s="42"/>
      <c r="I108" s="221"/>
      <c r="J108" s="42"/>
      <c r="K108" s="42"/>
      <c r="L108" s="46"/>
      <c r="M108" s="222"/>
      <c r="N108" s="223"/>
      <c r="O108" s="86"/>
      <c r="P108" s="86"/>
      <c r="Q108" s="86"/>
      <c r="R108" s="86"/>
      <c r="S108" s="86"/>
      <c r="T108" s="87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T108" s="19" t="s">
        <v>145</v>
      </c>
      <c r="AU108" s="19" t="s">
        <v>82</v>
      </c>
    </row>
    <row r="109" s="14" customFormat="1">
      <c r="A109" s="14"/>
      <c r="B109" s="246"/>
      <c r="C109" s="247"/>
      <c r="D109" s="226" t="s">
        <v>147</v>
      </c>
      <c r="E109" s="248" t="s">
        <v>19</v>
      </c>
      <c r="F109" s="249" t="s">
        <v>295</v>
      </c>
      <c r="G109" s="247"/>
      <c r="H109" s="248" t="s">
        <v>19</v>
      </c>
      <c r="I109" s="250"/>
      <c r="J109" s="247"/>
      <c r="K109" s="247"/>
      <c r="L109" s="251"/>
      <c r="M109" s="252"/>
      <c r="N109" s="253"/>
      <c r="O109" s="253"/>
      <c r="P109" s="253"/>
      <c r="Q109" s="253"/>
      <c r="R109" s="253"/>
      <c r="S109" s="253"/>
      <c r="T109" s="254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T109" s="255" t="s">
        <v>147</v>
      </c>
      <c r="AU109" s="255" t="s">
        <v>82</v>
      </c>
      <c r="AV109" s="14" t="s">
        <v>80</v>
      </c>
      <c r="AW109" s="14" t="s">
        <v>33</v>
      </c>
      <c r="AX109" s="14" t="s">
        <v>72</v>
      </c>
      <c r="AY109" s="255" t="s">
        <v>136</v>
      </c>
    </row>
    <row r="110" s="14" customFormat="1">
      <c r="A110" s="14"/>
      <c r="B110" s="246"/>
      <c r="C110" s="247"/>
      <c r="D110" s="226" t="s">
        <v>147</v>
      </c>
      <c r="E110" s="248" t="s">
        <v>19</v>
      </c>
      <c r="F110" s="249" t="s">
        <v>275</v>
      </c>
      <c r="G110" s="247"/>
      <c r="H110" s="248" t="s">
        <v>19</v>
      </c>
      <c r="I110" s="250"/>
      <c r="J110" s="247"/>
      <c r="K110" s="247"/>
      <c r="L110" s="251"/>
      <c r="M110" s="252"/>
      <c r="N110" s="253"/>
      <c r="O110" s="253"/>
      <c r="P110" s="253"/>
      <c r="Q110" s="253"/>
      <c r="R110" s="253"/>
      <c r="S110" s="253"/>
      <c r="T110" s="254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T110" s="255" t="s">
        <v>147</v>
      </c>
      <c r="AU110" s="255" t="s">
        <v>82</v>
      </c>
      <c r="AV110" s="14" t="s">
        <v>80</v>
      </c>
      <c r="AW110" s="14" t="s">
        <v>33</v>
      </c>
      <c r="AX110" s="14" t="s">
        <v>72</v>
      </c>
      <c r="AY110" s="255" t="s">
        <v>136</v>
      </c>
    </row>
    <row r="111" s="13" customFormat="1">
      <c r="A111" s="13"/>
      <c r="B111" s="224"/>
      <c r="C111" s="225"/>
      <c r="D111" s="226" t="s">
        <v>147</v>
      </c>
      <c r="E111" s="227" t="s">
        <v>19</v>
      </c>
      <c r="F111" s="228" t="s">
        <v>865</v>
      </c>
      <c r="G111" s="225"/>
      <c r="H111" s="229">
        <v>198.601</v>
      </c>
      <c r="I111" s="230"/>
      <c r="J111" s="225"/>
      <c r="K111" s="225"/>
      <c r="L111" s="231"/>
      <c r="M111" s="232"/>
      <c r="N111" s="233"/>
      <c r="O111" s="233"/>
      <c r="P111" s="233"/>
      <c r="Q111" s="233"/>
      <c r="R111" s="233"/>
      <c r="S111" s="233"/>
      <c r="T111" s="234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35" t="s">
        <v>147</v>
      </c>
      <c r="AU111" s="235" t="s">
        <v>82</v>
      </c>
      <c r="AV111" s="13" t="s">
        <v>82</v>
      </c>
      <c r="AW111" s="13" t="s">
        <v>33</v>
      </c>
      <c r="AX111" s="13" t="s">
        <v>80</v>
      </c>
      <c r="AY111" s="235" t="s">
        <v>136</v>
      </c>
    </row>
    <row r="112" s="2" customFormat="1" ht="24.15" customHeight="1">
      <c r="A112" s="40"/>
      <c r="B112" s="41"/>
      <c r="C112" s="206" t="s">
        <v>174</v>
      </c>
      <c r="D112" s="206" t="s">
        <v>138</v>
      </c>
      <c r="E112" s="207" t="s">
        <v>303</v>
      </c>
      <c r="F112" s="208" t="s">
        <v>304</v>
      </c>
      <c r="G112" s="209" t="s">
        <v>201</v>
      </c>
      <c r="H112" s="210">
        <v>5.4000000000000004</v>
      </c>
      <c r="I112" s="211"/>
      <c r="J112" s="212">
        <f>ROUND(I112*H112,2)</f>
        <v>0</v>
      </c>
      <c r="K112" s="208" t="s">
        <v>142</v>
      </c>
      <c r="L112" s="46"/>
      <c r="M112" s="213" t="s">
        <v>19</v>
      </c>
      <c r="N112" s="214" t="s">
        <v>43</v>
      </c>
      <c r="O112" s="86"/>
      <c r="P112" s="215">
        <f>O112*H112</f>
        <v>0</v>
      </c>
      <c r="Q112" s="215">
        <v>0</v>
      </c>
      <c r="R112" s="215">
        <f>Q112*H112</f>
        <v>0</v>
      </c>
      <c r="S112" s="215">
        <v>0</v>
      </c>
      <c r="T112" s="216">
        <f>S112*H112</f>
        <v>0</v>
      </c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R112" s="217" t="s">
        <v>143</v>
      </c>
      <c r="AT112" s="217" t="s">
        <v>138</v>
      </c>
      <c r="AU112" s="217" t="s">
        <v>82</v>
      </c>
      <c r="AY112" s="19" t="s">
        <v>136</v>
      </c>
      <c r="BE112" s="218">
        <f>IF(N112="základní",J112,0)</f>
        <v>0</v>
      </c>
      <c r="BF112" s="218">
        <f>IF(N112="snížená",J112,0)</f>
        <v>0</v>
      </c>
      <c r="BG112" s="218">
        <f>IF(N112="zákl. přenesená",J112,0)</f>
        <v>0</v>
      </c>
      <c r="BH112" s="218">
        <f>IF(N112="sníž. přenesená",J112,0)</f>
        <v>0</v>
      </c>
      <c r="BI112" s="218">
        <f>IF(N112="nulová",J112,0)</f>
        <v>0</v>
      </c>
      <c r="BJ112" s="19" t="s">
        <v>80</v>
      </c>
      <c r="BK112" s="218">
        <f>ROUND(I112*H112,2)</f>
        <v>0</v>
      </c>
      <c r="BL112" s="19" t="s">
        <v>143</v>
      </c>
      <c r="BM112" s="217" t="s">
        <v>871</v>
      </c>
    </row>
    <row r="113" s="2" customFormat="1">
      <c r="A113" s="40"/>
      <c r="B113" s="41"/>
      <c r="C113" s="42"/>
      <c r="D113" s="219" t="s">
        <v>145</v>
      </c>
      <c r="E113" s="42"/>
      <c r="F113" s="220" t="s">
        <v>306</v>
      </c>
      <c r="G113" s="42"/>
      <c r="H113" s="42"/>
      <c r="I113" s="221"/>
      <c r="J113" s="42"/>
      <c r="K113" s="42"/>
      <c r="L113" s="46"/>
      <c r="M113" s="222"/>
      <c r="N113" s="223"/>
      <c r="O113" s="86"/>
      <c r="P113" s="86"/>
      <c r="Q113" s="86"/>
      <c r="R113" s="86"/>
      <c r="S113" s="86"/>
      <c r="T113" s="87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T113" s="19" t="s">
        <v>145</v>
      </c>
      <c r="AU113" s="19" t="s">
        <v>82</v>
      </c>
    </row>
    <row r="114" s="13" customFormat="1">
      <c r="A114" s="13"/>
      <c r="B114" s="224"/>
      <c r="C114" s="225"/>
      <c r="D114" s="226" t="s">
        <v>147</v>
      </c>
      <c r="E114" s="227" t="s">
        <v>19</v>
      </c>
      <c r="F114" s="228" t="s">
        <v>872</v>
      </c>
      <c r="G114" s="225"/>
      <c r="H114" s="229">
        <v>5.4000000000000004</v>
      </c>
      <c r="I114" s="230"/>
      <c r="J114" s="225"/>
      <c r="K114" s="225"/>
      <c r="L114" s="231"/>
      <c r="M114" s="232"/>
      <c r="N114" s="233"/>
      <c r="O114" s="233"/>
      <c r="P114" s="233"/>
      <c r="Q114" s="233"/>
      <c r="R114" s="233"/>
      <c r="S114" s="233"/>
      <c r="T114" s="234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35" t="s">
        <v>147</v>
      </c>
      <c r="AU114" s="235" t="s">
        <v>82</v>
      </c>
      <c r="AV114" s="13" t="s">
        <v>82</v>
      </c>
      <c r="AW114" s="13" t="s">
        <v>33</v>
      </c>
      <c r="AX114" s="13" t="s">
        <v>80</v>
      </c>
      <c r="AY114" s="235" t="s">
        <v>136</v>
      </c>
    </row>
    <row r="115" s="2" customFormat="1" ht="24.15" customHeight="1">
      <c r="A115" s="40"/>
      <c r="B115" s="41"/>
      <c r="C115" s="206" t="s">
        <v>180</v>
      </c>
      <c r="D115" s="206" t="s">
        <v>138</v>
      </c>
      <c r="E115" s="207" t="s">
        <v>309</v>
      </c>
      <c r="F115" s="208" t="s">
        <v>310</v>
      </c>
      <c r="G115" s="209" t="s">
        <v>169</v>
      </c>
      <c r="H115" s="210">
        <v>676.87900000000002</v>
      </c>
      <c r="I115" s="211"/>
      <c r="J115" s="212">
        <f>ROUND(I115*H115,2)</f>
        <v>0</v>
      </c>
      <c r="K115" s="208" t="s">
        <v>142</v>
      </c>
      <c r="L115" s="46"/>
      <c r="M115" s="213" t="s">
        <v>19</v>
      </c>
      <c r="N115" s="214" t="s">
        <v>43</v>
      </c>
      <c r="O115" s="86"/>
      <c r="P115" s="215">
        <f>O115*H115</f>
        <v>0</v>
      </c>
      <c r="Q115" s="215">
        <v>0</v>
      </c>
      <c r="R115" s="215">
        <f>Q115*H115</f>
        <v>0</v>
      </c>
      <c r="S115" s="215">
        <v>0</v>
      </c>
      <c r="T115" s="216">
        <f>S115*H115</f>
        <v>0</v>
      </c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R115" s="217" t="s">
        <v>143</v>
      </c>
      <c r="AT115" s="217" t="s">
        <v>138</v>
      </c>
      <c r="AU115" s="217" t="s">
        <v>82</v>
      </c>
      <c r="AY115" s="19" t="s">
        <v>136</v>
      </c>
      <c r="BE115" s="218">
        <f>IF(N115="základní",J115,0)</f>
        <v>0</v>
      </c>
      <c r="BF115" s="218">
        <f>IF(N115="snížená",J115,0)</f>
        <v>0</v>
      </c>
      <c r="BG115" s="218">
        <f>IF(N115="zákl. přenesená",J115,0)</f>
        <v>0</v>
      </c>
      <c r="BH115" s="218">
        <f>IF(N115="sníž. přenesená",J115,0)</f>
        <v>0</v>
      </c>
      <c r="BI115" s="218">
        <f>IF(N115="nulová",J115,0)</f>
        <v>0</v>
      </c>
      <c r="BJ115" s="19" t="s">
        <v>80</v>
      </c>
      <c r="BK115" s="218">
        <f>ROUND(I115*H115,2)</f>
        <v>0</v>
      </c>
      <c r="BL115" s="19" t="s">
        <v>143</v>
      </c>
      <c r="BM115" s="217" t="s">
        <v>873</v>
      </c>
    </row>
    <row r="116" s="2" customFormat="1">
      <c r="A116" s="40"/>
      <c r="B116" s="41"/>
      <c r="C116" s="42"/>
      <c r="D116" s="219" t="s">
        <v>145</v>
      </c>
      <c r="E116" s="42"/>
      <c r="F116" s="220" t="s">
        <v>312</v>
      </c>
      <c r="G116" s="42"/>
      <c r="H116" s="42"/>
      <c r="I116" s="221"/>
      <c r="J116" s="42"/>
      <c r="K116" s="42"/>
      <c r="L116" s="46"/>
      <c r="M116" s="222"/>
      <c r="N116" s="223"/>
      <c r="O116" s="86"/>
      <c r="P116" s="86"/>
      <c r="Q116" s="86"/>
      <c r="R116" s="86"/>
      <c r="S116" s="86"/>
      <c r="T116" s="87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T116" s="19" t="s">
        <v>145</v>
      </c>
      <c r="AU116" s="19" t="s">
        <v>82</v>
      </c>
    </row>
    <row r="117" s="13" customFormat="1">
      <c r="A117" s="13"/>
      <c r="B117" s="224"/>
      <c r="C117" s="225"/>
      <c r="D117" s="226" t="s">
        <v>147</v>
      </c>
      <c r="E117" s="227" t="s">
        <v>19</v>
      </c>
      <c r="F117" s="228" t="s">
        <v>874</v>
      </c>
      <c r="G117" s="225"/>
      <c r="H117" s="229">
        <v>670.57899999999995</v>
      </c>
      <c r="I117" s="230"/>
      <c r="J117" s="225"/>
      <c r="K117" s="225"/>
      <c r="L117" s="231"/>
      <c r="M117" s="232"/>
      <c r="N117" s="233"/>
      <c r="O117" s="233"/>
      <c r="P117" s="233"/>
      <c r="Q117" s="233"/>
      <c r="R117" s="233"/>
      <c r="S117" s="233"/>
      <c r="T117" s="234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235" t="s">
        <v>147</v>
      </c>
      <c r="AU117" s="235" t="s">
        <v>82</v>
      </c>
      <c r="AV117" s="13" t="s">
        <v>82</v>
      </c>
      <c r="AW117" s="13" t="s">
        <v>33</v>
      </c>
      <c r="AX117" s="13" t="s">
        <v>72</v>
      </c>
      <c r="AY117" s="235" t="s">
        <v>136</v>
      </c>
    </row>
    <row r="118" s="13" customFormat="1">
      <c r="A118" s="13"/>
      <c r="B118" s="224"/>
      <c r="C118" s="225"/>
      <c r="D118" s="226" t="s">
        <v>147</v>
      </c>
      <c r="E118" s="227" t="s">
        <v>19</v>
      </c>
      <c r="F118" s="228" t="s">
        <v>875</v>
      </c>
      <c r="G118" s="225"/>
      <c r="H118" s="229">
        <v>6.2999999999999998</v>
      </c>
      <c r="I118" s="230"/>
      <c r="J118" s="225"/>
      <c r="K118" s="225"/>
      <c r="L118" s="231"/>
      <c r="M118" s="232"/>
      <c r="N118" s="233"/>
      <c r="O118" s="233"/>
      <c r="P118" s="233"/>
      <c r="Q118" s="233"/>
      <c r="R118" s="233"/>
      <c r="S118" s="233"/>
      <c r="T118" s="234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235" t="s">
        <v>147</v>
      </c>
      <c r="AU118" s="235" t="s">
        <v>82</v>
      </c>
      <c r="AV118" s="13" t="s">
        <v>82</v>
      </c>
      <c r="AW118" s="13" t="s">
        <v>33</v>
      </c>
      <c r="AX118" s="13" t="s">
        <v>72</v>
      </c>
      <c r="AY118" s="235" t="s">
        <v>136</v>
      </c>
    </row>
    <row r="119" s="15" customFormat="1">
      <c r="A119" s="15"/>
      <c r="B119" s="256"/>
      <c r="C119" s="257"/>
      <c r="D119" s="226" t="s">
        <v>147</v>
      </c>
      <c r="E119" s="258" t="s">
        <v>19</v>
      </c>
      <c r="F119" s="259" t="s">
        <v>277</v>
      </c>
      <c r="G119" s="257"/>
      <c r="H119" s="260">
        <v>676.87900000000002</v>
      </c>
      <c r="I119" s="261"/>
      <c r="J119" s="257"/>
      <c r="K119" s="257"/>
      <c r="L119" s="262"/>
      <c r="M119" s="263"/>
      <c r="N119" s="264"/>
      <c r="O119" s="264"/>
      <c r="P119" s="264"/>
      <c r="Q119" s="264"/>
      <c r="R119" s="264"/>
      <c r="S119" s="264"/>
      <c r="T119" s="265"/>
      <c r="U119" s="15"/>
      <c r="V119" s="15"/>
      <c r="W119" s="15"/>
      <c r="X119" s="15"/>
      <c r="Y119" s="15"/>
      <c r="Z119" s="15"/>
      <c r="AA119" s="15"/>
      <c r="AB119" s="15"/>
      <c r="AC119" s="15"/>
      <c r="AD119" s="15"/>
      <c r="AE119" s="15"/>
      <c r="AT119" s="266" t="s">
        <v>147</v>
      </c>
      <c r="AU119" s="266" t="s">
        <v>82</v>
      </c>
      <c r="AV119" s="15" t="s">
        <v>143</v>
      </c>
      <c r="AW119" s="15" t="s">
        <v>33</v>
      </c>
      <c r="AX119" s="15" t="s">
        <v>80</v>
      </c>
      <c r="AY119" s="266" t="s">
        <v>136</v>
      </c>
    </row>
    <row r="120" s="2" customFormat="1" ht="16.5" customHeight="1">
      <c r="A120" s="40"/>
      <c r="B120" s="41"/>
      <c r="C120" s="236" t="s">
        <v>186</v>
      </c>
      <c r="D120" s="236" t="s">
        <v>198</v>
      </c>
      <c r="E120" s="237" t="s">
        <v>318</v>
      </c>
      <c r="F120" s="238" t="s">
        <v>319</v>
      </c>
      <c r="G120" s="239" t="s">
        <v>169</v>
      </c>
      <c r="H120" s="240">
        <v>106.462</v>
      </c>
      <c r="I120" s="241"/>
      <c r="J120" s="242">
        <f>ROUND(I120*H120,2)</f>
        <v>0</v>
      </c>
      <c r="K120" s="238" t="s">
        <v>19</v>
      </c>
      <c r="L120" s="243"/>
      <c r="M120" s="244" t="s">
        <v>19</v>
      </c>
      <c r="N120" s="245" t="s">
        <v>43</v>
      </c>
      <c r="O120" s="86"/>
      <c r="P120" s="215">
        <f>O120*H120</f>
        <v>0</v>
      </c>
      <c r="Q120" s="215">
        <v>0</v>
      </c>
      <c r="R120" s="215">
        <f>Q120*H120</f>
        <v>0</v>
      </c>
      <c r="S120" s="215">
        <v>0</v>
      </c>
      <c r="T120" s="216">
        <f>S120*H120</f>
        <v>0</v>
      </c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R120" s="217" t="s">
        <v>186</v>
      </c>
      <c r="AT120" s="217" t="s">
        <v>198</v>
      </c>
      <c r="AU120" s="217" t="s">
        <v>82</v>
      </c>
      <c r="AY120" s="19" t="s">
        <v>136</v>
      </c>
      <c r="BE120" s="218">
        <f>IF(N120="základní",J120,0)</f>
        <v>0</v>
      </c>
      <c r="BF120" s="218">
        <f>IF(N120="snížená",J120,0)</f>
        <v>0</v>
      </c>
      <c r="BG120" s="218">
        <f>IF(N120="zákl. přenesená",J120,0)</f>
        <v>0</v>
      </c>
      <c r="BH120" s="218">
        <f>IF(N120="sníž. přenesená",J120,0)</f>
        <v>0</v>
      </c>
      <c r="BI120" s="218">
        <f>IF(N120="nulová",J120,0)</f>
        <v>0</v>
      </c>
      <c r="BJ120" s="19" t="s">
        <v>80</v>
      </c>
      <c r="BK120" s="218">
        <f>ROUND(I120*H120,2)</f>
        <v>0</v>
      </c>
      <c r="BL120" s="19" t="s">
        <v>143</v>
      </c>
      <c r="BM120" s="217" t="s">
        <v>876</v>
      </c>
    </row>
    <row r="121" s="14" customFormat="1">
      <c r="A121" s="14"/>
      <c r="B121" s="246"/>
      <c r="C121" s="247"/>
      <c r="D121" s="226" t="s">
        <v>147</v>
      </c>
      <c r="E121" s="248" t="s">
        <v>19</v>
      </c>
      <c r="F121" s="249" t="s">
        <v>321</v>
      </c>
      <c r="G121" s="247"/>
      <c r="H121" s="248" t="s">
        <v>19</v>
      </c>
      <c r="I121" s="250"/>
      <c r="J121" s="247"/>
      <c r="K121" s="247"/>
      <c r="L121" s="251"/>
      <c r="M121" s="252"/>
      <c r="N121" s="253"/>
      <c r="O121" s="253"/>
      <c r="P121" s="253"/>
      <c r="Q121" s="253"/>
      <c r="R121" s="253"/>
      <c r="S121" s="253"/>
      <c r="T121" s="254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T121" s="255" t="s">
        <v>147</v>
      </c>
      <c r="AU121" s="255" t="s">
        <v>82</v>
      </c>
      <c r="AV121" s="14" t="s">
        <v>80</v>
      </c>
      <c r="AW121" s="14" t="s">
        <v>33</v>
      </c>
      <c r="AX121" s="14" t="s">
        <v>72</v>
      </c>
      <c r="AY121" s="255" t="s">
        <v>136</v>
      </c>
    </row>
    <row r="122" s="13" customFormat="1">
      <c r="A122" s="13"/>
      <c r="B122" s="224"/>
      <c r="C122" s="225"/>
      <c r="D122" s="226" t="s">
        <v>147</v>
      </c>
      <c r="E122" s="227" t="s">
        <v>19</v>
      </c>
      <c r="F122" s="228" t="s">
        <v>877</v>
      </c>
      <c r="G122" s="225"/>
      <c r="H122" s="229">
        <v>676.87900000000002</v>
      </c>
      <c r="I122" s="230"/>
      <c r="J122" s="225"/>
      <c r="K122" s="225"/>
      <c r="L122" s="231"/>
      <c r="M122" s="232"/>
      <c r="N122" s="233"/>
      <c r="O122" s="233"/>
      <c r="P122" s="233"/>
      <c r="Q122" s="233"/>
      <c r="R122" s="233"/>
      <c r="S122" s="233"/>
      <c r="T122" s="234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35" t="s">
        <v>147</v>
      </c>
      <c r="AU122" s="235" t="s">
        <v>82</v>
      </c>
      <c r="AV122" s="13" t="s">
        <v>82</v>
      </c>
      <c r="AW122" s="13" t="s">
        <v>33</v>
      </c>
      <c r="AX122" s="13" t="s">
        <v>72</v>
      </c>
      <c r="AY122" s="235" t="s">
        <v>136</v>
      </c>
    </row>
    <row r="123" s="13" customFormat="1">
      <c r="A123" s="13"/>
      <c r="B123" s="224"/>
      <c r="C123" s="225"/>
      <c r="D123" s="226" t="s">
        <v>147</v>
      </c>
      <c r="E123" s="227" t="s">
        <v>19</v>
      </c>
      <c r="F123" s="228" t="s">
        <v>878</v>
      </c>
      <c r="G123" s="225"/>
      <c r="H123" s="229">
        <v>-371.81599999999997</v>
      </c>
      <c r="I123" s="230"/>
      <c r="J123" s="225"/>
      <c r="K123" s="225"/>
      <c r="L123" s="231"/>
      <c r="M123" s="232"/>
      <c r="N123" s="233"/>
      <c r="O123" s="233"/>
      <c r="P123" s="233"/>
      <c r="Q123" s="233"/>
      <c r="R123" s="233"/>
      <c r="S123" s="233"/>
      <c r="T123" s="234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35" t="s">
        <v>147</v>
      </c>
      <c r="AU123" s="235" t="s">
        <v>82</v>
      </c>
      <c r="AV123" s="13" t="s">
        <v>82</v>
      </c>
      <c r="AW123" s="13" t="s">
        <v>33</v>
      </c>
      <c r="AX123" s="13" t="s">
        <v>72</v>
      </c>
      <c r="AY123" s="235" t="s">
        <v>136</v>
      </c>
    </row>
    <row r="124" s="14" customFormat="1">
      <c r="A124" s="14"/>
      <c r="B124" s="246"/>
      <c r="C124" s="247"/>
      <c r="D124" s="226" t="s">
        <v>147</v>
      </c>
      <c r="E124" s="248" t="s">
        <v>19</v>
      </c>
      <c r="F124" s="249" t="s">
        <v>324</v>
      </c>
      <c r="G124" s="247"/>
      <c r="H124" s="248" t="s">
        <v>19</v>
      </c>
      <c r="I124" s="250"/>
      <c r="J124" s="247"/>
      <c r="K124" s="247"/>
      <c r="L124" s="251"/>
      <c r="M124" s="252"/>
      <c r="N124" s="253"/>
      <c r="O124" s="253"/>
      <c r="P124" s="253"/>
      <c r="Q124" s="253"/>
      <c r="R124" s="253"/>
      <c r="S124" s="253"/>
      <c r="T124" s="254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T124" s="255" t="s">
        <v>147</v>
      </c>
      <c r="AU124" s="255" t="s">
        <v>82</v>
      </c>
      <c r="AV124" s="14" t="s">
        <v>80</v>
      </c>
      <c r="AW124" s="14" t="s">
        <v>33</v>
      </c>
      <c r="AX124" s="14" t="s">
        <v>72</v>
      </c>
      <c r="AY124" s="255" t="s">
        <v>136</v>
      </c>
    </row>
    <row r="125" s="13" customFormat="1">
      <c r="A125" s="13"/>
      <c r="B125" s="224"/>
      <c r="C125" s="225"/>
      <c r="D125" s="226" t="s">
        <v>147</v>
      </c>
      <c r="E125" s="227" t="s">
        <v>19</v>
      </c>
      <c r="F125" s="228" t="s">
        <v>879</v>
      </c>
      <c r="G125" s="225"/>
      <c r="H125" s="229">
        <v>-198.601</v>
      </c>
      <c r="I125" s="230"/>
      <c r="J125" s="225"/>
      <c r="K125" s="225"/>
      <c r="L125" s="231"/>
      <c r="M125" s="232"/>
      <c r="N125" s="233"/>
      <c r="O125" s="233"/>
      <c r="P125" s="233"/>
      <c r="Q125" s="233"/>
      <c r="R125" s="233"/>
      <c r="S125" s="233"/>
      <c r="T125" s="234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35" t="s">
        <v>147</v>
      </c>
      <c r="AU125" s="235" t="s">
        <v>82</v>
      </c>
      <c r="AV125" s="13" t="s">
        <v>82</v>
      </c>
      <c r="AW125" s="13" t="s">
        <v>33</v>
      </c>
      <c r="AX125" s="13" t="s">
        <v>72</v>
      </c>
      <c r="AY125" s="235" t="s">
        <v>136</v>
      </c>
    </row>
    <row r="126" s="15" customFormat="1">
      <c r="A126" s="15"/>
      <c r="B126" s="256"/>
      <c r="C126" s="257"/>
      <c r="D126" s="226" t="s">
        <v>147</v>
      </c>
      <c r="E126" s="258" t="s">
        <v>19</v>
      </c>
      <c r="F126" s="259" t="s">
        <v>277</v>
      </c>
      <c r="G126" s="257"/>
      <c r="H126" s="260">
        <v>106.462</v>
      </c>
      <c r="I126" s="261"/>
      <c r="J126" s="257"/>
      <c r="K126" s="257"/>
      <c r="L126" s="262"/>
      <c r="M126" s="263"/>
      <c r="N126" s="264"/>
      <c r="O126" s="264"/>
      <c r="P126" s="264"/>
      <c r="Q126" s="264"/>
      <c r="R126" s="264"/>
      <c r="S126" s="264"/>
      <c r="T126" s="265"/>
      <c r="U126" s="15"/>
      <c r="V126" s="15"/>
      <c r="W126" s="15"/>
      <c r="X126" s="15"/>
      <c r="Y126" s="15"/>
      <c r="Z126" s="15"/>
      <c r="AA126" s="15"/>
      <c r="AB126" s="15"/>
      <c r="AC126" s="15"/>
      <c r="AD126" s="15"/>
      <c r="AE126" s="15"/>
      <c r="AT126" s="266" t="s">
        <v>147</v>
      </c>
      <c r="AU126" s="266" t="s">
        <v>82</v>
      </c>
      <c r="AV126" s="15" t="s">
        <v>143</v>
      </c>
      <c r="AW126" s="15" t="s">
        <v>33</v>
      </c>
      <c r="AX126" s="15" t="s">
        <v>80</v>
      </c>
      <c r="AY126" s="266" t="s">
        <v>136</v>
      </c>
    </row>
    <row r="127" s="12" customFormat="1" ht="22.8" customHeight="1">
      <c r="A127" s="12"/>
      <c r="B127" s="190"/>
      <c r="C127" s="191"/>
      <c r="D127" s="192" t="s">
        <v>71</v>
      </c>
      <c r="E127" s="204" t="s">
        <v>166</v>
      </c>
      <c r="F127" s="204" t="s">
        <v>880</v>
      </c>
      <c r="G127" s="191"/>
      <c r="H127" s="191"/>
      <c r="I127" s="194"/>
      <c r="J127" s="205">
        <f>BK127</f>
        <v>0</v>
      </c>
      <c r="K127" s="191"/>
      <c r="L127" s="196"/>
      <c r="M127" s="197"/>
      <c r="N127" s="198"/>
      <c r="O127" s="198"/>
      <c r="P127" s="199">
        <f>SUM(P128:P136)</f>
        <v>0</v>
      </c>
      <c r="Q127" s="198"/>
      <c r="R127" s="199">
        <f>SUM(R128:R136)</f>
        <v>36.68</v>
      </c>
      <c r="S127" s="198"/>
      <c r="T127" s="200">
        <f>SUM(T128:T136)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01" t="s">
        <v>80</v>
      </c>
      <c r="AT127" s="202" t="s">
        <v>71</v>
      </c>
      <c r="AU127" s="202" t="s">
        <v>80</v>
      </c>
      <c r="AY127" s="201" t="s">
        <v>136</v>
      </c>
      <c r="BK127" s="203">
        <f>SUM(BK128:BK136)</f>
        <v>0</v>
      </c>
    </row>
    <row r="128" s="2" customFormat="1" ht="16.5" customHeight="1">
      <c r="A128" s="40"/>
      <c r="B128" s="41"/>
      <c r="C128" s="206" t="s">
        <v>192</v>
      </c>
      <c r="D128" s="206" t="s">
        <v>138</v>
      </c>
      <c r="E128" s="207" t="s">
        <v>881</v>
      </c>
      <c r="F128" s="208" t="s">
        <v>882</v>
      </c>
      <c r="G128" s="209" t="s">
        <v>141</v>
      </c>
      <c r="H128" s="210">
        <v>80</v>
      </c>
      <c r="I128" s="211"/>
      <c r="J128" s="212">
        <f>ROUND(I128*H128,2)</f>
        <v>0</v>
      </c>
      <c r="K128" s="208" t="s">
        <v>142</v>
      </c>
      <c r="L128" s="46"/>
      <c r="M128" s="213" t="s">
        <v>19</v>
      </c>
      <c r="N128" s="214" t="s">
        <v>43</v>
      </c>
      <c r="O128" s="86"/>
      <c r="P128" s="215">
        <f>O128*H128</f>
        <v>0</v>
      </c>
      <c r="Q128" s="215">
        <v>0</v>
      </c>
      <c r="R128" s="215">
        <f>Q128*H128</f>
        <v>0</v>
      </c>
      <c r="S128" s="215">
        <v>0</v>
      </c>
      <c r="T128" s="216">
        <f>S128*H128</f>
        <v>0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R128" s="217" t="s">
        <v>143</v>
      </c>
      <c r="AT128" s="217" t="s">
        <v>138</v>
      </c>
      <c r="AU128" s="217" t="s">
        <v>82</v>
      </c>
      <c r="AY128" s="19" t="s">
        <v>136</v>
      </c>
      <c r="BE128" s="218">
        <f>IF(N128="základní",J128,0)</f>
        <v>0</v>
      </c>
      <c r="BF128" s="218">
        <f>IF(N128="snížená",J128,0)</f>
        <v>0</v>
      </c>
      <c r="BG128" s="218">
        <f>IF(N128="zákl. přenesená",J128,0)</f>
        <v>0</v>
      </c>
      <c r="BH128" s="218">
        <f>IF(N128="sníž. přenesená",J128,0)</f>
        <v>0</v>
      </c>
      <c r="BI128" s="218">
        <f>IF(N128="nulová",J128,0)</f>
        <v>0</v>
      </c>
      <c r="BJ128" s="19" t="s">
        <v>80</v>
      </c>
      <c r="BK128" s="218">
        <f>ROUND(I128*H128,2)</f>
        <v>0</v>
      </c>
      <c r="BL128" s="19" t="s">
        <v>143</v>
      </c>
      <c r="BM128" s="217" t="s">
        <v>883</v>
      </c>
    </row>
    <row r="129" s="2" customFormat="1">
      <c r="A129" s="40"/>
      <c r="B129" s="41"/>
      <c r="C129" s="42"/>
      <c r="D129" s="219" t="s">
        <v>145</v>
      </c>
      <c r="E129" s="42"/>
      <c r="F129" s="220" t="s">
        <v>884</v>
      </c>
      <c r="G129" s="42"/>
      <c r="H129" s="42"/>
      <c r="I129" s="221"/>
      <c r="J129" s="42"/>
      <c r="K129" s="42"/>
      <c r="L129" s="46"/>
      <c r="M129" s="222"/>
      <c r="N129" s="223"/>
      <c r="O129" s="86"/>
      <c r="P129" s="86"/>
      <c r="Q129" s="86"/>
      <c r="R129" s="86"/>
      <c r="S129" s="86"/>
      <c r="T129" s="87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T129" s="19" t="s">
        <v>145</v>
      </c>
      <c r="AU129" s="19" t="s">
        <v>82</v>
      </c>
    </row>
    <row r="130" s="14" customFormat="1">
      <c r="A130" s="14"/>
      <c r="B130" s="246"/>
      <c r="C130" s="247"/>
      <c r="D130" s="226" t="s">
        <v>147</v>
      </c>
      <c r="E130" s="248" t="s">
        <v>19</v>
      </c>
      <c r="F130" s="249" t="s">
        <v>829</v>
      </c>
      <c r="G130" s="247"/>
      <c r="H130" s="248" t="s">
        <v>19</v>
      </c>
      <c r="I130" s="250"/>
      <c r="J130" s="247"/>
      <c r="K130" s="247"/>
      <c r="L130" s="251"/>
      <c r="M130" s="252"/>
      <c r="N130" s="253"/>
      <c r="O130" s="253"/>
      <c r="P130" s="253"/>
      <c r="Q130" s="253"/>
      <c r="R130" s="253"/>
      <c r="S130" s="253"/>
      <c r="T130" s="254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55" t="s">
        <v>147</v>
      </c>
      <c r="AU130" s="255" t="s">
        <v>82</v>
      </c>
      <c r="AV130" s="14" t="s">
        <v>80</v>
      </c>
      <c r="AW130" s="14" t="s">
        <v>33</v>
      </c>
      <c r="AX130" s="14" t="s">
        <v>72</v>
      </c>
      <c r="AY130" s="255" t="s">
        <v>136</v>
      </c>
    </row>
    <row r="131" s="13" customFormat="1">
      <c r="A131" s="13"/>
      <c r="B131" s="224"/>
      <c r="C131" s="225"/>
      <c r="D131" s="226" t="s">
        <v>147</v>
      </c>
      <c r="E131" s="227" t="s">
        <v>19</v>
      </c>
      <c r="F131" s="228" t="s">
        <v>885</v>
      </c>
      <c r="G131" s="225"/>
      <c r="H131" s="229">
        <v>80</v>
      </c>
      <c r="I131" s="230"/>
      <c r="J131" s="225"/>
      <c r="K131" s="225"/>
      <c r="L131" s="231"/>
      <c r="M131" s="232"/>
      <c r="N131" s="233"/>
      <c r="O131" s="233"/>
      <c r="P131" s="233"/>
      <c r="Q131" s="233"/>
      <c r="R131" s="233"/>
      <c r="S131" s="233"/>
      <c r="T131" s="234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35" t="s">
        <v>147</v>
      </c>
      <c r="AU131" s="235" t="s">
        <v>82</v>
      </c>
      <c r="AV131" s="13" t="s">
        <v>82</v>
      </c>
      <c r="AW131" s="13" t="s">
        <v>33</v>
      </c>
      <c r="AX131" s="13" t="s">
        <v>80</v>
      </c>
      <c r="AY131" s="235" t="s">
        <v>136</v>
      </c>
    </row>
    <row r="132" s="2" customFormat="1" ht="24.15" customHeight="1">
      <c r="A132" s="40"/>
      <c r="B132" s="41"/>
      <c r="C132" s="206" t="s">
        <v>197</v>
      </c>
      <c r="D132" s="206" t="s">
        <v>138</v>
      </c>
      <c r="E132" s="207" t="s">
        <v>886</v>
      </c>
      <c r="F132" s="208" t="s">
        <v>887</v>
      </c>
      <c r="G132" s="209" t="s">
        <v>141</v>
      </c>
      <c r="H132" s="210">
        <v>80</v>
      </c>
      <c r="I132" s="211"/>
      <c r="J132" s="212">
        <f>ROUND(I132*H132,2)</f>
        <v>0</v>
      </c>
      <c r="K132" s="208" t="s">
        <v>142</v>
      </c>
      <c r="L132" s="46"/>
      <c r="M132" s="213" t="s">
        <v>19</v>
      </c>
      <c r="N132" s="214" t="s">
        <v>43</v>
      </c>
      <c r="O132" s="86"/>
      <c r="P132" s="215">
        <f>O132*H132</f>
        <v>0</v>
      </c>
      <c r="Q132" s="215">
        <v>0.083500000000000005</v>
      </c>
      <c r="R132" s="215">
        <f>Q132*H132</f>
        <v>6.6800000000000006</v>
      </c>
      <c r="S132" s="215">
        <v>0</v>
      </c>
      <c r="T132" s="216">
        <f>S132*H132</f>
        <v>0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217" t="s">
        <v>143</v>
      </c>
      <c r="AT132" s="217" t="s">
        <v>138</v>
      </c>
      <c r="AU132" s="217" t="s">
        <v>82</v>
      </c>
      <c r="AY132" s="19" t="s">
        <v>136</v>
      </c>
      <c r="BE132" s="218">
        <f>IF(N132="základní",J132,0)</f>
        <v>0</v>
      </c>
      <c r="BF132" s="218">
        <f>IF(N132="snížená",J132,0)</f>
        <v>0</v>
      </c>
      <c r="BG132" s="218">
        <f>IF(N132="zákl. přenesená",J132,0)</f>
        <v>0</v>
      </c>
      <c r="BH132" s="218">
        <f>IF(N132="sníž. přenesená",J132,0)</f>
        <v>0</v>
      </c>
      <c r="BI132" s="218">
        <f>IF(N132="nulová",J132,0)</f>
        <v>0</v>
      </c>
      <c r="BJ132" s="19" t="s">
        <v>80</v>
      </c>
      <c r="BK132" s="218">
        <f>ROUND(I132*H132,2)</f>
        <v>0</v>
      </c>
      <c r="BL132" s="19" t="s">
        <v>143</v>
      </c>
      <c r="BM132" s="217" t="s">
        <v>888</v>
      </c>
    </row>
    <row r="133" s="2" customFormat="1">
      <c r="A133" s="40"/>
      <c r="B133" s="41"/>
      <c r="C133" s="42"/>
      <c r="D133" s="219" t="s">
        <v>145</v>
      </c>
      <c r="E133" s="42"/>
      <c r="F133" s="220" t="s">
        <v>889</v>
      </c>
      <c r="G133" s="42"/>
      <c r="H133" s="42"/>
      <c r="I133" s="221"/>
      <c r="J133" s="42"/>
      <c r="K133" s="42"/>
      <c r="L133" s="46"/>
      <c r="M133" s="222"/>
      <c r="N133" s="223"/>
      <c r="O133" s="86"/>
      <c r="P133" s="86"/>
      <c r="Q133" s="86"/>
      <c r="R133" s="86"/>
      <c r="S133" s="86"/>
      <c r="T133" s="87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T133" s="19" t="s">
        <v>145</v>
      </c>
      <c r="AU133" s="19" t="s">
        <v>82</v>
      </c>
    </row>
    <row r="134" s="14" customFormat="1">
      <c r="A134" s="14"/>
      <c r="B134" s="246"/>
      <c r="C134" s="247"/>
      <c r="D134" s="226" t="s">
        <v>147</v>
      </c>
      <c r="E134" s="248" t="s">
        <v>19</v>
      </c>
      <c r="F134" s="249" t="s">
        <v>829</v>
      </c>
      <c r="G134" s="247"/>
      <c r="H134" s="248" t="s">
        <v>19</v>
      </c>
      <c r="I134" s="250"/>
      <c r="J134" s="247"/>
      <c r="K134" s="247"/>
      <c r="L134" s="251"/>
      <c r="M134" s="252"/>
      <c r="N134" s="253"/>
      <c r="O134" s="253"/>
      <c r="P134" s="253"/>
      <c r="Q134" s="253"/>
      <c r="R134" s="253"/>
      <c r="S134" s="253"/>
      <c r="T134" s="254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55" t="s">
        <v>147</v>
      </c>
      <c r="AU134" s="255" t="s">
        <v>82</v>
      </c>
      <c r="AV134" s="14" t="s">
        <v>80</v>
      </c>
      <c r="AW134" s="14" t="s">
        <v>33</v>
      </c>
      <c r="AX134" s="14" t="s">
        <v>72</v>
      </c>
      <c r="AY134" s="255" t="s">
        <v>136</v>
      </c>
    </row>
    <row r="135" s="13" customFormat="1">
      <c r="A135" s="13"/>
      <c r="B135" s="224"/>
      <c r="C135" s="225"/>
      <c r="D135" s="226" t="s">
        <v>147</v>
      </c>
      <c r="E135" s="227" t="s">
        <v>19</v>
      </c>
      <c r="F135" s="228" t="s">
        <v>890</v>
      </c>
      <c r="G135" s="225"/>
      <c r="H135" s="229">
        <v>80</v>
      </c>
      <c r="I135" s="230"/>
      <c r="J135" s="225"/>
      <c r="K135" s="225"/>
      <c r="L135" s="231"/>
      <c r="M135" s="232"/>
      <c r="N135" s="233"/>
      <c r="O135" s="233"/>
      <c r="P135" s="233"/>
      <c r="Q135" s="233"/>
      <c r="R135" s="233"/>
      <c r="S135" s="233"/>
      <c r="T135" s="234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35" t="s">
        <v>147</v>
      </c>
      <c r="AU135" s="235" t="s">
        <v>82</v>
      </c>
      <c r="AV135" s="13" t="s">
        <v>82</v>
      </c>
      <c r="AW135" s="13" t="s">
        <v>33</v>
      </c>
      <c r="AX135" s="13" t="s">
        <v>80</v>
      </c>
      <c r="AY135" s="235" t="s">
        <v>136</v>
      </c>
    </row>
    <row r="136" s="2" customFormat="1" ht="24.9" customHeight="1">
      <c r="A136" s="40"/>
      <c r="B136" s="41"/>
      <c r="C136" s="236" t="s">
        <v>204</v>
      </c>
      <c r="D136" s="236" t="s">
        <v>198</v>
      </c>
      <c r="E136" s="237" t="s">
        <v>891</v>
      </c>
      <c r="F136" s="238" t="s">
        <v>892</v>
      </c>
      <c r="G136" s="239" t="s">
        <v>141</v>
      </c>
      <c r="H136" s="240">
        <v>80</v>
      </c>
      <c r="I136" s="241"/>
      <c r="J136" s="242">
        <f>ROUND(I136*H136,2)</f>
        <v>0</v>
      </c>
      <c r="K136" s="238" t="s">
        <v>19</v>
      </c>
      <c r="L136" s="243"/>
      <c r="M136" s="244" t="s">
        <v>19</v>
      </c>
      <c r="N136" s="245" t="s">
        <v>43</v>
      </c>
      <c r="O136" s="86"/>
      <c r="P136" s="215">
        <f>O136*H136</f>
        <v>0</v>
      </c>
      <c r="Q136" s="215">
        <v>0.375</v>
      </c>
      <c r="R136" s="215">
        <f>Q136*H136</f>
        <v>30</v>
      </c>
      <c r="S136" s="215">
        <v>0</v>
      </c>
      <c r="T136" s="216">
        <f>S136*H136</f>
        <v>0</v>
      </c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R136" s="217" t="s">
        <v>186</v>
      </c>
      <c r="AT136" s="217" t="s">
        <v>198</v>
      </c>
      <c r="AU136" s="217" t="s">
        <v>82</v>
      </c>
      <c r="AY136" s="19" t="s">
        <v>136</v>
      </c>
      <c r="BE136" s="218">
        <f>IF(N136="základní",J136,0)</f>
        <v>0</v>
      </c>
      <c r="BF136" s="218">
        <f>IF(N136="snížená",J136,0)</f>
        <v>0</v>
      </c>
      <c r="BG136" s="218">
        <f>IF(N136="zákl. přenesená",J136,0)</f>
        <v>0</v>
      </c>
      <c r="BH136" s="218">
        <f>IF(N136="sníž. přenesená",J136,0)</f>
        <v>0</v>
      </c>
      <c r="BI136" s="218">
        <f>IF(N136="nulová",J136,0)</f>
        <v>0</v>
      </c>
      <c r="BJ136" s="19" t="s">
        <v>80</v>
      </c>
      <c r="BK136" s="218">
        <f>ROUND(I136*H136,2)</f>
        <v>0</v>
      </c>
      <c r="BL136" s="19" t="s">
        <v>143</v>
      </c>
      <c r="BM136" s="217" t="s">
        <v>893</v>
      </c>
    </row>
    <row r="137" s="12" customFormat="1" ht="22.8" customHeight="1">
      <c r="A137" s="12"/>
      <c r="B137" s="190"/>
      <c r="C137" s="191"/>
      <c r="D137" s="192" t="s">
        <v>71</v>
      </c>
      <c r="E137" s="204" t="s">
        <v>894</v>
      </c>
      <c r="F137" s="204" t="s">
        <v>895</v>
      </c>
      <c r="G137" s="191"/>
      <c r="H137" s="191"/>
      <c r="I137" s="194"/>
      <c r="J137" s="205">
        <f>BK137</f>
        <v>0</v>
      </c>
      <c r="K137" s="191"/>
      <c r="L137" s="196"/>
      <c r="M137" s="197"/>
      <c r="N137" s="198"/>
      <c r="O137" s="198"/>
      <c r="P137" s="199">
        <f>SUM(P138:P143)</f>
        <v>0</v>
      </c>
      <c r="Q137" s="198"/>
      <c r="R137" s="199">
        <f>SUM(R138:R143)</f>
        <v>0</v>
      </c>
      <c r="S137" s="198"/>
      <c r="T137" s="200">
        <f>SUM(T138:T143)</f>
        <v>34</v>
      </c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R137" s="201" t="s">
        <v>80</v>
      </c>
      <c r="AT137" s="202" t="s">
        <v>71</v>
      </c>
      <c r="AU137" s="202" t="s">
        <v>80</v>
      </c>
      <c r="AY137" s="201" t="s">
        <v>136</v>
      </c>
      <c r="BK137" s="203">
        <f>SUM(BK138:BK143)</f>
        <v>0</v>
      </c>
    </row>
    <row r="138" s="2" customFormat="1" ht="49.05" customHeight="1">
      <c r="A138" s="40"/>
      <c r="B138" s="41"/>
      <c r="C138" s="206" t="s">
        <v>209</v>
      </c>
      <c r="D138" s="206" t="s">
        <v>138</v>
      </c>
      <c r="E138" s="207" t="s">
        <v>896</v>
      </c>
      <c r="F138" s="208" t="s">
        <v>897</v>
      </c>
      <c r="G138" s="209" t="s">
        <v>141</v>
      </c>
      <c r="H138" s="210">
        <v>80</v>
      </c>
      <c r="I138" s="211"/>
      <c r="J138" s="212">
        <f>ROUND(I138*H138,2)</f>
        <v>0</v>
      </c>
      <c r="K138" s="208" t="s">
        <v>142</v>
      </c>
      <c r="L138" s="46"/>
      <c r="M138" s="213" t="s">
        <v>19</v>
      </c>
      <c r="N138" s="214" t="s">
        <v>43</v>
      </c>
      <c r="O138" s="86"/>
      <c r="P138" s="215">
        <f>O138*H138</f>
        <v>0</v>
      </c>
      <c r="Q138" s="215">
        <v>0</v>
      </c>
      <c r="R138" s="215">
        <f>Q138*H138</f>
        <v>0</v>
      </c>
      <c r="S138" s="215">
        <v>0.42499999999999999</v>
      </c>
      <c r="T138" s="216">
        <f>S138*H138</f>
        <v>34</v>
      </c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R138" s="217" t="s">
        <v>143</v>
      </c>
      <c r="AT138" s="217" t="s">
        <v>138</v>
      </c>
      <c r="AU138" s="217" t="s">
        <v>82</v>
      </c>
      <c r="AY138" s="19" t="s">
        <v>136</v>
      </c>
      <c r="BE138" s="218">
        <f>IF(N138="základní",J138,0)</f>
        <v>0</v>
      </c>
      <c r="BF138" s="218">
        <f>IF(N138="snížená",J138,0)</f>
        <v>0</v>
      </c>
      <c r="BG138" s="218">
        <f>IF(N138="zákl. přenesená",J138,0)</f>
        <v>0</v>
      </c>
      <c r="BH138" s="218">
        <f>IF(N138="sníž. přenesená",J138,0)</f>
        <v>0</v>
      </c>
      <c r="BI138" s="218">
        <f>IF(N138="nulová",J138,0)</f>
        <v>0</v>
      </c>
      <c r="BJ138" s="19" t="s">
        <v>80</v>
      </c>
      <c r="BK138" s="218">
        <f>ROUND(I138*H138,2)</f>
        <v>0</v>
      </c>
      <c r="BL138" s="19" t="s">
        <v>143</v>
      </c>
      <c r="BM138" s="217" t="s">
        <v>898</v>
      </c>
    </row>
    <row r="139" s="2" customFormat="1">
      <c r="A139" s="40"/>
      <c r="B139" s="41"/>
      <c r="C139" s="42"/>
      <c r="D139" s="219" t="s">
        <v>145</v>
      </c>
      <c r="E139" s="42"/>
      <c r="F139" s="220" t="s">
        <v>899</v>
      </c>
      <c r="G139" s="42"/>
      <c r="H139" s="42"/>
      <c r="I139" s="221"/>
      <c r="J139" s="42"/>
      <c r="K139" s="42"/>
      <c r="L139" s="46"/>
      <c r="M139" s="222"/>
      <c r="N139" s="223"/>
      <c r="O139" s="86"/>
      <c r="P139" s="86"/>
      <c r="Q139" s="86"/>
      <c r="R139" s="86"/>
      <c r="S139" s="86"/>
      <c r="T139" s="87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T139" s="19" t="s">
        <v>145</v>
      </c>
      <c r="AU139" s="19" t="s">
        <v>82</v>
      </c>
    </row>
    <row r="140" s="14" customFormat="1">
      <c r="A140" s="14"/>
      <c r="B140" s="246"/>
      <c r="C140" s="247"/>
      <c r="D140" s="226" t="s">
        <v>147</v>
      </c>
      <c r="E140" s="248" t="s">
        <v>19</v>
      </c>
      <c r="F140" s="249" t="s">
        <v>829</v>
      </c>
      <c r="G140" s="247"/>
      <c r="H140" s="248" t="s">
        <v>19</v>
      </c>
      <c r="I140" s="250"/>
      <c r="J140" s="247"/>
      <c r="K140" s="247"/>
      <c r="L140" s="251"/>
      <c r="M140" s="252"/>
      <c r="N140" s="253"/>
      <c r="O140" s="253"/>
      <c r="P140" s="253"/>
      <c r="Q140" s="253"/>
      <c r="R140" s="253"/>
      <c r="S140" s="253"/>
      <c r="T140" s="254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55" t="s">
        <v>147</v>
      </c>
      <c r="AU140" s="255" t="s">
        <v>82</v>
      </c>
      <c r="AV140" s="14" t="s">
        <v>80</v>
      </c>
      <c r="AW140" s="14" t="s">
        <v>33</v>
      </c>
      <c r="AX140" s="14" t="s">
        <v>72</v>
      </c>
      <c r="AY140" s="255" t="s">
        <v>136</v>
      </c>
    </row>
    <row r="141" s="13" customFormat="1">
      <c r="A141" s="13"/>
      <c r="B141" s="224"/>
      <c r="C141" s="225"/>
      <c r="D141" s="226" t="s">
        <v>147</v>
      </c>
      <c r="E141" s="227" t="s">
        <v>19</v>
      </c>
      <c r="F141" s="228" t="s">
        <v>900</v>
      </c>
      <c r="G141" s="225"/>
      <c r="H141" s="229">
        <v>80</v>
      </c>
      <c r="I141" s="230"/>
      <c r="J141" s="225"/>
      <c r="K141" s="225"/>
      <c r="L141" s="231"/>
      <c r="M141" s="232"/>
      <c r="N141" s="233"/>
      <c r="O141" s="233"/>
      <c r="P141" s="233"/>
      <c r="Q141" s="233"/>
      <c r="R141" s="233"/>
      <c r="S141" s="233"/>
      <c r="T141" s="234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35" t="s">
        <v>147</v>
      </c>
      <c r="AU141" s="235" t="s">
        <v>82</v>
      </c>
      <c r="AV141" s="13" t="s">
        <v>82</v>
      </c>
      <c r="AW141" s="13" t="s">
        <v>33</v>
      </c>
      <c r="AX141" s="13" t="s">
        <v>80</v>
      </c>
      <c r="AY141" s="235" t="s">
        <v>136</v>
      </c>
    </row>
    <row r="142" s="2" customFormat="1" ht="37.8" customHeight="1">
      <c r="A142" s="40"/>
      <c r="B142" s="41"/>
      <c r="C142" s="206" t="s">
        <v>214</v>
      </c>
      <c r="D142" s="206" t="s">
        <v>138</v>
      </c>
      <c r="E142" s="207" t="s">
        <v>901</v>
      </c>
      <c r="F142" s="208" t="s">
        <v>902</v>
      </c>
      <c r="G142" s="209" t="s">
        <v>141</v>
      </c>
      <c r="H142" s="210">
        <v>80</v>
      </c>
      <c r="I142" s="211"/>
      <c r="J142" s="212">
        <f>ROUND(I142*H142,2)</f>
        <v>0</v>
      </c>
      <c r="K142" s="208" t="s">
        <v>142</v>
      </c>
      <c r="L142" s="46"/>
      <c r="M142" s="213" t="s">
        <v>19</v>
      </c>
      <c r="N142" s="214" t="s">
        <v>43</v>
      </c>
      <c r="O142" s="86"/>
      <c r="P142" s="215">
        <f>O142*H142</f>
        <v>0</v>
      </c>
      <c r="Q142" s="215">
        <v>0</v>
      </c>
      <c r="R142" s="215">
        <f>Q142*H142</f>
        <v>0</v>
      </c>
      <c r="S142" s="215">
        <v>0</v>
      </c>
      <c r="T142" s="216">
        <f>S142*H142</f>
        <v>0</v>
      </c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R142" s="217" t="s">
        <v>143</v>
      </c>
      <c r="AT142" s="217" t="s">
        <v>138</v>
      </c>
      <c r="AU142" s="217" t="s">
        <v>82</v>
      </c>
      <c r="AY142" s="19" t="s">
        <v>136</v>
      </c>
      <c r="BE142" s="218">
        <f>IF(N142="základní",J142,0)</f>
        <v>0</v>
      </c>
      <c r="BF142" s="218">
        <f>IF(N142="snížená",J142,0)</f>
        <v>0</v>
      </c>
      <c r="BG142" s="218">
        <f>IF(N142="zákl. přenesená",J142,0)</f>
        <v>0</v>
      </c>
      <c r="BH142" s="218">
        <f>IF(N142="sníž. přenesená",J142,0)</f>
        <v>0</v>
      </c>
      <c r="BI142" s="218">
        <f>IF(N142="nulová",J142,0)</f>
        <v>0</v>
      </c>
      <c r="BJ142" s="19" t="s">
        <v>80</v>
      </c>
      <c r="BK142" s="218">
        <f>ROUND(I142*H142,2)</f>
        <v>0</v>
      </c>
      <c r="BL142" s="19" t="s">
        <v>143</v>
      </c>
      <c r="BM142" s="217" t="s">
        <v>903</v>
      </c>
    </row>
    <row r="143" s="2" customFormat="1">
      <c r="A143" s="40"/>
      <c r="B143" s="41"/>
      <c r="C143" s="42"/>
      <c r="D143" s="219" t="s">
        <v>145</v>
      </c>
      <c r="E143" s="42"/>
      <c r="F143" s="220" t="s">
        <v>904</v>
      </c>
      <c r="G143" s="42"/>
      <c r="H143" s="42"/>
      <c r="I143" s="221"/>
      <c r="J143" s="42"/>
      <c r="K143" s="42"/>
      <c r="L143" s="46"/>
      <c r="M143" s="222"/>
      <c r="N143" s="223"/>
      <c r="O143" s="86"/>
      <c r="P143" s="86"/>
      <c r="Q143" s="86"/>
      <c r="R143" s="86"/>
      <c r="S143" s="86"/>
      <c r="T143" s="87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T143" s="19" t="s">
        <v>145</v>
      </c>
      <c r="AU143" s="19" t="s">
        <v>82</v>
      </c>
    </row>
    <row r="144" s="12" customFormat="1" ht="22.8" customHeight="1">
      <c r="A144" s="12"/>
      <c r="B144" s="190"/>
      <c r="C144" s="191"/>
      <c r="D144" s="192" t="s">
        <v>71</v>
      </c>
      <c r="E144" s="204" t="s">
        <v>192</v>
      </c>
      <c r="F144" s="204" t="s">
        <v>905</v>
      </c>
      <c r="G144" s="191"/>
      <c r="H144" s="191"/>
      <c r="I144" s="194"/>
      <c r="J144" s="205">
        <f>BK144</f>
        <v>0</v>
      </c>
      <c r="K144" s="191"/>
      <c r="L144" s="196"/>
      <c r="M144" s="197"/>
      <c r="N144" s="198"/>
      <c r="O144" s="198"/>
      <c r="P144" s="199">
        <f>P145</f>
        <v>0</v>
      </c>
      <c r="Q144" s="198"/>
      <c r="R144" s="199">
        <f>R145</f>
        <v>0</v>
      </c>
      <c r="S144" s="198"/>
      <c r="T144" s="200">
        <f>T145</f>
        <v>0</v>
      </c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R144" s="201" t="s">
        <v>80</v>
      </c>
      <c r="AT144" s="202" t="s">
        <v>71</v>
      </c>
      <c r="AU144" s="202" t="s">
        <v>80</v>
      </c>
      <c r="AY144" s="201" t="s">
        <v>136</v>
      </c>
      <c r="BK144" s="203">
        <f>BK145</f>
        <v>0</v>
      </c>
    </row>
    <row r="145" s="2" customFormat="1" ht="24.15" customHeight="1">
      <c r="A145" s="40"/>
      <c r="B145" s="41"/>
      <c r="C145" s="206" t="s">
        <v>220</v>
      </c>
      <c r="D145" s="206" t="s">
        <v>138</v>
      </c>
      <c r="E145" s="207" t="s">
        <v>906</v>
      </c>
      <c r="F145" s="208" t="s">
        <v>907</v>
      </c>
      <c r="G145" s="209" t="s">
        <v>151</v>
      </c>
      <c r="H145" s="210">
        <v>1</v>
      </c>
      <c r="I145" s="211"/>
      <c r="J145" s="212">
        <f>ROUND(I145*H145,2)</f>
        <v>0</v>
      </c>
      <c r="K145" s="208" t="s">
        <v>19</v>
      </c>
      <c r="L145" s="46"/>
      <c r="M145" s="213" t="s">
        <v>19</v>
      </c>
      <c r="N145" s="214" t="s">
        <v>43</v>
      </c>
      <c r="O145" s="86"/>
      <c r="P145" s="215">
        <f>O145*H145</f>
        <v>0</v>
      </c>
      <c r="Q145" s="215">
        <v>0</v>
      </c>
      <c r="R145" s="215">
        <f>Q145*H145</f>
        <v>0</v>
      </c>
      <c r="S145" s="215">
        <v>0</v>
      </c>
      <c r="T145" s="216">
        <f>S145*H145</f>
        <v>0</v>
      </c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R145" s="217" t="s">
        <v>143</v>
      </c>
      <c r="AT145" s="217" t="s">
        <v>138</v>
      </c>
      <c r="AU145" s="217" t="s">
        <v>82</v>
      </c>
      <c r="AY145" s="19" t="s">
        <v>136</v>
      </c>
      <c r="BE145" s="218">
        <f>IF(N145="základní",J145,0)</f>
        <v>0</v>
      </c>
      <c r="BF145" s="218">
        <f>IF(N145="snížená",J145,0)</f>
        <v>0</v>
      </c>
      <c r="BG145" s="218">
        <f>IF(N145="zákl. přenesená",J145,0)</f>
        <v>0</v>
      </c>
      <c r="BH145" s="218">
        <f>IF(N145="sníž. přenesená",J145,0)</f>
        <v>0</v>
      </c>
      <c r="BI145" s="218">
        <f>IF(N145="nulová",J145,0)</f>
        <v>0</v>
      </c>
      <c r="BJ145" s="19" t="s">
        <v>80</v>
      </c>
      <c r="BK145" s="218">
        <f>ROUND(I145*H145,2)</f>
        <v>0</v>
      </c>
      <c r="BL145" s="19" t="s">
        <v>143</v>
      </c>
      <c r="BM145" s="217" t="s">
        <v>908</v>
      </c>
    </row>
    <row r="146" s="12" customFormat="1" ht="22.8" customHeight="1">
      <c r="A146" s="12"/>
      <c r="B146" s="190"/>
      <c r="C146" s="191"/>
      <c r="D146" s="192" t="s">
        <v>71</v>
      </c>
      <c r="E146" s="204" t="s">
        <v>470</v>
      </c>
      <c r="F146" s="204" t="s">
        <v>471</v>
      </c>
      <c r="G146" s="191"/>
      <c r="H146" s="191"/>
      <c r="I146" s="194"/>
      <c r="J146" s="205">
        <f>BK146</f>
        <v>0</v>
      </c>
      <c r="K146" s="191"/>
      <c r="L146" s="196"/>
      <c r="M146" s="197"/>
      <c r="N146" s="198"/>
      <c r="O146" s="198"/>
      <c r="P146" s="199">
        <f>SUM(P147:P165)</f>
        <v>0</v>
      </c>
      <c r="Q146" s="198"/>
      <c r="R146" s="199">
        <f>SUM(R147:R165)</f>
        <v>0</v>
      </c>
      <c r="S146" s="198"/>
      <c r="T146" s="200">
        <f>SUM(T147:T165)</f>
        <v>15.573</v>
      </c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R146" s="201" t="s">
        <v>80</v>
      </c>
      <c r="AT146" s="202" t="s">
        <v>71</v>
      </c>
      <c r="AU146" s="202" t="s">
        <v>80</v>
      </c>
      <c r="AY146" s="201" t="s">
        <v>136</v>
      </c>
      <c r="BK146" s="203">
        <f>SUM(BK147:BK165)</f>
        <v>0</v>
      </c>
    </row>
    <row r="147" s="2" customFormat="1" ht="16.5" customHeight="1">
      <c r="A147" s="40"/>
      <c r="B147" s="41"/>
      <c r="C147" s="206" t="s">
        <v>8</v>
      </c>
      <c r="D147" s="206" t="s">
        <v>138</v>
      </c>
      <c r="E147" s="207" t="s">
        <v>510</v>
      </c>
      <c r="F147" s="208" t="s">
        <v>511</v>
      </c>
      <c r="G147" s="209" t="s">
        <v>162</v>
      </c>
      <c r="H147" s="210">
        <v>134.25</v>
      </c>
      <c r="I147" s="211"/>
      <c r="J147" s="212">
        <f>ROUND(I147*H147,2)</f>
        <v>0</v>
      </c>
      <c r="K147" s="208" t="s">
        <v>142</v>
      </c>
      <c r="L147" s="46"/>
      <c r="M147" s="213" t="s">
        <v>19</v>
      </c>
      <c r="N147" s="214" t="s">
        <v>43</v>
      </c>
      <c r="O147" s="86"/>
      <c r="P147" s="215">
        <f>O147*H147</f>
        <v>0</v>
      </c>
      <c r="Q147" s="215">
        <v>0</v>
      </c>
      <c r="R147" s="215">
        <f>Q147*H147</f>
        <v>0</v>
      </c>
      <c r="S147" s="215">
        <v>0.016</v>
      </c>
      <c r="T147" s="216">
        <f>S147*H147</f>
        <v>2.1480000000000001</v>
      </c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R147" s="217" t="s">
        <v>143</v>
      </c>
      <c r="AT147" s="217" t="s">
        <v>138</v>
      </c>
      <c r="AU147" s="217" t="s">
        <v>82</v>
      </c>
      <c r="AY147" s="19" t="s">
        <v>136</v>
      </c>
      <c r="BE147" s="218">
        <f>IF(N147="základní",J147,0)</f>
        <v>0</v>
      </c>
      <c r="BF147" s="218">
        <f>IF(N147="snížená",J147,0)</f>
        <v>0</v>
      </c>
      <c r="BG147" s="218">
        <f>IF(N147="zákl. přenesená",J147,0)</f>
        <v>0</v>
      </c>
      <c r="BH147" s="218">
        <f>IF(N147="sníž. přenesená",J147,0)</f>
        <v>0</v>
      </c>
      <c r="BI147" s="218">
        <f>IF(N147="nulová",J147,0)</f>
        <v>0</v>
      </c>
      <c r="BJ147" s="19" t="s">
        <v>80</v>
      </c>
      <c r="BK147" s="218">
        <f>ROUND(I147*H147,2)</f>
        <v>0</v>
      </c>
      <c r="BL147" s="19" t="s">
        <v>143</v>
      </c>
      <c r="BM147" s="217" t="s">
        <v>909</v>
      </c>
    </row>
    <row r="148" s="2" customFormat="1">
      <c r="A148" s="40"/>
      <c r="B148" s="41"/>
      <c r="C148" s="42"/>
      <c r="D148" s="219" t="s">
        <v>145</v>
      </c>
      <c r="E148" s="42"/>
      <c r="F148" s="220" t="s">
        <v>513</v>
      </c>
      <c r="G148" s="42"/>
      <c r="H148" s="42"/>
      <c r="I148" s="221"/>
      <c r="J148" s="42"/>
      <c r="K148" s="42"/>
      <c r="L148" s="46"/>
      <c r="M148" s="222"/>
      <c r="N148" s="223"/>
      <c r="O148" s="86"/>
      <c r="P148" s="86"/>
      <c r="Q148" s="86"/>
      <c r="R148" s="86"/>
      <c r="S148" s="86"/>
      <c r="T148" s="87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T148" s="19" t="s">
        <v>145</v>
      </c>
      <c r="AU148" s="19" t="s">
        <v>82</v>
      </c>
    </row>
    <row r="149" s="13" customFormat="1">
      <c r="A149" s="13"/>
      <c r="B149" s="224"/>
      <c r="C149" s="225"/>
      <c r="D149" s="226" t="s">
        <v>147</v>
      </c>
      <c r="E149" s="227" t="s">
        <v>19</v>
      </c>
      <c r="F149" s="228" t="s">
        <v>910</v>
      </c>
      <c r="G149" s="225"/>
      <c r="H149" s="229">
        <v>134.25</v>
      </c>
      <c r="I149" s="230"/>
      <c r="J149" s="225"/>
      <c r="K149" s="225"/>
      <c r="L149" s="231"/>
      <c r="M149" s="232"/>
      <c r="N149" s="233"/>
      <c r="O149" s="233"/>
      <c r="P149" s="233"/>
      <c r="Q149" s="233"/>
      <c r="R149" s="233"/>
      <c r="S149" s="233"/>
      <c r="T149" s="234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35" t="s">
        <v>147</v>
      </c>
      <c r="AU149" s="235" t="s">
        <v>82</v>
      </c>
      <c r="AV149" s="13" t="s">
        <v>82</v>
      </c>
      <c r="AW149" s="13" t="s">
        <v>33</v>
      </c>
      <c r="AX149" s="13" t="s">
        <v>80</v>
      </c>
      <c r="AY149" s="235" t="s">
        <v>136</v>
      </c>
    </row>
    <row r="150" s="2" customFormat="1" ht="24.15" customHeight="1">
      <c r="A150" s="40"/>
      <c r="B150" s="41"/>
      <c r="C150" s="206" t="s">
        <v>229</v>
      </c>
      <c r="D150" s="206" t="s">
        <v>138</v>
      </c>
      <c r="E150" s="207" t="s">
        <v>911</v>
      </c>
      <c r="F150" s="208" t="s">
        <v>912</v>
      </c>
      <c r="G150" s="209" t="s">
        <v>162</v>
      </c>
      <c r="H150" s="210">
        <v>96.5</v>
      </c>
      <c r="I150" s="211"/>
      <c r="J150" s="212">
        <f>ROUND(I150*H150,2)</f>
        <v>0</v>
      </c>
      <c r="K150" s="208" t="s">
        <v>19</v>
      </c>
      <c r="L150" s="46"/>
      <c r="M150" s="213" t="s">
        <v>19</v>
      </c>
      <c r="N150" s="214" t="s">
        <v>43</v>
      </c>
      <c r="O150" s="86"/>
      <c r="P150" s="215">
        <f>O150*H150</f>
        <v>0</v>
      </c>
      <c r="Q150" s="215">
        <v>0</v>
      </c>
      <c r="R150" s="215">
        <f>Q150*H150</f>
        <v>0</v>
      </c>
      <c r="S150" s="215">
        <v>0</v>
      </c>
      <c r="T150" s="216">
        <f>S150*H150</f>
        <v>0</v>
      </c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R150" s="217" t="s">
        <v>143</v>
      </c>
      <c r="AT150" s="217" t="s">
        <v>138</v>
      </c>
      <c r="AU150" s="217" t="s">
        <v>82</v>
      </c>
      <c r="AY150" s="19" t="s">
        <v>136</v>
      </c>
      <c r="BE150" s="218">
        <f>IF(N150="základní",J150,0)</f>
        <v>0</v>
      </c>
      <c r="BF150" s="218">
        <f>IF(N150="snížená",J150,0)</f>
        <v>0</v>
      </c>
      <c r="BG150" s="218">
        <f>IF(N150="zákl. přenesená",J150,0)</f>
        <v>0</v>
      </c>
      <c r="BH150" s="218">
        <f>IF(N150="sníž. přenesená",J150,0)</f>
        <v>0</v>
      </c>
      <c r="BI150" s="218">
        <f>IF(N150="nulová",J150,0)</f>
        <v>0</v>
      </c>
      <c r="BJ150" s="19" t="s">
        <v>80</v>
      </c>
      <c r="BK150" s="218">
        <f>ROUND(I150*H150,2)</f>
        <v>0</v>
      </c>
      <c r="BL150" s="19" t="s">
        <v>143</v>
      </c>
      <c r="BM150" s="217" t="s">
        <v>913</v>
      </c>
    </row>
    <row r="151" s="13" customFormat="1">
      <c r="A151" s="13"/>
      <c r="B151" s="224"/>
      <c r="C151" s="225"/>
      <c r="D151" s="226" t="s">
        <v>147</v>
      </c>
      <c r="E151" s="227" t="s">
        <v>19</v>
      </c>
      <c r="F151" s="228" t="s">
        <v>914</v>
      </c>
      <c r="G151" s="225"/>
      <c r="H151" s="229">
        <v>96.5</v>
      </c>
      <c r="I151" s="230"/>
      <c r="J151" s="225"/>
      <c r="K151" s="225"/>
      <c r="L151" s="231"/>
      <c r="M151" s="232"/>
      <c r="N151" s="233"/>
      <c r="O151" s="233"/>
      <c r="P151" s="233"/>
      <c r="Q151" s="233"/>
      <c r="R151" s="233"/>
      <c r="S151" s="233"/>
      <c r="T151" s="234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35" t="s">
        <v>147</v>
      </c>
      <c r="AU151" s="235" t="s">
        <v>82</v>
      </c>
      <c r="AV151" s="13" t="s">
        <v>82</v>
      </c>
      <c r="AW151" s="13" t="s">
        <v>33</v>
      </c>
      <c r="AX151" s="13" t="s">
        <v>80</v>
      </c>
      <c r="AY151" s="235" t="s">
        <v>136</v>
      </c>
    </row>
    <row r="152" s="2" customFormat="1" ht="24.15" customHeight="1">
      <c r="A152" s="40"/>
      <c r="B152" s="41"/>
      <c r="C152" s="206" t="s">
        <v>233</v>
      </c>
      <c r="D152" s="206" t="s">
        <v>138</v>
      </c>
      <c r="E152" s="207" t="s">
        <v>915</v>
      </c>
      <c r="F152" s="208" t="s">
        <v>916</v>
      </c>
      <c r="G152" s="209" t="s">
        <v>151</v>
      </c>
      <c r="H152" s="210">
        <v>3</v>
      </c>
      <c r="I152" s="211"/>
      <c r="J152" s="212">
        <f>ROUND(I152*H152,2)</f>
        <v>0</v>
      </c>
      <c r="K152" s="208" t="s">
        <v>19</v>
      </c>
      <c r="L152" s="46"/>
      <c r="M152" s="213" t="s">
        <v>19</v>
      </c>
      <c r="N152" s="214" t="s">
        <v>43</v>
      </c>
      <c r="O152" s="86"/>
      <c r="P152" s="215">
        <f>O152*H152</f>
        <v>0</v>
      </c>
      <c r="Q152" s="215">
        <v>0</v>
      </c>
      <c r="R152" s="215">
        <f>Q152*H152</f>
        <v>0</v>
      </c>
      <c r="S152" s="215">
        <v>0</v>
      </c>
      <c r="T152" s="216">
        <f>S152*H152</f>
        <v>0</v>
      </c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R152" s="217" t="s">
        <v>143</v>
      </c>
      <c r="AT152" s="217" t="s">
        <v>138</v>
      </c>
      <c r="AU152" s="217" t="s">
        <v>82</v>
      </c>
      <c r="AY152" s="19" t="s">
        <v>136</v>
      </c>
      <c r="BE152" s="218">
        <f>IF(N152="základní",J152,0)</f>
        <v>0</v>
      </c>
      <c r="BF152" s="218">
        <f>IF(N152="snížená",J152,0)</f>
        <v>0</v>
      </c>
      <c r="BG152" s="218">
        <f>IF(N152="zákl. přenesená",J152,0)</f>
        <v>0</v>
      </c>
      <c r="BH152" s="218">
        <f>IF(N152="sníž. přenesená",J152,0)</f>
        <v>0</v>
      </c>
      <c r="BI152" s="218">
        <f>IF(N152="nulová",J152,0)</f>
        <v>0</v>
      </c>
      <c r="BJ152" s="19" t="s">
        <v>80</v>
      </c>
      <c r="BK152" s="218">
        <f>ROUND(I152*H152,2)</f>
        <v>0</v>
      </c>
      <c r="BL152" s="19" t="s">
        <v>143</v>
      </c>
      <c r="BM152" s="217" t="s">
        <v>917</v>
      </c>
    </row>
    <row r="153" s="13" customFormat="1">
      <c r="A153" s="13"/>
      <c r="B153" s="224"/>
      <c r="C153" s="225"/>
      <c r="D153" s="226" t="s">
        <v>147</v>
      </c>
      <c r="E153" s="227" t="s">
        <v>19</v>
      </c>
      <c r="F153" s="228" t="s">
        <v>918</v>
      </c>
      <c r="G153" s="225"/>
      <c r="H153" s="229">
        <v>3</v>
      </c>
      <c r="I153" s="230"/>
      <c r="J153" s="225"/>
      <c r="K153" s="225"/>
      <c r="L153" s="231"/>
      <c r="M153" s="232"/>
      <c r="N153" s="233"/>
      <c r="O153" s="233"/>
      <c r="P153" s="233"/>
      <c r="Q153" s="233"/>
      <c r="R153" s="233"/>
      <c r="S153" s="233"/>
      <c r="T153" s="234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35" t="s">
        <v>147</v>
      </c>
      <c r="AU153" s="235" t="s">
        <v>82</v>
      </c>
      <c r="AV153" s="13" t="s">
        <v>82</v>
      </c>
      <c r="AW153" s="13" t="s">
        <v>33</v>
      </c>
      <c r="AX153" s="13" t="s">
        <v>80</v>
      </c>
      <c r="AY153" s="235" t="s">
        <v>136</v>
      </c>
    </row>
    <row r="154" s="2" customFormat="1" ht="24.15" customHeight="1">
      <c r="A154" s="40"/>
      <c r="B154" s="41"/>
      <c r="C154" s="206" t="s">
        <v>238</v>
      </c>
      <c r="D154" s="206" t="s">
        <v>138</v>
      </c>
      <c r="E154" s="207" t="s">
        <v>919</v>
      </c>
      <c r="F154" s="208" t="s">
        <v>920</v>
      </c>
      <c r="G154" s="209" t="s">
        <v>162</v>
      </c>
      <c r="H154" s="210">
        <v>134.25</v>
      </c>
      <c r="I154" s="211"/>
      <c r="J154" s="212">
        <f>ROUND(I154*H154,2)</f>
        <v>0</v>
      </c>
      <c r="K154" s="208" t="s">
        <v>19</v>
      </c>
      <c r="L154" s="46"/>
      <c r="M154" s="213" t="s">
        <v>19</v>
      </c>
      <c r="N154" s="214" t="s">
        <v>43</v>
      </c>
      <c r="O154" s="86"/>
      <c r="P154" s="215">
        <f>O154*H154</f>
        <v>0</v>
      </c>
      <c r="Q154" s="215">
        <v>0</v>
      </c>
      <c r="R154" s="215">
        <f>Q154*H154</f>
        <v>0</v>
      </c>
      <c r="S154" s="215">
        <v>0.10000000000000001</v>
      </c>
      <c r="T154" s="216">
        <f>S154*H154</f>
        <v>13.425000000000001</v>
      </c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R154" s="217" t="s">
        <v>143</v>
      </c>
      <c r="AT154" s="217" t="s">
        <v>138</v>
      </c>
      <c r="AU154" s="217" t="s">
        <v>82</v>
      </c>
      <c r="AY154" s="19" t="s">
        <v>136</v>
      </c>
      <c r="BE154" s="218">
        <f>IF(N154="základní",J154,0)</f>
        <v>0</v>
      </c>
      <c r="BF154" s="218">
        <f>IF(N154="snížená",J154,0)</f>
        <v>0</v>
      </c>
      <c r="BG154" s="218">
        <f>IF(N154="zákl. přenesená",J154,0)</f>
        <v>0</v>
      </c>
      <c r="BH154" s="218">
        <f>IF(N154="sníž. přenesená",J154,0)</f>
        <v>0</v>
      </c>
      <c r="BI154" s="218">
        <f>IF(N154="nulová",J154,0)</f>
        <v>0</v>
      </c>
      <c r="BJ154" s="19" t="s">
        <v>80</v>
      </c>
      <c r="BK154" s="218">
        <f>ROUND(I154*H154,2)</f>
        <v>0</v>
      </c>
      <c r="BL154" s="19" t="s">
        <v>143</v>
      </c>
      <c r="BM154" s="217" t="s">
        <v>921</v>
      </c>
    </row>
    <row r="155" s="13" customFormat="1">
      <c r="A155" s="13"/>
      <c r="B155" s="224"/>
      <c r="C155" s="225"/>
      <c r="D155" s="226" t="s">
        <v>147</v>
      </c>
      <c r="E155" s="227" t="s">
        <v>19</v>
      </c>
      <c r="F155" s="228" t="s">
        <v>922</v>
      </c>
      <c r="G155" s="225"/>
      <c r="H155" s="229">
        <v>134.25</v>
      </c>
      <c r="I155" s="230"/>
      <c r="J155" s="225"/>
      <c r="K155" s="225"/>
      <c r="L155" s="231"/>
      <c r="M155" s="232"/>
      <c r="N155" s="233"/>
      <c r="O155" s="233"/>
      <c r="P155" s="233"/>
      <c r="Q155" s="233"/>
      <c r="R155" s="233"/>
      <c r="S155" s="233"/>
      <c r="T155" s="234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35" t="s">
        <v>147</v>
      </c>
      <c r="AU155" s="235" t="s">
        <v>82</v>
      </c>
      <c r="AV155" s="13" t="s">
        <v>82</v>
      </c>
      <c r="AW155" s="13" t="s">
        <v>33</v>
      </c>
      <c r="AX155" s="13" t="s">
        <v>80</v>
      </c>
      <c r="AY155" s="235" t="s">
        <v>136</v>
      </c>
    </row>
    <row r="156" s="2" customFormat="1" ht="24.15" customHeight="1">
      <c r="A156" s="40"/>
      <c r="B156" s="41"/>
      <c r="C156" s="206" t="s">
        <v>243</v>
      </c>
      <c r="D156" s="206" t="s">
        <v>138</v>
      </c>
      <c r="E156" s="207" t="s">
        <v>516</v>
      </c>
      <c r="F156" s="208" t="s">
        <v>517</v>
      </c>
      <c r="G156" s="209" t="s">
        <v>201</v>
      </c>
      <c r="H156" s="210">
        <v>15.573</v>
      </c>
      <c r="I156" s="211"/>
      <c r="J156" s="212">
        <f>ROUND(I156*H156,2)</f>
        <v>0</v>
      </c>
      <c r="K156" s="208" t="s">
        <v>142</v>
      </c>
      <c r="L156" s="46"/>
      <c r="M156" s="213" t="s">
        <v>19</v>
      </c>
      <c r="N156" s="214" t="s">
        <v>43</v>
      </c>
      <c r="O156" s="86"/>
      <c r="P156" s="215">
        <f>O156*H156</f>
        <v>0</v>
      </c>
      <c r="Q156" s="215">
        <v>0</v>
      </c>
      <c r="R156" s="215">
        <f>Q156*H156</f>
        <v>0</v>
      </c>
      <c r="S156" s="215">
        <v>0</v>
      </c>
      <c r="T156" s="216">
        <f>S156*H156</f>
        <v>0</v>
      </c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R156" s="217" t="s">
        <v>143</v>
      </c>
      <c r="AT156" s="217" t="s">
        <v>138</v>
      </c>
      <c r="AU156" s="217" t="s">
        <v>82</v>
      </c>
      <c r="AY156" s="19" t="s">
        <v>136</v>
      </c>
      <c r="BE156" s="218">
        <f>IF(N156="základní",J156,0)</f>
        <v>0</v>
      </c>
      <c r="BF156" s="218">
        <f>IF(N156="snížená",J156,0)</f>
        <v>0</v>
      </c>
      <c r="BG156" s="218">
        <f>IF(N156="zákl. přenesená",J156,0)</f>
        <v>0</v>
      </c>
      <c r="BH156" s="218">
        <f>IF(N156="sníž. přenesená",J156,0)</f>
        <v>0</v>
      </c>
      <c r="BI156" s="218">
        <f>IF(N156="nulová",J156,0)</f>
        <v>0</v>
      </c>
      <c r="BJ156" s="19" t="s">
        <v>80</v>
      </c>
      <c r="BK156" s="218">
        <f>ROUND(I156*H156,2)</f>
        <v>0</v>
      </c>
      <c r="BL156" s="19" t="s">
        <v>143</v>
      </c>
      <c r="BM156" s="217" t="s">
        <v>923</v>
      </c>
    </row>
    <row r="157" s="2" customFormat="1">
      <c r="A157" s="40"/>
      <c r="B157" s="41"/>
      <c r="C157" s="42"/>
      <c r="D157" s="219" t="s">
        <v>145</v>
      </c>
      <c r="E157" s="42"/>
      <c r="F157" s="220" t="s">
        <v>519</v>
      </c>
      <c r="G157" s="42"/>
      <c r="H157" s="42"/>
      <c r="I157" s="221"/>
      <c r="J157" s="42"/>
      <c r="K157" s="42"/>
      <c r="L157" s="46"/>
      <c r="M157" s="222"/>
      <c r="N157" s="223"/>
      <c r="O157" s="86"/>
      <c r="P157" s="86"/>
      <c r="Q157" s="86"/>
      <c r="R157" s="86"/>
      <c r="S157" s="86"/>
      <c r="T157" s="87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T157" s="19" t="s">
        <v>145</v>
      </c>
      <c r="AU157" s="19" t="s">
        <v>82</v>
      </c>
    </row>
    <row r="158" s="2" customFormat="1" ht="21.75" customHeight="1">
      <c r="A158" s="40"/>
      <c r="B158" s="41"/>
      <c r="C158" s="206" t="s">
        <v>248</v>
      </c>
      <c r="D158" s="206" t="s">
        <v>138</v>
      </c>
      <c r="E158" s="207" t="s">
        <v>522</v>
      </c>
      <c r="F158" s="208" t="s">
        <v>523</v>
      </c>
      <c r="G158" s="209" t="s">
        <v>201</v>
      </c>
      <c r="H158" s="210">
        <v>15.573</v>
      </c>
      <c r="I158" s="211"/>
      <c r="J158" s="212">
        <f>ROUND(I158*H158,2)</f>
        <v>0</v>
      </c>
      <c r="K158" s="208" t="s">
        <v>142</v>
      </c>
      <c r="L158" s="46"/>
      <c r="M158" s="213" t="s">
        <v>19</v>
      </c>
      <c r="N158" s="214" t="s">
        <v>43</v>
      </c>
      <c r="O158" s="86"/>
      <c r="P158" s="215">
        <f>O158*H158</f>
        <v>0</v>
      </c>
      <c r="Q158" s="215">
        <v>0</v>
      </c>
      <c r="R158" s="215">
        <f>Q158*H158</f>
        <v>0</v>
      </c>
      <c r="S158" s="215">
        <v>0</v>
      </c>
      <c r="T158" s="216">
        <f>S158*H158</f>
        <v>0</v>
      </c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R158" s="217" t="s">
        <v>143</v>
      </c>
      <c r="AT158" s="217" t="s">
        <v>138</v>
      </c>
      <c r="AU158" s="217" t="s">
        <v>82</v>
      </c>
      <c r="AY158" s="19" t="s">
        <v>136</v>
      </c>
      <c r="BE158" s="218">
        <f>IF(N158="základní",J158,0)</f>
        <v>0</v>
      </c>
      <c r="BF158" s="218">
        <f>IF(N158="snížená",J158,0)</f>
        <v>0</v>
      </c>
      <c r="BG158" s="218">
        <f>IF(N158="zákl. přenesená",J158,0)</f>
        <v>0</v>
      </c>
      <c r="BH158" s="218">
        <f>IF(N158="sníž. přenesená",J158,0)</f>
        <v>0</v>
      </c>
      <c r="BI158" s="218">
        <f>IF(N158="nulová",J158,0)</f>
        <v>0</v>
      </c>
      <c r="BJ158" s="19" t="s">
        <v>80</v>
      </c>
      <c r="BK158" s="218">
        <f>ROUND(I158*H158,2)</f>
        <v>0</v>
      </c>
      <c r="BL158" s="19" t="s">
        <v>143</v>
      </c>
      <c r="BM158" s="217" t="s">
        <v>924</v>
      </c>
    </row>
    <row r="159" s="2" customFormat="1">
      <c r="A159" s="40"/>
      <c r="B159" s="41"/>
      <c r="C159" s="42"/>
      <c r="D159" s="219" t="s">
        <v>145</v>
      </c>
      <c r="E159" s="42"/>
      <c r="F159" s="220" t="s">
        <v>525</v>
      </c>
      <c r="G159" s="42"/>
      <c r="H159" s="42"/>
      <c r="I159" s="221"/>
      <c r="J159" s="42"/>
      <c r="K159" s="42"/>
      <c r="L159" s="46"/>
      <c r="M159" s="222"/>
      <c r="N159" s="223"/>
      <c r="O159" s="86"/>
      <c r="P159" s="86"/>
      <c r="Q159" s="86"/>
      <c r="R159" s="86"/>
      <c r="S159" s="86"/>
      <c r="T159" s="87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T159" s="19" t="s">
        <v>145</v>
      </c>
      <c r="AU159" s="19" t="s">
        <v>82</v>
      </c>
    </row>
    <row r="160" s="2" customFormat="1" ht="24.15" customHeight="1">
      <c r="A160" s="40"/>
      <c r="B160" s="41"/>
      <c r="C160" s="206" t="s">
        <v>7</v>
      </c>
      <c r="D160" s="206" t="s">
        <v>138</v>
      </c>
      <c r="E160" s="207" t="s">
        <v>527</v>
      </c>
      <c r="F160" s="208" t="s">
        <v>528</v>
      </c>
      <c r="G160" s="209" t="s">
        <v>201</v>
      </c>
      <c r="H160" s="210">
        <v>218.02199999999999</v>
      </c>
      <c r="I160" s="211"/>
      <c r="J160" s="212">
        <f>ROUND(I160*H160,2)</f>
        <v>0</v>
      </c>
      <c r="K160" s="208" t="s">
        <v>142</v>
      </c>
      <c r="L160" s="46"/>
      <c r="M160" s="213" t="s">
        <v>19</v>
      </c>
      <c r="N160" s="214" t="s">
        <v>43</v>
      </c>
      <c r="O160" s="86"/>
      <c r="P160" s="215">
        <f>O160*H160</f>
        <v>0</v>
      </c>
      <c r="Q160" s="215">
        <v>0</v>
      </c>
      <c r="R160" s="215">
        <f>Q160*H160</f>
        <v>0</v>
      </c>
      <c r="S160" s="215">
        <v>0</v>
      </c>
      <c r="T160" s="216">
        <f>S160*H160</f>
        <v>0</v>
      </c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R160" s="217" t="s">
        <v>143</v>
      </c>
      <c r="AT160" s="217" t="s">
        <v>138</v>
      </c>
      <c r="AU160" s="217" t="s">
        <v>82</v>
      </c>
      <c r="AY160" s="19" t="s">
        <v>136</v>
      </c>
      <c r="BE160" s="218">
        <f>IF(N160="základní",J160,0)</f>
        <v>0</v>
      </c>
      <c r="BF160" s="218">
        <f>IF(N160="snížená",J160,0)</f>
        <v>0</v>
      </c>
      <c r="BG160" s="218">
        <f>IF(N160="zákl. přenesená",J160,0)</f>
        <v>0</v>
      </c>
      <c r="BH160" s="218">
        <f>IF(N160="sníž. přenesená",J160,0)</f>
        <v>0</v>
      </c>
      <c r="BI160" s="218">
        <f>IF(N160="nulová",J160,0)</f>
        <v>0</v>
      </c>
      <c r="BJ160" s="19" t="s">
        <v>80</v>
      </c>
      <c r="BK160" s="218">
        <f>ROUND(I160*H160,2)</f>
        <v>0</v>
      </c>
      <c r="BL160" s="19" t="s">
        <v>143</v>
      </c>
      <c r="BM160" s="217" t="s">
        <v>925</v>
      </c>
    </row>
    <row r="161" s="2" customFormat="1">
      <c r="A161" s="40"/>
      <c r="B161" s="41"/>
      <c r="C161" s="42"/>
      <c r="D161" s="219" t="s">
        <v>145</v>
      </c>
      <c r="E161" s="42"/>
      <c r="F161" s="220" t="s">
        <v>530</v>
      </c>
      <c r="G161" s="42"/>
      <c r="H161" s="42"/>
      <c r="I161" s="221"/>
      <c r="J161" s="42"/>
      <c r="K161" s="42"/>
      <c r="L161" s="46"/>
      <c r="M161" s="222"/>
      <c r="N161" s="223"/>
      <c r="O161" s="86"/>
      <c r="P161" s="86"/>
      <c r="Q161" s="86"/>
      <c r="R161" s="86"/>
      <c r="S161" s="86"/>
      <c r="T161" s="87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T161" s="19" t="s">
        <v>145</v>
      </c>
      <c r="AU161" s="19" t="s">
        <v>82</v>
      </c>
    </row>
    <row r="162" s="13" customFormat="1">
      <c r="A162" s="13"/>
      <c r="B162" s="224"/>
      <c r="C162" s="225"/>
      <c r="D162" s="226" t="s">
        <v>147</v>
      </c>
      <c r="E162" s="227" t="s">
        <v>19</v>
      </c>
      <c r="F162" s="228" t="s">
        <v>926</v>
      </c>
      <c r="G162" s="225"/>
      <c r="H162" s="229">
        <v>218.02199999999999</v>
      </c>
      <c r="I162" s="230"/>
      <c r="J162" s="225"/>
      <c r="K162" s="225"/>
      <c r="L162" s="231"/>
      <c r="M162" s="232"/>
      <c r="N162" s="233"/>
      <c r="O162" s="233"/>
      <c r="P162" s="233"/>
      <c r="Q162" s="233"/>
      <c r="R162" s="233"/>
      <c r="S162" s="233"/>
      <c r="T162" s="234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35" t="s">
        <v>147</v>
      </c>
      <c r="AU162" s="235" t="s">
        <v>82</v>
      </c>
      <c r="AV162" s="13" t="s">
        <v>82</v>
      </c>
      <c r="AW162" s="13" t="s">
        <v>33</v>
      </c>
      <c r="AX162" s="13" t="s">
        <v>80</v>
      </c>
      <c r="AY162" s="235" t="s">
        <v>136</v>
      </c>
    </row>
    <row r="163" s="2" customFormat="1" ht="24.15" customHeight="1">
      <c r="A163" s="40"/>
      <c r="B163" s="41"/>
      <c r="C163" s="206" t="s">
        <v>257</v>
      </c>
      <c r="D163" s="206" t="s">
        <v>138</v>
      </c>
      <c r="E163" s="207" t="s">
        <v>534</v>
      </c>
      <c r="F163" s="208" t="s">
        <v>535</v>
      </c>
      <c r="G163" s="209" t="s">
        <v>201</v>
      </c>
      <c r="H163" s="210">
        <v>15.573</v>
      </c>
      <c r="I163" s="211"/>
      <c r="J163" s="212">
        <f>ROUND(I163*H163,2)</f>
        <v>0</v>
      </c>
      <c r="K163" s="208" t="s">
        <v>142</v>
      </c>
      <c r="L163" s="46"/>
      <c r="M163" s="213" t="s">
        <v>19</v>
      </c>
      <c r="N163" s="214" t="s">
        <v>43</v>
      </c>
      <c r="O163" s="86"/>
      <c r="P163" s="215">
        <f>O163*H163</f>
        <v>0</v>
      </c>
      <c r="Q163" s="215">
        <v>0</v>
      </c>
      <c r="R163" s="215">
        <f>Q163*H163</f>
        <v>0</v>
      </c>
      <c r="S163" s="215">
        <v>0</v>
      </c>
      <c r="T163" s="216">
        <f>S163*H163</f>
        <v>0</v>
      </c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R163" s="217" t="s">
        <v>143</v>
      </c>
      <c r="AT163" s="217" t="s">
        <v>138</v>
      </c>
      <c r="AU163" s="217" t="s">
        <v>82</v>
      </c>
      <c r="AY163" s="19" t="s">
        <v>136</v>
      </c>
      <c r="BE163" s="218">
        <f>IF(N163="základní",J163,0)</f>
        <v>0</v>
      </c>
      <c r="BF163" s="218">
        <f>IF(N163="snížená",J163,0)</f>
        <v>0</v>
      </c>
      <c r="BG163" s="218">
        <f>IF(N163="zákl. přenesená",J163,0)</f>
        <v>0</v>
      </c>
      <c r="BH163" s="218">
        <f>IF(N163="sníž. přenesená",J163,0)</f>
        <v>0</v>
      </c>
      <c r="BI163" s="218">
        <f>IF(N163="nulová",J163,0)</f>
        <v>0</v>
      </c>
      <c r="BJ163" s="19" t="s">
        <v>80</v>
      </c>
      <c r="BK163" s="218">
        <f>ROUND(I163*H163,2)</f>
        <v>0</v>
      </c>
      <c r="BL163" s="19" t="s">
        <v>143</v>
      </c>
      <c r="BM163" s="217" t="s">
        <v>927</v>
      </c>
    </row>
    <row r="164" s="2" customFormat="1">
      <c r="A164" s="40"/>
      <c r="B164" s="41"/>
      <c r="C164" s="42"/>
      <c r="D164" s="219" t="s">
        <v>145</v>
      </c>
      <c r="E164" s="42"/>
      <c r="F164" s="220" t="s">
        <v>537</v>
      </c>
      <c r="G164" s="42"/>
      <c r="H164" s="42"/>
      <c r="I164" s="221"/>
      <c r="J164" s="42"/>
      <c r="K164" s="42"/>
      <c r="L164" s="46"/>
      <c r="M164" s="222"/>
      <c r="N164" s="223"/>
      <c r="O164" s="86"/>
      <c r="P164" s="86"/>
      <c r="Q164" s="86"/>
      <c r="R164" s="86"/>
      <c r="S164" s="86"/>
      <c r="T164" s="87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T164" s="19" t="s">
        <v>145</v>
      </c>
      <c r="AU164" s="19" t="s">
        <v>82</v>
      </c>
    </row>
    <row r="165" s="13" customFormat="1">
      <c r="A165" s="13"/>
      <c r="B165" s="224"/>
      <c r="C165" s="225"/>
      <c r="D165" s="226" t="s">
        <v>147</v>
      </c>
      <c r="E165" s="227" t="s">
        <v>19</v>
      </c>
      <c r="F165" s="228" t="s">
        <v>928</v>
      </c>
      <c r="G165" s="225"/>
      <c r="H165" s="229">
        <v>15.573</v>
      </c>
      <c r="I165" s="230"/>
      <c r="J165" s="225"/>
      <c r="K165" s="225"/>
      <c r="L165" s="231"/>
      <c r="M165" s="232"/>
      <c r="N165" s="233"/>
      <c r="O165" s="233"/>
      <c r="P165" s="233"/>
      <c r="Q165" s="233"/>
      <c r="R165" s="233"/>
      <c r="S165" s="233"/>
      <c r="T165" s="234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35" t="s">
        <v>147</v>
      </c>
      <c r="AU165" s="235" t="s">
        <v>82</v>
      </c>
      <c r="AV165" s="13" t="s">
        <v>82</v>
      </c>
      <c r="AW165" s="13" t="s">
        <v>33</v>
      </c>
      <c r="AX165" s="13" t="s">
        <v>80</v>
      </c>
      <c r="AY165" s="235" t="s">
        <v>136</v>
      </c>
    </row>
    <row r="166" s="12" customFormat="1" ht="22.8" customHeight="1">
      <c r="A166" s="12"/>
      <c r="B166" s="190"/>
      <c r="C166" s="191"/>
      <c r="D166" s="192" t="s">
        <v>71</v>
      </c>
      <c r="E166" s="204" t="s">
        <v>539</v>
      </c>
      <c r="F166" s="204" t="s">
        <v>540</v>
      </c>
      <c r="G166" s="191"/>
      <c r="H166" s="191"/>
      <c r="I166" s="194"/>
      <c r="J166" s="205">
        <f>BK166</f>
        <v>0</v>
      </c>
      <c r="K166" s="191"/>
      <c r="L166" s="196"/>
      <c r="M166" s="197"/>
      <c r="N166" s="198"/>
      <c r="O166" s="198"/>
      <c r="P166" s="199">
        <f>SUM(P167:P195)</f>
        <v>0</v>
      </c>
      <c r="Q166" s="198"/>
      <c r="R166" s="199">
        <f>SUM(R167:R195)</f>
        <v>0.0157073</v>
      </c>
      <c r="S166" s="198"/>
      <c r="T166" s="200">
        <f>SUM(T167:T195)</f>
        <v>378.54593000000006</v>
      </c>
      <c r="U166" s="12"/>
      <c r="V166" s="12"/>
      <c r="W166" s="12"/>
      <c r="X166" s="12"/>
      <c r="Y166" s="12"/>
      <c r="Z166" s="12"/>
      <c r="AA166" s="12"/>
      <c r="AB166" s="12"/>
      <c r="AC166" s="12"/>
      <c r="AD166" s="12"/>
      <c r="AE166" s="12"/>
      <c r="AR166" s="201" t="s">
        <v>80</v>
      </c>
      <c r="AT166" s="202" t="s">
        <v>71</v>
      </c>
      <c r="AU166" s="202" t="s">
        <v>80</v>
      </c>
      <c r="AY166" s="201" t="s">
        <v>136</v>
      </c>
      <c r="BK166" s="203">
        <f>SUM(BK167:BK195)</f>
        <v>0</v>
      </c>
    </row>
    <row r="167" s="2" customFormat="1" ht="16.5" customHeight="1">
      <c r="A167" s="40"/>
      <c r="B167" s="41"/>
      <c r="C167" s="206" t="s">
        <v>262</v>
      </c>
      <c r="D167" s="206" t="s">
        <v>138</v>
      </c>
      <c r="E167" s="207" t="s">
        <v>573</v>
      </c>
      <c r="F167" s="208" t="s">
        <v>574</v>
      </c>
      <c r="G167" s="209" t="s">
        <v>169</v>
      </c>
      <c r="H167" s="210">
        <v>157.07300000000001</v>
      </c>
      <c r="I167" s="211"/>
      <c r="J167" s="212">
        <f>ROUND(I167*H167,2)</f>
        <v>0</v>
      </c>
      <c r="K167" s="208" t="s">
        <v>142</v>
      </c>
      <c r="L167" s="46"/>
      <c r="M167" s="213" t="s">
        <v>19</v>
      </c>
      <c r="N167" s="214" t="s">
        <v>43</v>
      </c>
      <c r="O167" s="86"/>
      <c r="P167" s="215">
        <f>O167*H167</f>
        <v>0</v>
      </c>
      <c r="Q167" s="215">
        <v>0.00010000000000000001</v>
      </c>
      <c r="R167" s="215">
        <f>Q167*H167</f>
        <v>0.0157073</v>
      </c>
      <c r="S167" s="215">
        <v>2.4100000000000001</v>
      </c>
      <c r="T167" s="216">
        <f>S167*H167</f>
        <v>378.54593000000006</v>
      </c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R167" s="217" t="s">
        <v>143</v>
      </c>
      <c r="AT167" s="217" t="s">
        <v>138</v>
      </c>
      <c r="AU167" s="217" t="s">
        <v>82</v>
      </c>
      <c r="AY167" s="19" t="s">
        <v>136</v>
      </c>
      <c r="BE167" s="218">
        <f>IF(N167="základní",J167,0)</f>
        <v>0</v>
      </c>
      <c r="BF167" s="218">
        <f>IF(N167="snížená",J167,0)</f>
        <v>0</v>
      </c>
      <c r="BG167" s="218">
        <f>IF(N167="zákl. přenesená",J167,0)</f>
        <v>0</v>
      </c>
      <c r="BH167" s="218">
        <f>IF(N167="sníž. přenesená",J167,0)</f>
        <v>0</v>
      </c>
      <c r="BI167" s="218">
        <f>IF(N167="nulová",J167,0)</f>
        <v>0</v>
      </c>
      <c r="BJ167" s="19" t="s">
        <v>80</v>
      </c>
      <c r="BK167" s="218">
        <f>ROUND(I167*H167,2)</f>
        <v>0</v>
      </c>
      <c r="BL167" s="19" t="s">
        <v>143</v>
      </c>
      <c r="BM167" s="217" t="s">
        <v>929</v>
      </c>
    </row>
    <row r="168" s="2" customFormat="1">
      <c r="A168" s="40"/>
      <c r="B168" s="41"/>
      <c r="C168" s="42"/>
      <c r="D168" s="219" t="s">
        <v>145</v>
      </c>
      <c r="E168" s="42"/>
      <c r="F168" s="220" t="s">
        <v>576</v>
      </c>
      <c r="G168" s="42"/>
      <c r="H168" s="42"/>
      <c r="I168" s="221"/>
      <c r="J168" s="42"/>
      <c r="K168" s="42"/>
      <c r="L168" s="46"/>
      <c r="M168" s="222"/>
      <c r="N168" s="223"/>
      <c r="O168" s="86"/>
      <c r="P168" s="86"/>
      <c r="Q168" s="86"/>
      <c r="R168" s="86"/>
      <c r="S168" s="86"/>
      <c r="T168" s="87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T168" s="19" t="s">
        <v>145</v>
      </c>
      <c r="AU168" s="19" t="s">
        <v>82</v>
      </c>
    </row>
    <row r="169" s="14" customFormat="1">
      <c r="A169" s="14"/>
      <c r="B169" s="246"/>
      <c r="C169" s="247"/>
      <c r="D169" s="226" t="s">
        <v>147</v>
      </c>
      <c r="E169" s="248" t="s">
        <v>19</v>
      </c>
      <c r="F169" s="249" t="s">
        <v>829</v>
      </c>
      <c r="G169" s="247"/>
      <c r="H169" s="248" t="s">
        <v>19</v>
      </c>
      <c r="I169" s="250"/>
      <c r="J169" s="247"/>
      <c r="K169" s="247"/>
      <c r="L169" s="251"/>
      <c r="M169" s="252"/>
      <c r="N169" s="253"/>
      <c r="O169" s="253"/>
      <c r="P169" s="253"/>
      <c r="Q169" s="253"/>
      <c r="R169" s="253"/>
      <c r="S169" s="253"/>
      <c r="T169" s="254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55" t="s">
        <v>147</v>
      </c>
      <c r="AU169" s="255" t="s">
        <v>82</v>
      </c>
      <c r="AV169" s="14" t="s">
        <v>80</v>
      </c>
      <c r="AW169" s="14" t="s">
        <v>33</v>
      </c>
      <c r="AX169" s="14" t="s">
        <v>72</v>
      </c>
      <c r="AY169" s="255" t="s">
        <v>136</v>
      </c>
    </row>
    <row r="170" s="14" customFormat="1">
      <c r="A170" s="14"/>
      <c r="B170" s="246"/>
      <c r="C170" s="247"/>
      <c r="D170" s="226" t="s">
        <v>147</v>
      </c>
      <c r="E170" s="248" t="s">
        <v>19</v>
      </c>
      <c r="F170" s="249" t="s">
        <v>830</v>
      </c>
      <c r="G170" s="247"/>
      <c r="H170" s="248" t="s">
        <v>19</v>
      </c>
      <c r="I170" s="250"/>
      <c r="J170" s="247"/>
      <c r="K170" s="247"/>
      <c r="L170" s="251"/>
      <c r="M170" s="252"/>
      <c r="N170" s="253"/>
      <c r="O170" s="253"/>
      <c r="P170" s="253"/>
      <c r="Q170" s="253"/>
      <c r="R170" s="253"/>
      <c r="S170" s="253"/>
      <c r="T170" s="254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55" t="s">
        <v>147</v>
      </c>
      <c r="AU170" s="255" t="s">
        <v>82</v>
      </c>
      <c r="AV170" s="14" t="s">
        <v>80</v>
      </c>
      <c r="AW170" s="14" t="s">
        <v>33</v>
      </c>
      <c r="AX170" s="14" t="s">
        <v>72</v>
      </c>
      <c r="AY170" s="255" t="s">
        <v>136</v>
      </c>
    </row>
    <row r="171" s="13" customFormat="1">
      <c r="A171" s="13"/>
      <c r="B171" s="224"/>
      <c r="C171" s="225"/>
      <c r="D171" s="226" t="s">
        <v>147</v>
      </c>
      <c r="E171" s="227" t="s">
        <v>19</v>
      </c>
      <c r="F171" s="228" t="s">
        <v>930</v>
      </c>
      <c r="G171" s="225"/>
      <c r="H171" s="229">
        <v>157.07300000000001</v>
      </c>
      <c r="I171" s="230"/>
      <c r="J171" s="225"/>
      <c r="K171" s="225"/>
      <c r="L171" s="231"/>
      <c r="M171" s="232"/>
      <c r="N171" s="233"/>
      <c r="O171" s="233"/>
      <c r="P171" s="233"/>
      <c r="Q171" s="233"/>
      <c r="R171" s="233"/>
      <c r="S171" s="233"/>
      <c r="T171" s="234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35" t="s">
        <v>147</v>
      </c>
      <c r="AU171" s="235" t="s">
        <v>82</v>
      </c>
      <c r="AV171" s="13" t="s">
        <v>82</v>
      </c>
      <c r="AW171" s="13" t="s">
        <v>33</v>
      </c>
      <c r="AX171" s="13" t="s">
        <v>72</v>
      </c>
      <c r="AY171" s="235" t="s">
        <v>136</v>
      </c>
    </row>
    <row r="172" s="13" customFormat="1">
      <c r="A172" s="13"/>
      <c r="B172" s="224"/>
      <c r="C172" s="225"/>
      <c r="D172" s="226" t="s">
        <v>147</v>
      </c>
      <c r="E172" s="227" t="s">
        <v>19</v>
      </c>
      <c r="F172" s="228" t="s">
        <v>931</v>
      </c>
      <c r="G172" s="225"/>
      <c r="H172" s="229">
        <v>-0.5</v>
      </c>
      <c r="I172" s="230"/>
      <c r="J172" s="225"/>
      <c r="K172" s="225"/>
      <c r="L172" s="231"/>
      <c r="M172" s="232"/>
      <c r="N172" s="233"/>
      <c r="O172" s="233"/>
      <c r="P172" s="233"/>
      <c r="Q172" s="233"/>
      <c r="R172" s="233"/>
      <c r="S172" s="233"/>
      <c r="T172" s="234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35" t="s">
        <v>147</v>
      </c>
      <c r="AU172" s="235" t="s">
        <v>82</v>
      </c>
      <c r="AV172" s="13" t="s">
        <v>82</v>
      </c>
      <c r="AW172" s="13" t="s">
        <v>33</v>
      </c>
      <c r="AX172" s="13" t="s">
        <v>72</v>
      </c>
      <c r="AY172" s="235" t="s">
        <v>136</v>
      </c>
    </row>
    <row r="173" s="16" customFormat="1">
      <c r="A173" s="16"/>
      <c r="B173" s="267"/>
      <c r="C173" s="268"/>
      <c r="D173" s="226" t="s">
        <v>147</v>
      </c>
      <c r="E173" s="269" t="s">
        <v>19</v>
      </c>
      <c r="F173" s="270" t="s">
        <v>557</v>
      </c>
      <c r="G173" s="268"/>
      <c r="H173" s="271">
        <v>156.57300000000001</v>
      </c>
      <c r="I173" s="272"/>
      <c r="J173" s="268"/>
      <c r="K173" s="268"/>
      <c r="L173" s="273"/>
      <c r="M173" s="274"/>
      <c r="N173" s="275"/>
      <c r="O173" s="275"/>
      <c r="P173" s="275"/>
      <c r="Q173" s="275"/>
      <c r="R173" s="275"/>
      <c r="S173" s="275"/>
      <c r="T173" s="276"/>
      <c r="U173" s="16"/>
      <c r="V173" s="16"/>
      <c r="W173" s="16"/>
      <c r="X173" s="16"/>
      <c r="Y173" s="16"/>
      <c r="Z173" s="16"/>
      <c r="AA173" s="16"/>
      <c r="AB173" s="16"/>
      <c r="AC173" s="16"/>
      <c r="AD173" s="16"/>
      <c r="AE173" s="16"/>
      <c r="AT173" s="277" t="s">
        <v>147</v>
      </c>
      <c r="AU173" s="277" t="s">
        <v>82</v>
      </c>
      <c r="AV173" s="16" t="s">
        <v>155</v>
      </c>
      <c r="AW173" s="16" t="s">
        <v>33</v>
      </c>
      <c r="AX173" s="16" t="s">
        <v>72</v>
      </c>
      <c r="AY173" s="277" t="s">
        <v>136</v>
      </c>
    </row>
    <row r="174" s="14" customFormat="1">
      <c r="A174" s="14"/>
      <c r="B174" s="246"/>
      <c r="C174" s="247"/>
      <c r="D174" s="226" t="s">
        <v>147</v>
      </c>
      <c r="E174" s="248" t="s">
        <v>19</v>
      </c>
      <c r="F174" s="249" t="s">
        <v>833</v>
      </c>
      <c r="G174" s="247"/>
      <c r="H174" s="248" t="s">
        <v>19</v>
      </c>
      <c r="I174" s="250"/>
      <c r="J174" s="247"/>
      <c r="K174" s="247"/>
      <c r="L174" s="251"/>
      <c r="M174" s="252"/>
      <c r="N174" s="253"/>
      <c r="O174" s="253"/>
      <c r="P174" s="253"/>
      <c r="Q174" s="253"/>
      <c r="R174" s="253"/>
      <c r="S174" s="253"/>
      <c r="T174" s="254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55" t="s">
        <v>147</v>
      </c>
      <c r="AU174" s="255" t="s">
        <v>82</v>
      </c>
      <c r="AV174" s="14" t="s">
        <v>80</v>
      </c>
      <c r="AW174" s="14" t="s">
        <v>33</v>
      </c>
      <c r="AX174" s="14" t="s">
        <v>72</v>
      </c>
      <c r="AY174" s="255" t="s">
        <v>136</v>
      </c>
    </row>
    <row r="175" s="13" customFormat="1">
      <c r="A175" s="13"/>
      <c r="B175" s="224"/>
      <c r="C175" s="225"/>
      <c r="D175" s="226" t="s">
        <v>147</v>
      </c>
      <c r="E175" s="227" t="s">
        <v>19</v>
      </c>
      <c r="F175" s="228" t="s">
        <v>932</v>
      </c>
      <c r="G175" s="225"/>
      <c r="H175" s="229">
        <v>0.5</v>
      </c>
      <c r="I175" s="230"/>
      <c r="J175" s="225"/>
      <c r="K175" s="225"/>
      <c r="L175" s="231"/>
      <c r="M175" s="232"/>
      <c r="N175" s="233"/>
      <c r="O175" s="233"/>
      <c r="P175" s="233"/>
      <c r="Q175" s="233"/>
      <c r="R175" s="233"/>
      <c r="S175" s="233"/>
      <c r="T175" s="234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35" t="s">
        <v>147</v>
      </c>
      <c r="AU175" s="235" t="s">
        <v>82</v>
      </c>
      <c r="AV175" s="13" t="s">
        <v>82</v>
      </c>
      <c r="AW175" s="13" t="s">
        <v>33</v>
      </c>
      <c r="AX175" s="13" t="s">
        <v>72</v>
      </c>
      <c r="AY175" s="235" t="s">
        <v>136</v>
      </c>
    </row>
    <row r="176" s="16" customFormat="1">
      <c r="A176" s="16"/>
      <c r="B176" s="267"/>
      <c r="C176" s="268"/>
      <c r="D176" s="226" t="s">
        <v>147</v>
      </c>
      <c r="E176" s="269" t="s">
        <v>19</v>
      </c>
      <c r="F176" s="270" t="s">
        <v>557</v>
      </c>
      <c r="G176" s="268"/>
      <c r="H176" s="271">
        <v>0.5</v>
      </c>
      <c r="I176" s="272"/>
      <c r="J176" s="268"/>
      <c r="K176" s="268"/>
      <c r="L176" s="273"/>
      <c r="M176" s="274"/>
      <c r="N176" s="275"/>
      <c r="O176" s="275"/>
      <c r="P176" s="275"/>
      <c r="Q176" s="275"/>
      <c r="R176" s="275"/>
      <c r="S176" s="275"/>
      <c r="T176" s="276"/>
      <c r="U176" s="16"/>
      <c r="V176" s="16"/>
      <c r="W176" s="16"/>
      <c r="X176" s="16"/>
      <c r="Y176" s="16"/>
      <c r="Z176" s="16"/>
      <c r="AA176" s="16"/>
      <c r="AB176" s="16"/>
      <c r="AC176" s="16"/>
      <c r="AD176" s="16"/>
      <c r="AE176" s="16"/>
      <c r="AT176" s="277" t="s">
        <v>147</v>
      </c>
      <c r="AU176" s="277" t="s">
        <v>82</v>
      </c>
      <c r="AV176" s="16" t="s">
        <v>155</v>
      </c>
      <c r="AW176" s="16" t="s">
        <v>33</v>
      </c>
      <c r="AX176" s="16" t="s">
        <v>72</v>
      </c>
      <c r="AY176" s="277" t="s">
        <v>136</v>
      </c>
    </row>
    <row r="177" s="15" customFormat="1">
      <c r="A177" s="15"/>
      <c r="B177" s="256"/>
      <c r="C177" s="257"/>
      <c r="D177" s="226" t="s">
        <v>147</v>
      </c>
      <c r="E177" s="258" t="s">
        <v>19</v>
      </c>
      <c r="F177" s="259" t="s">
        <v>277</v>
      </c>
      <c r="G177" s="257"/>
      <c r="H177" s="260">
        <v>157.07300000000001</v>
      </c>
      <c r="I177" s="261"/>
      <c r="J177" s="257"/>
      <c r="K177" s="257"/>
      <c r="L177" s="262"/>
      <c r="M177" s="263"/>
      <c r="N177" s="264"/>
      <c r="O177" s="264"/>
      <c r="P177" s="264"/>
      <c r="Q177" s="264"/>
      <c r="R177" s="264"/>
      <c r="S177" s="264"/>
      <c r="T177" s="265"/>
      <c r="U177" s="15"/>
      <c r="V177" s="15"/>
      <c r="W177" s="15"/>
      <c r="X177" s="15"/>
      <c r="Y177" s="15"/>
      <c r="Z177" s="15"/>
      <c r="AA177" s="15"/>
      <c r="AB177" s="15"/>
      <c r="AC177" s="15"/>
      <c r="AD177" s="15"/>
      <c r="AE177" s="15"/>
      <c r="AT177" s="266" t="s">
        <v>147</v>
      </c>
      <c r="AU177" s="266" t="s">
        <v>82</v>
      </c>
      <c r="AV177" s="15" t="s">
        <v>143</v>
      </c>
      <c r="AW177" s="15" t="s">
        <v>33</v>
      </c>
      <c r="AX177" s="15" t="s">
        <v>80</v>
      </c>
      <c r="AY177" s="266" t="s">
        <v>136</v>
      </c>
    </row>
    <row r="178" s="2" customFormat="1" ht="24.15" customHeight="1">
      <c r="A178" s="40"/>
      <c r="B178" s="41"/>
      <c r="C178" s="206" t="s">
        <v>267</v>
      </c>
      <c r="D178" s="206" t="s">
        <v>138</v>
      </c>
      <c r="E178" s="207" t="s">
        <v>933</v>
      </c>
      <c r="F178" s="208" t="s">
        <v>934</v>
      </c>
      <c r="G178" s="209" t="s">
        <v>151</v>
      </c>
      <c r="H178" s="210">
        <v>1</v>
      </c>
      <c r="I178" s="211"/>
      <c r="J178" s="212">
        <f>ROUND(I178*H178,2)</f>
        <v>0</v>
      </c>
      <c r="K178" s="208" t="s">
        <v>19</v>
      </c>
      <c r="L178" s="46"/>
      <c r="M178" s="213" t="s">
        <v>19</v>
      </c>
      <c r="N178" s="214" t="s">
        <v>43</v>
      </c>
      <c r="O178" s="86"/>
      <c r="P178" s="215">
        <f>O178*H178</f>
        <v>0</v>
      </c>
      <c r="Q178" s="215">
        <v>0</v>
      </c>
      <c r="R178" s="215">
        <f>Q178*H178</f>
        <v>0</v>
      </c>
      <c r="S178" s="215">
        <v>0</v>
      </c>
      <c r="T178" s="216">
        <f>S178*H178</f>
        <v>0</v>
      </c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R178" s="217" t="s">
        <v>143</v>
      </c>
      <c r="AT178" s="217" t="s">
        <v>138</v>
      </c>
      <c r="AU178" s="217" t="s">
        <v>82</v>
      </c>
      <c r="AY178" s="19" t="s">
        <v>136</v>
      </c>
      <c r="BE178" s="218">
        <f>IF(N178="základní",J178,0)</f>
        <v>0</v>
      </c>
      <c r="BF178" s="218">
        <f>IF(N178="snížená",J178,0)</f>
        <v>0</v>
      </c>
      <c r="BG178" s="218">
        <f>IF(N178="zákl. přenesená",J178,0)</f>
        <v>0</v>
      </c>
      <c r="BH178" s="218">
        <f>IF(N178="sníž. přenesená",J178,0)</f>
        <v>0</v>
      </c>
      <c r="BI178" s="218">
        <f>IF(N178="nulová",J178,0)</f>
        <v>0</v>
      </c>
      <c r="BJ178" s="19" t="s">
        <v>80</v>
      </c>
      <c r="BK178" s="218">
        <f>ROUND(I178*H178,2)</f>
        <v>0</v>
      </c>
      <c r="BL178" s="19" t="s">
        <v>143</v>
      </c>
      <c r="BM178" s="217" t="s">
        <v>935</v>
      </c>
    </row>
    <row r="179" s="13" customFormat="1">
      <c r="A179" s="13"/>
      <c r="B179" s="224"/>
      <c r="C179" s="225"/>
      <c r="D179" s="226" t="s">
        <v>147</v>
      </c>
      <c r="E179" s="227" t="s">
        <v>19</v>
      </c>
      <c r="F179" s="228" t="s">
        <v>936</v>
      </c>
      <c r="G179" s="225"/>
      <c r="H179" s="229">
        <v>1</v>
      </c>
      <c r="I179" s="230"/>
      <c r="J179" s="225"/>
      <c r="K179" s="225"/>
      <c r="L179" s="231"/>
      <c r="M179" s="232"/>
      <c r="N179" s="233"/>
      <c r="O179" s="233"/>
      <c r="P179" s="233"/>
      <c r="Q179" s="233"/>
      <c r="R179" s="233"/>
      <c r="S179" s="233"/>
      <c r="T179" s="234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35" t="s">
        <v>147</v>
      </c>
      <c r="AU179" s="235" t="s">
        <v>82</v>
      </c>
      <c r="AV179" s="13" t="s">
        <v>82</v>
      </c>
      <c r="AW179" s="13" t="s">
        <v>33</v>
      </c>
      <c r="AX179" s="13" t="s">
        <v>80</v>
      </c>
      <c r="AY179" s="235" t="s">
        <v>136</v>
      </c>
    </row>
    <row r="180" s="2" customFormat="1" ht="24.15" customHeight="1">
      <c r="A180" s="40"/>
      <c r="B180" s="41"/>
      <c r="C180" s="206" t="s">
        <v>278</v>
      </c>
      <c r="D180" s="206" t="s">
        <v>138</v>
      </c>
      <c r="E180" s="207" t="s">
        <v>610</v>
      </c>
      <c r="F180" s="208" t="s">
        <v>611</v>
      </c>
      <c r="G180" s="209" t="s">
        <v>201</v>
      </c>
      <c r="H180" s="210">
        <v>378.54599999999999</v>
      </c>
      <c r="I180" s="211"/>
      <c r="J180" s="212">
        <f>ROUND(I180*H180,2)</f>
        <v>0</v>
      </c>
      <c r="K180" s="208" t="s">
        <v>142</v>
      </c>
      <c r="L180" s="46"/>
      <c r="M180" s="213" t="s">
        <v>19</v>
      </c>
      <c r="N180" s="214" t="s">
        <v>43</v>
      </c>
      <c r="O180" s="86"/>
      <c r="P180" s="215">
        <f>O180*H180</f>
        <v>0</v>
      </c>
      <c r="Q180" s="215">
        <v>0</v>
      </c>
      <c r="R180" s="215">
        <f>Q180*H180</f>
        <v>0</v>
      </c>
      <c r="S180" s="215">
        <v>0</v>
      </c>
      <c r="T180" s="216">
        <f>S180*H180</f>
        <v>0</v>
      </c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R180" s="217" t="s">
        <v>143</v>
      </c>
      <c r="AT180" s="217" t="s">
        <v>138</v>
      </c>
      <c r="AU180" s="217" t="s">
        <v>82</v>
      </c>
      <c r="AY180" s="19" t="s">
        <v>136</v>
      </c>
      <c r="BE180" s="218">
        <f>IF(N180="základní",J180,0)</f>
        <v>0</v>
      </c>
      <c r="BF180" s="218">
        <f>IF(N180="snížená",J180,0)</f>
        <v>0</v>
      </c>
      <c r="BG180" s="218">
        <f>IF(N180="zákl. přenesená",J180,0)</f>
        <v>0</v>
      </c>
      <c r="BH180" s="218">
        <f>IF(N180="sníž. přenesená",J180,0)</f>
        <v>0</v>
      </c>
      <c r="BI180" s="218">
        <f>IF(N180="nulová",J180,0)</f>
        <v>0</v>
      </c>
      <c r="BJ180" s="19" t="s">
        <v>80</v>
      </c>
      <c r="BK180" s="218">
        <f>ROUND(I180*H180,2)</f>
        <v>0</v>
      </c>
      <c r="BL180" s="19" t="s">
        <v>143</v>
      </c>
      <c r="BM180" s="217" t="s">
        <v>937</v>
      </c>
    </row>
    <row r="181" s="2" customFormat="1">
      <c r="A181" s="40"/>
      <c r="B181" s="41"/>
      <c r="C181" s="42"/>
      <c r="D181" s="219" t="s">
        <v>145</v>
      </c>
      <c r="E181" s="42"/>
      <c r="F181" s="220" t="s">
        <v>613</v>
      </c>
      <c r="G181" s="42"/>
      <c r="H181" s="42"/>
      <c r="I181" s="221"/>
      <c r="J181" s="42"/>
      <c r="K181" s="42"/>
      <c r="L181" s="46"/>
      <c r="M181" s="222"/>
      <c r="N181" s="223"/>
      <c r="O181" s="86"/>
      <c r="P181" s="86"/>
      <c r="Q181" s="86"/>
      <c r="R181" s="86"/>
      <c r="S181" s="86"/>
      <c r="T181" s="87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T181" s="19" t="s">
        <v>145</v>
      </c>
      <c r="AU181" s="19" t="s">
        <v>82</v>
      </c>
    </row>
    <row r="182" s="13" customFormat="1">
      <c r="A182" s="13"/>
      <c r="B182" s="224"/>
      <c r="C182" s="225"/>
      <c r="D182" s="226" t="s">
        <v>147</v>
      </c>
      <c r="E182" s="227" t="s">
        <v>19</v>
      </c>
      <c r="F182" s="228" t="s">
        <v>938</v>
      </c>
      <c r="G182" s="225"/>
      <c r="H182" s="229">
        <v>377.34100000000001</v>
      </c>
      <c r="I182" s="230"/>
      <c r="J182" s="225"/>
      <c r="K182" s="225"/>
      <c r="L182" s="231"/>
      <c r="M182" s="232"/>
      <c r="N182" s="233"/>
      <c r="O182" s="233"/>
      <c r="P182" s="233"/>
      <c r="Q182" s="233"/>
      <c r="R182" s="233"/>
      <c r="S182" s="233"/>
      <c r="T182" s="234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35" t="s">
        <v>147</v>
      </c>
      <c r="AU182" s="235" t="s">
        <v>82</v>
      </c>
      <c r="AV182" s="13" t="s">
        <v>82</v>
      </c>
      <c r="AW182" s="13" t="s">
        <v>33</v>
      </c>
      <c r="AX182" s="13" t="s">
        <v>72</v>
      </c>
      <c r="AY182" s="235" t="s">
        <v>136</v>
      </c>
    </row>
    <row r="183" s="13" customFormat="1">
      <c r="A183" s="13"/>
      <c r="B183" s="224"/>
      <c r="C183" s="225"/>
      <c r="D183" s="226" t="s">
        <v>147</v>
      </c>
      <c r="E183" s="227" t="s">
        <v>19</v>
      </c>
      <c r="F183" s="228" t="s">
        <v>939</v>
      </c>
      <c r="G183" s="225"/>
      <c r="H183" s="229">
        <v>1.2050000000000001</v>
      </c>
      <c r="I183" s="230"/>
      <c r="J183" s="225"/>
      <c r="K183" s="225"/>
      <c r="L183" s="231"/>
      <c r="M183" s="232"/>
      <c r="N183" s="233"/>
      <c r="O183" s="233"/>
      <c r="P183" s="233"/>
      <c r="Q183" s="233"/>
      <c r="R183" s="233"/>
      <c r="S183" s="233"/>
      <c r="T183" s="234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35" t="s">
        <v>147</v>
      </c>
      <c r="AU183" s="235" t="s">
        <v>82</v>
      </c>
      <c r="AV183" s="13" t="s">
        <v>82</v>
      </c>
      <c r="AW183" s="13" t="s">
        <v>33</v>
      </c>
      <c r="AX183" s="13" t="s">
        <v>72</v>
      </c>
      <c r="AY183" s="235" t="s">
        <v>136</v>
      </c>
    </row>
    <row r="184" s="15" customFormat="1">
      <c r="A184" s="15"/>
      <c r="B184" s="256"/>
      <c r="C184" s="257"/>
      <c r="D184" s="226" t="s">
        <v>147</v>
      </c>
      <c r="E184" s="258" t="s">
        <v>19</v>
      </c>
      <c r="F184" s="259" t="s">
        <v>277</v>
      </c>
      <c r="G184" s="257"/>
      <c r="H184" s="260">
        <v>378.54599999999999</v>
      </c>
      <c r="I184" s="261"/>
      <c r="J184" s="257"/>
      <c r="K184" s="257"/>
      <c r="L184" s="262"/>
      <c r="M184" s="263"/>
      <c r="N184" s="264"/>
      <c r="O184" s="264"/>
      <c r="P184" s="264"/>
      <c r="Q184" s="264"/>
      <c r="R184" s="264"/>
      <c r="S184" s="264"/>
      <c r="T184" s="265"/>
      <c r="U184" s="15"/>
      <c r="V184" s="15"/>
      <c r="W184" s="15"/>
      <c r="X184" s="15"/>
      <c r="Y184" s="15"/>
      <c r="Z184" s="15"/>
      <c r="AA184" s="15"/>
      <c r="AB184" s="15"/>
      <c r="AC184" s="15"/>
      <c r="AD184" s="15"/>
      <c r="AE184" s="15"/>
      <c r="AT184" s="266" t="s">
        <v>147</v>
      </c>
      <c r="AU184" s="266" t="s">
        <v>82</v>
      </c>
      <c r="AV184" s="15" t="s">
        <v>143</v>
      </c>
      <c r="AW184" s="15" t="s">
        <v>33</v>
      </c>
      <c r="AX184" s="15" t="s">
        <v>80</v>
      </c>
      <c r="AY184" s="266" t="s">
        <v>136</v>
      </c>
    </row>
    <row r="185" s="2" customFormat="1" ht="21.75" customHeight="1">
      <c r="A185" s="40"/>
      <c r="B185" s="41"/>
      <c r="C185" s="206" t="s">
        <v>284</v>
      </c>
      <c r="D185" s="206" t="s">
        <v>138</v>
      </c>
      <c r="E185" s="207" t="s">
        <v>617</v>
      </c>
      <c r="F185" s="208" t="s">
        <v>618</v>
      </c>
      <c r="G185" s="209" t="s">
        <v>201</v>
      </c>
      <c r="H185" s="210">
        <v>1.2050000000000001</v>
      </c>
      <c r="I185" s="211"/>
      <c r="J185" s="212">
        <f>ROUND(I185*H185,2)</f>
        <v>0</v>
      </c>
      <c r="K185" s="208" t="s">
        <v>142</v>
      </c>
      <c r="L185" s="46"/>
      <c r="M185" s="213" t="s">
        <v>19</v>
      </c>
      <c r="N185" s="214" t="s">
        <v>43</v>
      </c>
      <c r="O185" s="86"/>
      <c r="P185" s="215">
        <f>O185*H185</f>
        <v>0</v>
      </c>
      <c r="Q185" s="215">
        <v>0</v>
      </c>
      <c r="R185" s="215">
        <f>Q185*H185</f>
        <v>0</v>
      </c>
      <c r="S185" s="215">
        <v>0</v>
      </c>
      <c r="T185" s="216">
        <f>S185*H185</f>
        <v>0</v>
      </c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R185" s="217" t="s">
        <v>143</v>
      </c>
      <c r="AT185" s="217" t="s">
        <v>138</v>
      </c>
      <c r="AU185" s="217" t="s">
        <v>82</v>
      </c>
      <c r="AY185" s="19" t="s">
        <v>136</v>
      </c>
      <c r="BE185" s="218">
        <f>IF(N185="základní",J185,0)</f>
        <v>0</v>
      </c>
      <c r="BF185" s="218">
        <f>IF(N185="snížená",J185,0)</f>
        <v>0</v>
      </c>
      <c r="BG185" s="218">
        <f>IF(N185="zákl. přenesená",J185,0)</f>
        <v>0</v>
      </c>
      <c r="BH185" s="218">
        <f>IF(N185="sníž. přenesená",J185,0)</f>
        <v>0</v>
      </c>
      <c r="BI185" s="218">
        <f>IF(N185="nulová",J185,0)</f>
        <v>0</v>
      </c>
      <c r="BJ185" s="19" t="s">
        <v>80</v>
      </c>
      <c r="BK185" s="218">
        <f>ROUND(I185*H185,2)</f>
        <v>0</v>
      </c>
      <c r="BL185" s="19" t="s">
        <v>143</v>
      </c>
      <c r="BM185" s="217" t="s">
        <v>940</v>
      </c>
    </row>
    <row r="186" s="2" customFormat="1">
      <c r="A186" s="40"/>
      <c r="B186" s="41"/>
      <c r="C186" s="42"/>
      <c r="D186" s="219" t="s">
        <v>145</v>
      </c>
      <c r="E186" s="42"/>
      <c r="F186" s="220" t="s">
        <v>620</v>
      </c>
      <c r="G186" s="42"/>
      <c r="H186" s="42"/>
      <c r="I186" s="221"/>
      <c r="J186" s="42"/>
      <c r="K186" s="42"/>
      <c r="L186" s="46"/>
      <c r="M186" s="222"/>
      <c r="N186" s="223"/>
      <c r="O186" s="86"/>
      <c r="P186" s="86"/>
      <c r="Q186" s="86"/>
      <c r="R186" s="86"/>
      <c r="S186" s="86"/>
      <c r="T186" s="87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T186" s="19" t="s">
        <v>145</v>
      </c>
      <c r="AU186" s="19" t="s">
        <v>82</v>
      </c>
    </row>
    <row r="187" s="13" customFormat="1">
      <c r="A187" s="13"/>
      <c r="B187" s="224"/>
      <c r="C187" s="225"/>
      <c r="D187" s="226" t="s">
        <v>147</v>
      </c>
      <c r="E187" s="227" t="s">
        <v>19</v>
      </c>
      <c r="F187" s="228" t="s">
        <v>941</v>
      </c>
      <c r="G187" s="225"/>
      <c r="H187" s="229">
        <v>1.2050000000000001</v>
      </c>
      <c r="I187" s="230"/>
      <c r="J187" s="225"/>
      <c r="K187" s="225"/>
      <c r="L187" s="231"/>
      <c r="M187" s="232"/>
      <c r="N187" s="233"/>
      <c r="O187" s="233"/>
      <c r="P187" s="233"/>
      <c r="Q187" s="233"/>
      <c r="R187" s="233"/>
      <c r="S187" s="233"/>
      <c r="T187" s="234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35" t="s">
        <v>147</v>
      </c>
      <c r="AU187" s="235" t="s">
        <v>82</v>
      </c>
      <c r="AV187" s="13" t="s">
        <v>82</v>
      </c>
      <c r="AW187" s="13" t="s">
        <v>33</v>
      </c>
      <c r="AX187" s="13" t="s">
        <v>80</v>
      </c>
      <c r="AY187" s="235" t="s">
        <v>136</v>
      </c>
    </row>
    <row r="188" s="2" customFormat="1" ht="24.15" customHeight="1">
      <c r="A188" s="40"/>
      <c r="B188" s="41"/>
      <c r="C188" s="206" t="s">
        <v>290</v>
      </c>
      <c r="D188" s="206" t="s">
        <v>138</v>
      </c>
      <c r="E188" s="207" t="s">
        <v>625</v>
      </c>
      <c r="F188" s="208" t="s">
        <v>626</v>
      </c>
      <c r="G188" s="209" t="s">
        <v>201</v>
      </c>
      <c r="H188" s="210">
        <v>16.870000000000001</v>
      </c>
      <c r="I188" s="211"/>
      <c r="J188" s="212">
        <f>ROUND(I188*H188,2)</f>
        <v>0</v>
      </c>
      <c r="K188" s="208" t="s">
        <v>142</v>
      </c>
      <c r="L188" s="46"/>
      <c r="M188" s="213" t="s">
        <v>19</v>
      </c>
      <c r="N188" s="214" t="s">
        <v>43</v>
      </c>
      <c r="O188" s="86"/>
      <c r="P188" s="215">
        <f>O188*H188</f>
        <v>0</v>
      </c>
      <c r="Q188" s="215">
        <v>0</v>
      </c>
      <c r="R188" s="215">
        <f>Q188*H188</f>
        <v>0</v>
      </c>
      <c r="S188" s="215">
        <v>0</v>
      </c>
      <c r="T188" s="216">
        <f>S188*H188</f>
        <v>0</v>
      </c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R188" s="217" t="s">
        <v>143</v>
      </c>
      <c r="AT188" s="217" t="s">
        <v>138</v>
      </c>
      <c r="AU188" s="217" t="s">
        <v>82</v>
      </c>
      <c r="AY188" s="19" t="s">
        <v>136</v>
      </c>
      <c r="BE188" s="218">
        <f>IF(N188="základní",J188,0)</f>
        <v>0</v>
      </c>
      <c r="BF188" s="218">
        <f>IF(N188="snížená",J188,0)</f>
        <v>0</v>
      </c>
      <c r="BG188" s="218">
        <f>IF(N188="zákl. přenesená",J188,0)</f>
        <v>0</v>
      </c>
      <c r="BH188" s="218">
        <f>IF(N188="sníž. přenesená",J188,0)</f>
        <v>0</v>
      </c>
      <c r="BI188" s="218">
        <f>IF(N188="nulová",J188,0)</f>
        <v>0</v>
      </c>
      <c r="BJ188" s="19" t="s">
        <v>80</v>
      </c>
      <c r="BK188" s="218">
        <f>ROUND(I188*H188,2)</f>
        <v>0</v>
      </c>
      <c r="BL188" s="19" t="s">
        <v>143</v>
      </c>
      <c r="BM188" s="217" t="s">
        <v>942</v>
      </c>
    </row>
    <row r="189" s="2" customFormat="1">
      <c r="A189" s="40"/>
      <c r="B189" s="41"/>
      <c r="C189" s="42"/>
      <c r="D189" s="219" t="s">
        <v>145</v>
      </c>
      <c r="E189" s="42"/>
      <c r="F189" s="220" t="s">
        <v>628</v>
      </c>
      <c r="G189" s="42"/>
      <c r="H189" s="42"/>
      <c r="I189" s="221"/>
      <c r="J189" s="42"/>
      <c r="K189" s="42"/>
      <c r="L189" s="46"/>
      <c r="M189" s="222"/>
      <c r="N189" s="223"/>
      <c r="O189" s="86"/>
      <c r="P189" s="86"/>
      <c r="Q189" s="86"/>
      <c r="R189" s="86"/>
      <c r="S189" s="86"/>
      <c r="T189" s="87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T189" s="19" t="s">
        <v>145</v>
      </c>
      <c r="AU189" s="19" t="s">
        <v>82</v>
      </c>
    </row>
    <row r="190" s="13" customFormat="1">
      <c r="A190" s="13"/>
      <c r="B190" s="224"/>
      <c r="C190" s="225"/>
      <c r="D190" s="226" t="s">
        <v>147</v>
      </c>
      <c r="E190" s="227" t="s">
        <v>19</v>
      </c>
      <c r="F190" s="228" t="s">
        <v>943</v>
      </c>
      <c r="G190" s="225"/>
      <c r="H190" s="229">
        <v>16.870000000000001</v>
      </c>
      <c r="I190" s="230"/>
      <c r="J190" s="225"/>
      <c r="K190" s="225"/>
      <c r="L190" s="231"/>
      <c r="M190" s="232"/>
      <c r="N190" s="233"/>
      <c r="O190" s="233"/>
      <c r="P190" s="233"/>
      <c r="Q190" s="233"/>
      <c r="R190" s="233"/>
      <c r="S190" s="233"/>
      <c r="T190" s="234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35" t="s">
        <v>147</v>
      </c>
      <c r="AU190" s="235" t="s">
        <v>82</v>
      </c>
      <c r="AV190" s="13" t="s">
        <v>82</v>
      </c>
      <c r="AW190" s="13" t="s">
        <v>33</v>
      </c>
      <c r="AX190" s="13" t="s">
        <v>80</v>
      </c>
      <c r="AY190" s="235" t="s">
        <v>136</v>
      </c>
    </row>
    <row r="191" s="2" customFormat="1" ht="16.5" customHeight="1">
      <c r="A191" s="40"/>
      <c r="B191" s="41"/>
      <c r="C191" s="206" t="s">
        <v>296</v>
      </c>
      <c r="D191" s="206" t="s">
        <v>138</v>
      </c>
      <c r="E191" s="207" t="s">
        <v>631</v>
      </c>
      <c r="F191" s="208" t="s">
        <v>632</v>
      </c>
      <c r="G191" s="209" t="s">
        <v>201</v>
      </c>
      <c r="H191" s="210">
        <v>377.34100000000001</v>
      </c>
      <c r="I191" s="211"/>
      <c r="J191" s="212">
        <f>ROUND(I191*H191,2)</f>
        <v>0</v>
      </c>
      <c r="K191" s="208" t="s">
        <v>142</v>
      </c>
      <c r="L191" s="46"/>
      <c r="M191" s="213" t="s">
        <v>19</v>
      </c>
      <c r="N191" s="214" t="s">
        <v>43</v>
      </c>
      <c r="O191" s="86"/>
      <c r="P191" s="215">
        <f>O191*H191</f>
        <v>0</v>
      </c>
      <c r="Q191" s="215">
        <v>0</v>
      </c>
      <c r="R191" s="215">
        <f>Q191*H191</f>
        <v>0</v>
      </c>
      <c r="S191" s="215">
        <v>0</v>
      </c>
      <c r="T191" s="216">
        <f>S191*H191</f>
        <v>0</v>
      </c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R191" s="217" t="s">
        <v>143</v>
      </c>
      <c r="AT191" s="217" t="s">
        <v>138</v>
      </c>
      <c r="AU191" s="217" t="s">
        <v>82</v>
      </c>
      <c r="AY191" s="19" t="s">
        <v>136</v>
      </c>
      <c r="BE191" s="218">
        <f>IF(N191="základní",J191,0)</f>
        <v>0</v>
      </c>
      <c r="BF191" s="218">
        <f>IF(N191="snížená",J191,0)</f>
        <v>0</v>
      </c>
      <c r="BG191" s="218">
        <f>IF(N191="zákl. přenesená",J191,0)</f>
        <v>0</v>
      </c>
      <c r="BH191" s="218">
        <f>IF(N191="sníž. přenesená",J191,0)</f>
        <v>0</v>
      </c>
      <c r="BI191" s="218">
        <f>IF(N191="nulová",J191,0)</f>
        <v>0</v>
      </c>
      <c r="BJ191" s="19" t="s">
        <v>80</v>
      </c>
      <c r="BK191" s="218">
        <f>ROUND(I191*H191,2)</f>
        <v>0</v>
      </c>
      <c r="BL191" s="19" t="s">
        <v>143</v>
      </c>
      <c r="BM191" s="217" t="s">
        <v>944</v>
      </c>
    </row>
    <row r="192" s="2" customFormat="1">
      <c r="A192" s="40"/>
      <c r="B192" s="41"/>
      <c r="C192" s="42"/>
      <c r="D192" s="219" t="s">
        <v>145</v>
      </c>
      <c r="E192" s="42"/>
      <c r="F192" s="220" t="s">
        <v>634</v>
      </c>
      <c r="G192" s="42"/>
      <c r="H192" s="42"/>
      <c r="I192" s="221"/>
      <c r="J192" s="42"/>
      <c r="K192" s="42"/>
      <c r="L192" s="46"/>
      <c r="M192" s="222"/>
      <c r="N192" s="223"/>
      <c r="O192" s="86"/>
      <c r="P192" s="86"/>
      <c r="Q192" s="86"/>
      <c r="R192" s="86"/>
      <c r="S192" s="86"/>
      <c r="T192" s="87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T192" s="19" t="s">
        <v>145</v>
      </c>
      <c r="AU192" s="19" t="s">
        <v>82</v>
      </c>
    </row>
    <row r="193" s="13" customFormat="1">
      <c r="A193" s="13"/>
      <c r="B193" s="224"/>
      <c r="C193" s="225"/>
      <c r="D193" s="226" t="s">
        <v>147</v>
      </c>
      <c r="E193" s="227" t="s">
        <v>19</v>
      </c>
      <c r="F193" s="228" t="s">
        <v>945</v>
      </c>
      <c r="G193" s="225"/>
      <c r="H193" s="229">
        <v>377.34100000000001</v>
      </c>
      <c r="I193" s="230"/>
      <c r="J193" s="225"/>
      <c r="K193" s="225"/>
      <c r="L193" s="231"/>
      <c r="M193" s="232"/>
      <c r="N193" s="233"/>
      <c r="O193" s="233"/>
      <c r="P193" s="233"/>
      <c r="Q193" s="233"/>
      <c r="R193" s="233"/>
      <c r="S193" s="233"/>
      <c r="T193" s="234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35" t="s">
        <v>147</v>
      </c>
      <c r="AU193" s="235" t="s">
        <v>82</v>
      </c>
      <c r="AV193" s="13" t="s">
        <v>82</v>
      </c>
      <c r="AW193" s="13" t="s">
        <v>33</v>
      </c>
      <c r="AX193" s="13" t="s">
        <v>80</v>
      </c>
      <c r="AY193" s="235" t="s">
        <v>136</v>
      </c>
    </row>
    <row r="194" s="2" customFormat="1" ht="24.15" customHeight="1">
      <c r="A194" s="40"/>
      <c r="B194" s="41"/>
      <c r="C194" s="206" t="s">
        <v>302</v>
      </c>
      <c r="D194" s="206" t="s">
        <v>138</v>
      </c>
      <c r="E194" s="207" t="s">
        <v>637</v>
      </c>
      <c r="F194" s="208" t="s">
        <v>638</v>
      </c>
      <c r="G194" s="209" t="s">
        <v>201</v>
      </c>
      <c r="H194" s="210">
        <v>1.2050000000000001</v>
      </c>
      <c r="I194" s="211"/>
      <c r="J194" s="212">
        <f>ROUND(I194*H194,2)</f>
        <v>0</v>
      </c>
      <c r="K194" s="208" t="s">
        <v>19</v>
      </c>
      <c r="L194" s="46"/>
      <c r="M194" s="213" t="s">
        <v>19</v>
      </c>
      <c r="N194" s="214" t="s">
        <v>43</v>
      </c>
      <c r="O194" s="86"/>
      <c r="P194" s="215">
        <f>O194*H194</f>
        <v>0</v>
      </c>
      <c r="Q194" s="215">
        <v>0</v>
      </c>
      <c r="R194" s="215">
        <f>Q194*H194</f>
        <v>0</v>
      </c>
      <c r="S194" s="215">
        <v>0</v>
      </c>
      <c r="T194" s="216">
        <f>S194*H194</f>
        <v>0</v>
      </c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R194" s="217" t="s">
        <v>143</v>
      </c>
      <c r="AT194" s="217" t="s">
        <v>138</v>
      </c>
      <c r="AU194" s="217" t="s">
        <v>82</v>
      </c>
      <c r="AY194" s="19" t="s">
        <v>136</v>
      </c>
      <c r="BE194" s="218">
        <f>IF(N194="základní",J194,0)</f>
        <v>0</v>
      </c>
      <c r="BF194" s="218">
        <f>IF(N194="snížená",J194,0)</f>
        <v>0</v>
      </c>
      <c r="BG194" s="218">
        <f>IF(N194="zákl. přenesená",J194,0)</f>
        <v>0</v>
      </c>
      <c r="BH194" s="218">
        <f>IF(N194="sníž. přenesená",J194,0)</f>
        <v>0</v>
      </c>
      <c r="BI194" s="218">
        <f>IF(N194="nulová",J194,0)</f>
        <v>0</v>
      </c>
      <c r="BJ194" s="19" t="s">
        <v>80</v>
      </c>
      <c r="BK194" s="218">
        <f>ROUND(I194*H194,2)</f>
        <v>0</v>
      </c>
      <c r="BL194" s="19" t="s">
        <v>143</v>
      </c>
      <c r="BM194" s="217" t="s">
        <v>946</v>
      </c>
    </row>
    <row r="195" s="13" customFormat="1">
      <c r="A195" s="13"/>
      <c r="B195" s="224"/>
      <c r="C195" s="225"/>
      <c r="D195" s="226" t="s">
        <v>147</v>
      </c>
      <c r="E195" s="227" t="s">
        <v>19</v>
      </c>
      <c r="F195" s="228" t="s">
        <v>947</v>
      </c>
      <c r="G195" s="225"/>
      <c r="H195" s="229">
        <v>1.2050000000000001</v>
      </c>
      <c r="I195" s="230"/>
      <c r="J195" s="225"/>
      <c r="K195" s="225"/>
      <c r="L195" s="231"/>
      <c r="M195" s="232"/>
      <c r="N195" s="233"/>
      <c r="O195" s="233"/>
      <c r="P195" s="233"/>
      <c r="Q195" s="233"/>
      <c r="R195" s="233"/>
      <c r="S195" s="233"/>
      <c r="T195" s="234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35" t="s">
        <v>147</v>
      </c>
      <c r="AU195" s="235" t="s">
        <v>82</v>
      </c>
      <c r="AV195" s="13" t="s">
        <v>82</v>
      </c>
      <c r="AW195" s="13" t="s">
        <v>33</v>
      </c>
      <c r="AX195" s="13" t="s">
        <v>80</v>
      </c>
      <c r="AY195" s="235" t="s">
        <v>136</v>
      </c>
    </row>
    <row r="196" s="12" customFormat="1" ht="22.8" customHeight="1">
      <c r="A196" s="12"/>
      <c r="B196" s="190"/>
      <c r="C196" s="191"/>
      <c r="D196" s="192" t="s">
        <v>71</v>
      </c>
      <c r="E196" s="204" t="s">
        <v>641</v>
      </c>
      <c r="F196" s="204" t="s">
        <v>642</v>
      </c>
      <c r="G196" s="191"/>
      <c r="H196" s="191"/>
      <c r="I196" s="194"/>
      <c r="J196" s="205">
        <f>BK196</f>
        <v>0</v>
      </c>
      <c r="K196" s="191"/>
      <c r="L196" s="196"/>
      <c r="M196" s="197"/>
      <c r="N196" s="198"/>
      <c r="O196" s="198"/>
      <c r="P196" s="199">
        <f>SUM(P197:P198)</f>
        <v>0</v>
      </c>
      <c r="Q196" s="198"/>
      <c r="R196" s="199">
        <f>SUM(R197:R198)</f>
        <v>0</v>
      </c>
      <c r="S196" s="198"/>
      <c r="T196" s="200">
        <f>SUM(T197:T198)</f>
        <v>0</v>
      </c>
      <c r="U196" s="12"/>
      <c r="V196" s="12"/>
      <c r="W196" s="12"/>
      <c r="X196" s="12"/>
      <c r="Y196" s="12"/>
      <c r="Z196" s="12"/>
      <c r="AA196" s="12"/>
      <c r="AB196" s="12"/>
      <c r="AC196" s="12"/>
      <c r="AD196" s="12"/>
      <c r="AE196" s="12"/>
      <c r="AR196" s="201" t="s">
        <v>80</v>
      </c>
      <c r="AT196" s="202" t="s">
        <v>71</v>
      </c>
      <c r="AU196" s="202" t="s">
        <v>80</v>
      </c>
      <c r="AY196" s="201" t="s">
        <v>136</v>
      </c>
      <c r="BK196" s="203">
        <f>SUM(BK197:BK198)</f>
        <v>0</v>
      </c>
    </row>
    <row r="197" s="2" customFormat="1" ht="24.15" customHeight="1">
      <c r="A197" s="40"/>
      <c r="B197" s="41"/>
      <c r="C197" s="206" t="s">
        <v>308</v>
      </c>
      <c r="D197" s="206" t="s">
        <v>138</v>
      </c>
      <c r="E197" s="207" t="s">
        <v>948</v>
      </c>
      <c r="F197" s="208" t="s">
        <v>949</v>
      </c>
      <c r="G197" s="209" t="s">
        <v>201</v>
      </c>
      <c r="H197" s="210">
        <v>36.695999999999998</v>
      </c>
      <c r="I197" s="211"/>
      <c r="J197" s="212">
        <f>ROUND(I197*H197,2)</f>
        <v>0</v>
      </c>
      <c r="K197" s="208" t="s">
        <v>142</v>
      </c>
      <c r="L197" s="46"/>
      <c r="M197" s="213" t="s">
        <v>19</v>
      </c>
      <c r="N197" s="214" t="s">
        <v>43</v>
      </c>
      <c r="O197" s="86"/>
      <c r="P197" s="215">
        <f>O197*H197</f>
        <v>0</v>
      </c>
      <c r="Q197" s="215">
        <v>0</v>
      </c>
      <c r="R197" s="215">
        <f>Q197*H197</f>
        <v>0</v>
      </c>
      <c r="S197" s="215">
        <v>0</v>
      </c>
      <c r="T197" s="216">
        <f>S197*H197</f>
        <v>0</v>
      </c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R197" s="217" t="s">
        <v>143</v>
      </c>
      <c r="AT197" s="217" t="s">
        <v>138</v>
      </c>
      <c r="AU197" s="217" t="s">
        <v>82</v>
      </c>
      <c r="AY197" s="19" t="s">
        <v>136</v>
      </c>
      <c r="BE197" s="218">
        <f>IF(N197="základní",J197,0)</f>
        <v>0</v>
      </c>
      <c r="BF197" s="218">
        <f>IF(N197="snížená",J197,0)</f>
        <v>0</v>
      </c>
      <c r="BG197" s="218">
        <f>IF(N197="zákl. přenesená",J197,0)</f>
        <v>0</v>
      </c>
      <c r="BH197" s="218">
        <f>IF(N197="sníž. přenesená",J197,0)</f>
        <v>0</v>
      </c>
      <c r="BI197" s="218">
        <f>IF(N197="nulová",J197,0)</f>
        <v>0</v>
      </c>
      <c r="BJ197" s="19" t="s">
        <v>80</v>
      </c>
      <c r="BK197" s="218">
        <f>ROUND(I197*H197,2)</f>
        <v>0</v>
      </c>
      <c r="BL197" s="19" t="s">
        <v>143</v>
      </c>
      <c r="BM197" s="217" t="s">
        <v>950</v>
      </c>
    </row>
    <row r="198" s="2" customFormat="1">
      <c r="A198" s="40"/>
      <c r="B198" s="41"/>
      <c r="C198" s="42"/>
      <c r="D198" s="219" t="s">
        <v>145</v>
      </c>
      <c r="E198" s="42"/>
      <c r="F198" s="220" t="s">
        <v>951</v>
      </c>
      <c r="G198" s="42"/>
      <c r="H198" s="42"/>
      <c r="I198" s="221"/>
      <c r="J198" s="42"/>
      <c r="K198" s="42"/>
      <c r="L198" s="46"/>
      <c r="M198" s="281"/>
      <c r="N198" s="282"/>
      <c r="O198" s="283"/>
      <c r="P198" s="283"/>
      <c r="Q198" s="283"/>
      <c r="R198" s="283"/>
      <c r="S198" s="283"/>
      <c r="T198" s="284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T198" s="19" t="s">
        <v>145</v>
      </c>
      <c r="AU198" s="19" t="s">
        <v>82</v>
      </c>
    </row>
    <row r="199" s="2" customFormat="1" ht="6.96" customHeight="1">
      <c r="A199" s="40"/>
      <c r="B199" s="61"/>
      <c r="C199" s="62"/>
      <c r="D199" s="62"/>
      <c r="E199" s="62"/>
      <c r="F199" s="62"/>
      <c r="G199" s="62"/>
      <c r="H199" s="62"/>
      <c r="I199" s="62"/>
      <c r="J199" s="62"/>
      <c r="K199" s="62"/>
      <c r="L199" s="46"/>
      <c r="M199" s="40"/>
      <c r="O199" s="40"/>
      <c r="P199" s="40"/>
      <c r="Q199" s="40"/>
      <c r="R199" s="40"/>
      <c r="S199" s="40"/>
      <c r="T199" s="40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</row>
  </sheetData>
  <sheetProtection sheet="1" autoFilter="0" formatColumns="0" formatRows="0" objects="1" scenarios="1" spinCount="100000" saltValue="9FwgPk0frmTz812rvPkb1VCjPiVWzJWqw25CMSQPR9vUND4bJnhYoTpAQ576smeqrZ8njZvu7eOPaD/kQXeE6w==" hashValue="MiKmiohSV29T/h/Taf0i72K2QjCyHqAby2JeVsPegJk+EoIJFt2vhzgSFnYPGKQph3TUeJba0VIHy9ETVHN8pA==" algorithmName="SHA-512" password="CEF7"/>
  <autoFilter ref="C86:K198"/>
  <mergeCells count="9">
    <mergeCell ref="E7:H7"/>
    <mergeCell ref="E9:H9"/>
    <mergeCell ref="E18:H18"/>
    <mergeCell ref="E27:H27"/>
    <mergeCell ref="E48:H48"/>
    <mergeCell ref="E50:H50"/>
    <mergeCell ref="E77:H77"/>
    <mergeCell ref="E79:H79"/>
    <mergeCell ref="L2:V2"/>
  </mergeCells>
  <hyperlinks>
    <hyperlink ref="F91" r:id="rId1" display="https://podminky.urs.cz/item/CS_URS_2021_01/132151104"/>
    <hyperlink ref="F98" r:id="rId2" display="https://podminky.urs.cz/item/CS_URS_2021_01/162251102"/>
    <hyperlink ref="F102" r:id="rId3" display="https://podminky.urs.cz/item/CS_URS_2021_01/162751117"/>
    <hyperlink ref="F105" r:id="rId4" display="https://podminky.urs.cz/item/CS_URS_2021_01/162751119"/>
    <hyperlink ref="F108" r:id="rId5" display="https://podminky.urs.cz/item/CS_URS_2021_01/167151111"/>
    <hyperlink ref="F113" r:id="rId6" display="https://podminky.urs.cz/item/CS_URS_2021_01/171201223"/>
    <hyperlink ref="F116" r:id="rId7" display="https://podminky.urs.cz/item/CS_URS_2021_01/174101101"/>
    <hyperlink ref="F129" r:id="rId8" display="https://podminky.urs.cz/item/CS_URS_2021_01/564851111"/>
    <hyperlink ref="F133" r:id="rId9" display="https://podminky.urs.cz/item/CS_URS_2021_01/584121111"/>
    <hyperlink ref="F139" r:id="rId10" display="https://podminky.urs.cz/item/CS_URS_2021_01/113106492"/>
    <hyperlink ref="F143" r:id="rId11" display="https://podminky.urs.cz/item/CS_URS_2021_01/979094441"/>
    <hyperlink ref="F148" r:id="rId12" display="https://podminky.urs.cz/item/CS_URS_2021_01/969031112"/>
    <hyperlink ref="F157" r:id="rId13" display="https://podminky.urs.cz/item/CS_URS_2021_01/997013111"/>
    <hyperlink ref="F159" r:id="rId14" display="https://podminky.urs.cz/item/CS_URS_2021_01/997013501"/>
    <hyperlink ref="F161" r:id="rId15" display="https://podminky.urs.cz/item/CS_URS_2021_01/997013509"/>
    <hyperlink ref="F164" r:id="rId16" display="https://podminky.urs.cz/item/CS_URS_2021_01/997013631"/>
    <hyperlink ref="F168" r:id="rId17" display="https://podminky.urs.cz/item/CS_URS_2021_01/981511114"/>
    <hyperlink ref="F181" r:id="rId18" display="https://podminky.urs.cz/item/CS_URS_2021_01/997006007"/>
    <hyperlink ref="F186" r:id="rId19" display="https://podminky.urs.cz/item/CS_URS_2021_01/997006512"/>
    <hyperlink ref="F189" r:id="rId20" display="https://podminky.urs.cz/item/CS_URS_2021_01/997006519"/>
    <hyperlink ref="F192" r:id="rId21" display="https://podminky.urs.cz/item/CS_URS_2021_01/997006551"/>
    <hyperlink ref="F198" r:id="rId22" display="https://podminky.urs.cz/item/CS_URS_2021_01/99822601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23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1.667969" style="1" customWidth="1"/>
    <col min="13" max="13" width="10.83203" style="1" customWidth="1"/>
    <col min="15" max="15" width="14.16016" style="1" customWidth="1"/>
    <col min="16" max="16" width="14.16016" style="1" customWidth="1"/>
    <col min="17" max="17" width="14.16016" style="1" customWidth="1"/>
    <col min="18" max="18" width="14.16016" style="1" customWidth="1"/>
    <col min="19" max="19" width="14.16016" style="1" customWidth="1"/>
    <col min="20" max="20" width="14.16016" style="1" customWidth="1"/>
    <col min="21" max="21" width="16.33203" style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91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22"/>
      <c r="AT3" s="19" t="s">
        <v>82</v>
      </c>
    </row>
    <row r="4" s="1" customFormat="1" ht="24.96" customHeight="1">
      <c r="B4" s="22"/>
      <c r="D4" s="132" t="s">
        <v>100</v>
      </c>
      <c r="L4" s="22"/>
      <c r="M4" s="13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4" t="s">
        <v>16</v>
      </c>
      <c r="L6" s="22"/>
    </row>
    <row r="7" s="1" customFormat="1" ht="16.5" customHeight="1">
      <c r="B7" s="22"/>
      <c r="E7" s="135" t="str">
        <f>'Rekapitulace zakázky'!K6</f>
        <v>Odstranění objektů bývalé LTO v areálu nemocnice Nový Bydžov</v>
      </c>
      <c r="F7" s="134"/>
      <c r="G7" s="134"/>
      <c r="H7" s="134"/>
      <c r="L7" s="22"/>
    </row>
    <row r="8" s="2" customFormat="1" ht="12" customHeight="1">
      <c r="A8" s="40"/>
      <c r="B8" s="46"/>
      <c r="C8" s="40"/>
      <c r="D8" s="134" t="s">
        <v>101</v>
      </c>
      <c r="E8" s="40"/>
      <c r="F8" s="40"/>
      <c r="G8" s="40"/>
      <c r="H8" s="40"/>
      <c r="I8" s="40"/>
      <c r="J8" s="40"/>
      <c r="K8" s="40"/>
      <c r="L8" s="13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7" t="s">
        <v>952</v>
      </c>
      <c r="F9" s="40"/>
      <c r="G9" s="40"/>
      <c r="H9" s="40"/>
      <c r="I9" s="40"/>
      <c r="J9" s="40"/>
      <c r="K9" s="40"/>
      <c r="L9" s="13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4" t="s">
        <v>18</v>
      </c>
      <c r="E11" s="40"/>
      <c r="F11" s="138" t="s">
        <v>19</v>
      </c>
      <c r="G11" s="40"/>
      <c r="H11" s="40"/>
      <c r="I11" s="134" t="s">
        <v>20</v>
      </c>
      <c r="J11" s="138" t="s">
        <v>19</v>
      </c>
      <c r="K11" s="40"/>
      <c r="L11" s="13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4" t="s">
        <v>21</v>
      </c>
      <c r="E12" s="40"/>
      <c r="F12" s="138" t="s">
        <v>22</v>
      </c>
      <c r="G12" s="40"/>
      <c r="H12" s="40"/>
      <c r="I12" s="134" t="s">
        <v>23</v>
      </c>
      <c r="J12" s="139" t="str">
        <f>'Rekapitulace zakázky'!AN8</f>
        <v>5. 8. 2022</v>
      </c>
      <c r="K12" s="40"/>
      <c r="L12" s="13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4" t="s">
        <v>25</v>
      </c>
      <c r="E14" s="40"/>
      <c r="F14" s="40"/>
      <c r="G14" s="40"/>
      <c r="H14" s="40"/>
      <c r="I14" s="134" t="s">
        <v>26</v>
      </c>
      <c r="J14" s="138" t="s">
        <v>19</v>
      </c>
      <c r="K14" s="40"/>
      <c r="L14" s="13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8" t="s">
        <v>27</v>
      </c>
      <c r="F15" s="40"/>
      <c r="G15" s="40"/>
      <c r="H15" s="40"/>
      <c r="I15" s="134" t="s">
        <v>28</v>
      </c>
      <c r="J15" s="138" t="s">
        <v>19</v>
      </c>
      <c r="K15" s="40"/>
      <c r="L15" s="13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4" t="s">
        <v>29</v>
      </c>
      <c r="E17" s="40"/>
      <c r="F17" s="40"/>
      <c r="G17" s="40"/>
      <c r="H17" s="40"/>
      <c r="I17" s="134" t="s">
        <v>26</v>
      </c>
      <c r="J17" s="35" t="str">
        <f>'Rekapitulace zakázky'!AN13</f>
        <v>Vyplň údaj</v>
      </c>
      <c r="K17" s="40"/>
      <c r="L17" s="13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zakázky'!E14</f>
        <v>Vyplň údaj</v>
      </c>
      <c r="F18" s="138"/>
      <c r="G18" s="138"/>
      <c r="H18" s="138"/>
      <c r="I18" s="134" t="s">
        <v>28</v>
      </c>
      <c r="J18" s="35" t="str">
        <f>'Rekapitulace zakázky'!AN14</f>
        <v>Vyplň údaj</v>
      </c>
      <c r="K18" s="40"/>
      <c r="L18" s="13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4" t="s">
        <v>31</v>
      </c>
      <c r="E20" s="40"/>
      <c r="F20" s="40"/>
      <c r="G20" s="40"/>
      <c r="H20" s="40"/>
      <c r="I20" s="134" t="s">
        <v>26</v>
      </c>
      <c r="J20" s="138" t="s">
        <v>19</v>
      </c>
      <c r="K20" s="40"/>
      <c r="L20" s="13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8" t="s">
        <v>32</v>
      </c>
      <c r="F21" s="40"/>
      <c r="G21" s="40"/>
      <c r="H21" s="40"/>
      <c r="I21" s="134" t="s">
        <v>28</v>
      </c>
      <c r="J21" s="138" t="s">
        <v>19</v>
      </c>
      <c r="K21" s="40"/>
      <c r="L21" s="13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4" t="s">
        <v>34</v>
      </c>
      <c r="E23" s="40"/>
      <c r="F23" s="40"/>
      <c r="G23" s="40"/>
      <c r="H23" s="40"/>
      <c r="I23" s="134" t="s">
        <v>26</v>
      </c>
      <c r="J23" s="138" t="s">
        <v>19</v>
      </c>
      <c r="K23" s="40"/>
      <c r="L23" s="13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8" t="s">
        <v>35</v>
      </c>
      <c r="F24" s="40"/>
      <c r="G24" s="40"/>
      <c r="H24" s="40"/>
      <c r="I24" s="134" t="s">
        <v>28</v>
      </c>
      <c r="J24" s="138" t="s">
        <v>19</v>
      </c>
      <c r="K24" s="40"/>
      <c r="L24" s="13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4" t="s">
        <v>36</v>
      </c>
      <c r="E26" s="40"/>
      <c r="F26" s="40"/>
      <c r="G26" s="40"/>
      <c r="H26" s="40"/>
      <c r="I26" s="40"/>
      <c r="J26" s="40"/>
      <c r="K26" s="40"/>
      <c r="L26" s="13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47.25" customHeight="1">
      <c r="A27" s="140"/>
      <c r="B27" s="141"/>
      <c r="C27" s="140"/>
      <c r="D27" s="140"/>
      <c r="E27" s="142" t="s">
        <v>103</v>
      </c>
      <c r="F27" s="142"/>
      <c r="G27" s="142"/>
      <c r="H27" s="142"/>
      <c r="I27" s="140"/>
      <c r="J27" s="140"/>
      <c r="K27" s="140"/>
      <c r="L27" s="143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4"/>
      <c r="E29" s="144"/>
      <c r="F29" s="144"/>
      <c r="G29" s="144"/>
      <c r="H29" s="144"/>
      <c r="I29" s="144"/>
      <c r="J29" s="144"/>
      <c r="K29" s="144"/>
      <c r="L29" s="13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5" t="s">
        <v>38</v>
      </c>
      <c r="E30" s="40"/>
      <c r="F30" s="40"/>
      <c r="G30" s="40"/>
      <c r="H30" s="40"/>
      <c r="I30" s="40"/>
      <c r="J30" s="146">
        <f>ROUND(J83, 2)</f>
        <v>0</v>
      </c>
      <c r="K30" s="40"/>
      <c r="L30" s="13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4"/>
      <c r="E31" s="144"/>
      <c r="F31" s="144"/>
      <c r="G31" s="144"/>
      <c r="H31" s="144"/>
      <c r="I31" s="144"/>
      <c r="J31" s="144"/>
      <c r="K31" s="144"/>
      <c r="L31" s="13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7" t="s">
        <v>40</v>
      </c>
      <c r="G32" s="40"/>
      <c r="H32" s="40"/>
      <c r="I32" s="147" t="s">
        <v>39</v>
      </c>
      <c r="J32" s="147" t="s">
        <v>41</v>
      </c>
      <c r="K32" s="40"/>
      <c r="L32" s="13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8" t="s">
        <v>42</v>
      </c>
      <c r="E33" s="134" t="s">
        <v>43</v>
      </c>
      <c r="F33" s="149">
        <f>ROUND((SUM(BE83:BE137)),  2)</f>
        <v>0</v>
      </c>
      <c r="G33" s="40"/>
      <c r="H33" s="40"/>
      <c r="I33" s="150">
        <v>0.20999999999999999</v>
      </c>
      <c r="J33" s="149">
        <f>ROUND(((SUM(BE83:BE137))*I33),  2)</f>
        <v>0</v>
      </c>
      <c r="K33" s="40"/>
      <c r="L33" s="13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4" t="s">
        <v>44</v>
      </c>
      <c r="F34" s="149">
        <f>ROUND((SUM(BF83:BF137)),  2)</f>
        <v>0</v>
      </c>
      <c r="G34" s="40"/>
      <c r="H34" s="40"/>
      <c r="I34" s="150">
        <v>0.14999999999999999</v>
      </c>
      <c r="J34" s="149">
        <f>ROUND(((SUM(BF83:BF137))*I34),  2)</f>
        <v>0</v>
      </c>
      <c r="K34" s="40"/>
      <c r="L34" s="13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4" t="s">
        <v>45</v>
      </c>
      <c r="F35" s="149">
        <f>ROUND((SUM(BG83:BG137)),  2)</f>
        <v>0</v>
      </c>
      <c r="G35" s="40"/>
      <c r="H35" s="40"/>
      <c r="I35" s="150">
        <v>0.20999999999999999</v>
      </c>
      <c r="J35" s="149">
        <f>0</f>
        <v>0</v>
      </c>
      <c r="K35" s="40"/>
      <c r="L35" s="13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4" t="s">
        <v>46</v>
      </c>
      <c r="F36" s="149">
        <f>ROUND((SUM(BH83:BH137)),  2)</f>
        <v>0</v>
      </c>
      <c r="G36" s="40"/>
      <c r="H36" s="40"/>
      <c r="I36" s="150">
        <v>0.14999999999999999</v>
      </c>
      <c r="J36" s="149">
        <f>0</f>
        <v>0</v>
      </c>
      <c r="K36" s="40"/>
      <c r="L36" s="13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4" t="s">
        <v>47</v>
      </c>
      <c r="F37" s="149">
        <f>ROUND((SUM(BI83:BI137)),  2)</f>
        <v>0</v>
      </c>
      <c r="G37" s="40"/>
      <c r="H37" s="40"/>
      <c r="I37" s="150">
        <v>0</v>
      </c>
      <c r="J37" s="149">
        <f>0</f>
        <v>0</v>
      </c>
      <c r="K37" s="40"/>
      <c r="L37" s="13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1"/>
      <c r="D39" s="152" t="s">
        <v>48</v>
      </c>
      <c r="E39" s="153"/>
      <c r="F39" s="153"/>
      <c r="G39" s="154" t="s">
        <v>49</v>
      </c>
      <c r="H39" s="155" t="s">
        <v>50</v>
      </c>
      <c r="I39" s="153"/>
      <c r="J39" s="156">
        <f>SUM(J30:J37)</f>
        <v>0</v>
      </c>
      <c r="K39" s="157"/>
      <c r="L39" s="13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3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3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104</v>
      </c>
      <c r="D45" s="42"/>
      <c r="E45" s="42"/>
      <c r="F45" s="42"/>
      <c r="G45" s="42"/>
      <c r="H45" s="42"/>
      <c r="I45" s="42"/>
      <c r="J45" s="42"/>
      <c r="K45" s="42"/>
      <c r="L45" s="13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62" t="str">
        <f>E7</f>
        <v>Odstranění objektů bývalé LTO v areálu nemocnice Nový Bydžov</v>
      </c>
      <c r="F48" s="34"/>
      <c r="G48" s="34"/>
      <c r="H48" s="34"/>
      <c r="I48" s="42"/>
      <c r="J48" s="42"/>
      <c r="K48" s="42"/>
      <c r="L48" s="13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101</v>
      </c>
      <c r="D49" s="42"/>
      <c r="E49" s="42"/>
      <c r="F49" s="42"/>
      <c r="G49" s="42"/>
      <c r="H49" s="42"/>
      <c r="I49" s="42"/>
      <c r="J49" s="42"/>
      <c r="K49" s="42"/>
      <c r="L49" s="13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4. - Kanalizace + lapol</v>
      </c>
      <c r="F50" s="42"/>
      <c r="G50" s="42"/>
      <c r="H50" s="42"/>
      <c r="I50" s="42"/>
      <c r="J50" s="42"/>
      <c r="K50" s="42"/>
      <c r="L50" s="13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>Nový Bydžov</v>
      </c>
      <c r="G52" s="42"/>
      <c r="H52" s="42"/>
      <c r="I52" s="34" t="s">
        <v>23</v>
      </c>
      <c r="J52" s="74" t="str">
        <f>IF(J12="","",J12)</f>
        <v>5. 8. 2022</v>
      </c>
      <c r="K52" s="42"/>
      <c r="L52" s="13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5.15" customHeight="1">
      <c r="A54" s="40"/>
      <c r="B54" s="41"/>
      <c r="C54" s="34" t="s">
        <v>25</v>
      </c>
      <c r="D54" s="42"/>
      <c r="E54" s="42"/>
      <c r="F54" s="29" t="str">
        <f>E15</f>
        <v>Královehradecký kraj</v>
      </c>
      <c r="G54" s="42"/>
      <c r="H54" s="42"/>
      <c r="I54" s="34" t="s">
        <v>31</v>
      </c>
      <c r="J54" s="38" t="str">
        <f>E21</f>
        <v>INS s.r.o. Náchod</v>
      </c>
      <c r="K54" s="42"/>
      <c r="L54" s="13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29</v>
      </c>
      <c r="D55" s="42"/>
      <c r="E55" s="42"/>
      <c r="F55" s="29" t="str">
        <f>IF(E18="","",E18)</f>
        <v>Vyplň údaj</v>
      </c>
      <c r="G55" s="42"/>
      <c r="H55" s="42"/>
      <c r="I55" s="34" t="s">
        <v>34</v>
      </c>
      <c r="J55" s="38" t="str">
        <f>E24</f>
        <v>Jan Krčmář</v>
      </c>
      <c r="K55" s="42"/>
      <c r="L55" s="13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3" t="s">
        <v>105</v>
      </c>
      <c r="D57" s="164"/>
      <c r="E57" s="164"/>
      <c r="F57" s="164"/>
      <c r="G57" s="164"/>
      <c r="H57" s="164"/>
      <c r="I57" s="164"/>
      <c r="J57" s="165" t="s">
        <v>106</v>
      </c>
      <c r="K57" s="164"/>
      <c r="L57" s="13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6" t="s">
        <v>70</v>
      </c>
      <c r="D59" s="42"/>
      <c r="E59" s="42"/>
      <c r="F59" s="42"/>
      <c r="G59" s="42"/>
      <c r="H59" s="42"/>
      <c r="I59" s="42"/>
      <c r="J59" s="104">
        <f>J83</f>
        <v>0</v>
      </c>
      <c r="K59" s="42"/>
      <c r="L59" s="13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107</v>
      </c>
    </row>
    <row r="60" s="9" customFormat="1" ht="24.96" customHeight="1">
      <c r="A60" s="9"/>
      <c r="B60" s="167"/>
      <c r="C60" s="168"/>
      <c r="D60" s="169" t="s">
        <v>108</v>
      </c>
      <c r="E60" s="170"/>
      <c r="F60" s="170"/>
      <c r="G60" s="170"/>
      <c r="H60" s="170"/>
      <c r="I60" s="170"/>
      <c r="J60" s="171">
        <f>J84</f>
        <v>0</v>
      </c>
      <c r="K60" s="168"/>
      <c r="L60" s="17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3"/>
      <c r="C61" s="174"/>
      <c r="D61" s="175" t="s">
        <v>109</v>
      </c>
      <c r="E61" s="176"/>
      <c r="F61" s="176"/>
      <c r="G61" s="176"/>
      <c r="H61" s="176"/>
      <c r="I61" s="176"/>
      <c r="J61" s="177">
        <f>J85</f>
        <v>0</v>
      </c>
      <c r="K61" s="174"/>
      <c r="L61" s="17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3"/>
      <c r="C62" s="174"/>
      <c r="D62" s="175" t="s">
        <v>112</v>
      </c>
      <c r="E62" s="176"/>
      <c r="F62" s="176"/>
      <c r="G62" s="176"/>
      <c r="H62" s="176"/>
      <c r="I62" s="176"/>
      <c r="J62" s="177">
        <f>J107</f>
        <v>0</v>
      </c>
      <c r="K62" s="174"/>
      <c r="L62" s="17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3"/>
      <c r="C63" s="174"/>
      <c r="D63" s="175" t="s">
        <v>115</v>
      </c>
      <c r="E63" s="176"/>
      <c r="F63" s="176"/>
      <c r="G63" s="176"/>
      <c r="H63" s="176"/>
      <c r="I63" s="176"/>
      <c r="J63" s="177">
        <f>J109</f>
        <v>0</v>
      </c>
      <c r="K63" s="174"/>
      <c r="L63" s="178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2" customFormat="1" ht="21.84" customHeight="1">
      <c r="A64" s="40"/>
      <c r="B64" s="41"/>
      <c r="C64" s="42"/>
      <c r="D64" s="42"/>
      <c r="E64" s="42"/>
      <c r="F64" s="42"/>
      <c r="G64" s="42"/>
      <c r="H64" s="42"/>
      <c r="I64" s="42"/>
      <c r="J64" s="42"/>
      <c r="K64" s="42"/>
      <c r="L64" s="136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</row>
    <row r="65" s="2" customFormat="1" ht="6.96" customHeight="1">
      <c r="A65" s="40"/>
      <c r="B65" s="61"/>
      <c r="C65" s="62"/>
      <c r="D65" s="62"/>
      <c r="E65" s="62"/>
      <c r="F65" s="62"/>
      <c r="G65" s="62"/>
      <c r="H65" s="62"/>
      <c r="I65" s="62"/>
      <c r="J65" s="62"/>
      <c r="K65" s="62"/>
      <c r="L65" s="136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9" s="2" customFormat="1" ht="6.96" customHeight="1">
      <c r="A69" s="40"/>
      <c r="B69" s="63"/>
      <c r="C69" s="64"/>
      <c r="D69" s="64"/>
      <c r="E69" s="64"/>
      <c r="F69" s="64"/>
      <c r="G69" s="64"/>
      <c r="H69" s="64"/>
      <c r="I69" s="64"/>
      <c r="J69" s="64"/>
      <c r="K69" s="64"/>
      <c r="L69" s="136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</row>
    <row r="70" s="2" customFormat="1" ht="24.96" customHeight="1">
      <c r="A70" s="40"/>
      <c r="B70" s="41"/>
      <c r="C70" s="25" t="s">
        <v>121</v>
      </c>
      <c r="D70" s="42"/>
      <c r="E70" s="42"/>
      <c r="F70" s="42"/>
      <c r="G70" s="42"/>
      <c r="H70" s="42"/>
      <c r="I70" s="42"/>
      <c r="J70" s="42"/>
      <c r="K70" s="42"/>
      <c r="L70" s="136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1" s="2" customFormat="1" ht="6.96" customHeight="1">
      <c r="A71" s="40"/>
      <c r="B71" s="41"/>
      <c r="C71" s="42"/>
      <c r="D71" s="42"/>
      <c r="E71" s="42"/>
      <c r="F71" s="42"/>
      <c r="G71" s="42"/>
      <c r="H71" s="42"/>
      <c r="I71" s="42"/>
      <c r="J71" s="42"/>
      <c r="K71" s="42"/>
      <c r="L71" s="136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12" customHeight="1">
      <c r="A72" s="40"/>
      <c r="B72" s="41"/>
      <c r="C72" s="34" t="s">
        <v>16</v>
      </c>
      <c r="D72" s="42"/>
      <c r="E72" s="42"/>
      <c r="F72" s="42"/>
      <c r="G72" s="42"/>
      <c r="H72" s="42"/>
      <c r="I72" s="42"/>
      <c r="J72" s="42"/>
      <c r="K72" s="42"/>
      <c r="L72" s="136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16.5" customHeight="1">
      <c r="A73" s="40"/>
      <c r="B73" s="41"/>
      <c r="C73" s="42"/>
      <c r="D73" s="42"/>
      <c r="E73" s="162" t="str">
        <f>E7</f>
        <v>Odstranění objektů bývalé LTO v areálu nemocnice Nový Bydžov</v>
      </c>
      <c r="F73" s="34"/>
      <c r="G73" s="34"/>
      <c r="H73" s="34"/>
      <c r="I73" s="42"/>
      <c r="J73" s="42"/>
      <c r="K73" s="42"/>
      <c r="L73" s="136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12" customHeight="1">
      <c r="A74" s="40"/>
      <c r="B74" s="41"/>
      <c r="C74" s="34" t="s">
        <v>101</v>
      </c>
      <c r="D74" s="42"/>
      <c r="E74" s="42"/>
      <c r="F74" s="42"/>
      <c r="G74" s="42"/>
      <c r="H74" s="42"/>
      <c r="I74" s="42"/>
      <c r="J74" s="42"/>
      <c r="K74" s="42"/>
      <c r="L74" s="136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16.5" customHeight="1">
      <c r="A75" s="40"/>
      <c r="B75" s="41"/>
      <c r="C75" s="42"/>
      <c r="D75" s="42"/>
      <c r="E75" s="71" t="str">
        <f>E9</f>
        <v>4. - Kanalizace + lapol</v>
      </c>
      <c r="F75" s="42"/>
      <c r="G75" s="42"/>
      <c r="H75" s="42"/>
      <c r="I75" s="42"/>
      <c r="J75" s="42"/>
      <c r="K75" s="42"/>
      <c r="L75" s="136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6.96" customHeight="1">
      <c r="A76" s="40"/>
      <c r="B76" s="41"/>
      <c r="C76" s="42"/>
      <c r="D76" s="42"/>
      <c r="E76" s="42"/>
      <c r="F76" s="42"/>
      <c r="G76" s="42"/>
      <c r="H76" s="42"/>
      <c r="I76" s="42"/>
      <c r="J76" s="42"/>
      <c r="K76" s="42"/>
      <c r="L76" s="136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2" customHeight="1">
      <c r="A77" s="40"/>
      <c r="B77" s="41"/>
      <c r="C77" s="34" t="s">
        <v>21</v>
      </c>
      <c r="D77" s="42"/>
      <c r="E77" s="42"/>
      <c r="F77" s="29" t="str">
        <f>F12</f>
        <v>Nový Bydžov</v>
      </c>
      <c r="G77" s="42"/>
      <c r="H77" s="42"/>
      <c r="I77" s="34" t="s">
        <v>23</v>
      </c>
      <c r="J77" s="74" t="str">
        <f>IF(J12="","",J12)</f>
        <v>5. 8. 2022</v>
      </c>
      <c r="K77" s="42"/>
      <c r="L77" s="13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6.96" customHeight="1">
      <c r="A78" s="40"/>
      <c r="B78" s="41"/>
      <c r="C78" s="42"/>
      <c r="D78" s="42"/>
      <c r="E78" s="42"/>
      <c r="F78" s="42"/>
      <c r="G78" s="42"/>
      <c r="H78" s="42"/>
      <c r="I78" s="42"/>
      <c r="J78" s="42"/>
      <c r="K78" s="42"/>
      <c r="L78" s="13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5.15" customHeight="1">
      <c r="A79" s="40"/>
      <c r="B79" s="41"/>
      <c r="C79" s="34" t="s">
        <v>25</v>
      </c>
      <c r="D79" s="42"/>
      <c r="E79" s="42"/>
      <c r="F79" s="29" t="str">
        <f>E15</f>
        <v>Královehradecký kraj</v>
      </c>
      <c r="G79" s="42"/>
      <c r="H79" s="42"/>
      <c r="I79" s="34" t="s">
        <v>31</v>
      </c>
      <c r="J79" s="38" t="str">
        <f>E21</f>
        <v>INS s.r.o. Náchod</v>
      </c>
      <c r="K79" s="42"/>
      <c r="L79" s="13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15.15" customHeight="1">
      <c r="A80" s="40"/>
      <c r="B80" s="41"/>
      <c r="C80" s="34" t="s">
        <v>29</v>
      </c>
      <c r="D80" s="42"/>
      <c r="E80" s="42"/>
      <c r="F80" s="29" t="str">
        <f>IF(E18="","",E18)</f>
        <v>Vyplň údaj</v>
      </c>
      <c r="G80" s="42"/>
      <c r="H80" s="42"/>
      <c r="I80" s="34" t="s">
        <v>34</v>
      </c>
      <c r="J80" s="38" t="str">
        <f>E24</f>
        <v>Jan Krčmář</v>
      </c>
      <c r="K80" s="42"/>
      <c r="L80" s="13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0.32" customHeight="1">
      <c r="A81" s="40"/>
      <c r="B81" s="41"/>
      <c r="C81" s="42"/>
      <c r="D81" s="42"/>
      <c r="E81" s="42"/>
      <c r="F81" s="42"/>
      <c r="G81" s="42"/>
      <c r="H81" s="42"/>
      <c r="I81" s="42"/>
      <c r="J81" s="42"/>
      <c r="K81" s="42"/>
      <c r="L81" s="136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11" customFormat="1" ht="29.28" customHeight="1">
      <c r="A82" s="179"/>
      <c r="B82" s="180"/>
      <c r="C82" s="181" t="s">
        <v>122</v>
      </c>
      <c r="D82" s="182" t="s">
        <v>57</v>
      </c>
      <c r="E82" s="182" t="s">
        <v>53</v>
      </c>
      <c r="F82" s="182" t="s">
        <v>54</v>
      </c>
      <c r="G82" s="182" t="s">
        <v>123</v>
      </c>
      <c r="H82" s="182" t="s">
        <v>124</v>
      </c>
      <c r="I82" s="182" t="s">
        <v>125</v>
      </c>
      <c r="J82" s="182" t="s">
        <v>106</v>
      </c>
      <c r="K82" s="183" t="s">
        <v>126</v>
      </c>
      <c r="L82" s="184"/>
      <c r="M82" s="94" t="s">
        <v>19</v>
      </c>
      <c r="N82" s="95" t="s">
        <v>42</v>
      </c>
      <c r="O82" s="95" t="s">
        <v>127</v>
      </c>
      <c r="P82" s="95" t="s">
        <v>128</v>
      </c>
      <c r="Q82" s="95" t="s">
        <v>129</v>
      </c>
      <c r="R82" s="95" t="s">
        <v>130</v>
      </c>
      <c r="S82" s="95" t="s">
        <v>131</v>
      </c>
      <c r="T82" s="96" t="s">
        <v>132</v>
      </c>
      <c r="U82" s="179"/>
      <c r="V82" s="179"/>
      <c r="W82" s="179"/>
      <c r="X82" s="179"/>
      <c r="Y82" s="179"/>
      <c r="Z82" s="179"/>
      <c r="AA82" s="179"/>
      <c r="AB82" s="179"/>
      <c r="AC82" s="179"/>
      <c r="AD82" s="179"/>
      <c r="AE82" s="179"/>
    </row>
    <row r="83" s="2" customFormat="1" ht="22.8" customHeight="1">
      <c r="A83" s="40"/>
      <c r="B83" s="41"/>
      <c r="C83" s="101" t="s">
        <v>133</v>
      </c>
      <c r="D83" s="42"/>
      <c r="E83" s="42"/>
      <c r="F83" s="42"/>
      <c r="G83" s="42"/>
      <c r="H83" s="42"/>
      <c r="I83" s="42"/>
      <c r="J83" s="185">
        <f>BK83</f>
        <v>0</v>
      </c>
      <c r="K83" s="42"/>
      <c r="L83" s="46"/>
      <c r="M83" s="97"/>
      <c r="N83" s="186"/>
      <c r="O83" s="98"/>
      <c r="P83" s="187">
        <f>P84</f>
        <v>0</v>
      </c>
      <c r="Q83" s="98"/>
      <c r="R83" s="187">
        <f>R84</f>
        <v>0.00042859999999999996</v>
      </c>
      <c r="S83" s="98"/>
      <c r="T83" s="188">
        <f>T84</f>
        <v>28.582643999999998</v>
      </c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T83" s="19" t="s">
        <v>71</v>
      </c>
      <c r="AU83" s="19" t="s">
        <v>107</v>
      </c>
      <c r="BK83" s="189">
        <f>BK84</f>
        <v>0</v>
      </c>
    </row>
    <row r="84" s="12" customFormat="1" ht="25.92" customHeight="1">
      <c r="A84" s="12"/>
      <c r="B84" s="190"/>
      <c r="C84" s="191"/>
      <c r="D84" s="192" t="s">
        <v>71</v>
      </c>
      <c r="E84" s="193" t="s">
        <v>134</v>
      </c>
      <c r="F84" s="193" t="s">
        <v>135</v>
      </c>
      <c r="G84" s="191"/>
      <c r="H84" s="191"/>
      <c r="I84" s="194"/>
      <c r="J84" s="195">
        <f>BK84</f>
        <v>0</v>
      </c>
      <c r="K84" s="191"/>
      <c r="L84" s="196"/>
      <c r="M84" s="197"/>
      <c r="N84" s="198"/>
      <c r="O84" s="198"/>
      <c r="P84" s="199">
        <f>P85+P107+P109</f>
        <v>0</v>
      </c>
      <c r="Q84" s="198"/>
      <c r="R84" s="199">
        <f>R85+R107+R109</f>
        <v>0.00042859999999999996</v>
      </c>
      <c r="S84" s="198"/>
      <c r="T84" s="200">
        <f>T85+T107+T109</f>
        <v>28.582643999999998</v>
      </c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R84" s="201" t="s">
        <v>80</v>
      </c>
      <c r="AT84" s="202" t="s">
        <v>71</v>
      </c>
      <c r="AU84" s="202" t="s">
        <v>72</v>
      </c>
      <c r="AY84" s="201" t="s">
        <v>136</v>
      </c>
      <c r="BK84" s="203">
        <f>BK85+BK107+BK109</f>
        <v>0</v>
      </c>
    </row>
    <row r="85" s="12" customFormat="1" ht="22.8" customHeight="1">
      <c r="A85" s="12"/>
      <c r="B85" s="190"/>
      <c r="C85" s="191"/>
      <c r="D85" s="192" t="s">
        <v>71</v>
      </c>
      <c r="E85" s="204" t="s">
        <v>80</v>
      </c>
      <c r="F85" s="204" t="s">
        <v>137</v>
      </c>
      <c r="G85" s="191"/>
      <c r="H85" s="191"/>
      <c r="I85" s="194"/>
      <c r="J85" s="205">
        <f>BK85</f>
        <v>0</v>
      </c>
      <c r="K85" s="191"/>
      <c r="L85" s="196"/>
      <c r="M85" s="197"/>
      <c r="N85" s="198"/>
      <c r="O85" s="198"/>
      <c r="P85" s="199">
        <f>SUM(P86:P106)</f>
        <v>0</v>
      </c>
      <c r="Q85" s="198"/>
      <c r="R85" s="199">
        <f>SUM(R86:R106)</f>
        <v>0</v>
      </c>
      <c r="S85" s="198"/>
      <c r="T85" s="200">
        <f>SUM(T86:T106)</f>
        <v>0</v>
      </c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R85" s="201" t="s">
        <v>80</v>
      </c>
      <c r="AT85" s="202" t="s">
        <v>71</v>
      </c>
      <c r="AU85" s="202" t="s">
        <v>80</v>
      </c>
      <c r="AY85" s="201" t="s">
        <v>136</v>
      </c>
      <c r="BK85" s="203">
        <f>SUM(BK86:BK106)</f>
        <v>0</v>
      </c>
    </row>
    <row r="86" s="2" customFormat="1" ht="24.15" customHeight="1">
      <c r="A86" s="40"/>
      <c r="B86" s="41"/>
      <c r="C86" s="206" t="s">
        <v>80</v>
      </c>
      <c r="D86" s="206" t="s">
        <v>138</v>
      </c>
      <c r="E86" s="207" t="s">
        <v>857</v>
      </c>
      <c r="F86" s="208" t="s">
        <v>858</v>
      </c>
      <c r="G86" s="209" t="s">
        <v>169</v>
      </c>
      <c r="H86" s="210">
        <v>157.14099999999999</v>
      </c>
      <c r="I86" s="211"/>
      <c r="J86" s="212">
        <f>ROUND(I86*H86,2)</f>
        <v>0</v>
      </c>
      <c r="K86" s="208" t="s">
        <v>142</v>
      </c>
      <c r="L86" s="46"/>
      <c r="M86" s="213" t="s">
        <v>19</v>
      </c>
      <c r="N86" s="214" t="s">
        <v>43</v>
      </c>
      <c r="O86" s="86"/>
      <c r="P86" s="215">
        <f>O86*H86</f>
        <v>0</v>
      </c>
      <c r="Q86" s="215">
        <v>0</v>
      </c>
      <c r="R86" s="215">
        <f>Q86*H86</f>
        <v>0</v>
      </c>
      <c r="S86" s="215">
        <v>0</v>
      </c>
      <c r="T86" s="216">
        <f>S86*H86</f>
        <v>0</v>
      </c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R86" s="217" t="s">
        <v>143</v>
      </c>
      <c r="AT86" s="217" t="s">
        <v>138</v>
      </c>
      <c r="AU86" s="217" t="s">
        <v>82</v>
      </c>
      <c r="AY86" s="19" t="s">
        <v>136</v>
      </c>
      <c r="BE86" s="218">
        <f>IF(N86="základní",J86,0)</f>
        <v>0</v>
      </c>
      <c r="BF86" s="218">
        <f>IF(N86="snížená",J86,0)</f>
        <v>0</v>
      </c>
      <c r="BG86" s="218">
        <f>IF(N86="zákl. přenesená",J86,0)</f>
        <v>0</v>
      </c>
      <c r="BH86" s="218">
        <f>IF(N86="sníž. přenesená",J86,0)</f>
        <v>0</v>
      </c>
      <c r="BI86" s="218">
        <f>IF(N86="nulová",J86,0)</f>
        <v>0</v>
      </c>
      <c r="BJ86" s="19" t="s">
        <v>80</v>
      </c>
      <c r="BK86" s="218">
        <f>ROUND(I86*H86,2)</f>
        <v>0</v>
      </c>
      <c r="BL86" s="19" t="s">
        <v>143</v>
      </c>
      <c r="BM86" s="217" t="s">
        <v>953</v>
      </c>
    </row>
    <row r="87" s="2" customFormat="1">
      <c r="A87" s="40"/>
      <c r="B87" s="41"/>
      <c r="C87" s="42"/>
      <c r="D87" s="219" t="s">
        <v>145</v>
      </c>
      <c r="E87" s="42"/>
      <c r="F87" s="220" t="s">
        <v>860</v>
      </c>
      <c r="G87" s="42"/>
      <c r="H87" s="42"/>
      <c r="I87" s="221"/>
      <c r="J87" s="42"/>
      <c r="K87" s="42"/>
      <c r="L87" s="46"/>
      <c r="M87" s="222"/>
      <c r="N87" s="223"/>
      <c r="O87" s="86"/>
      <c r="P87" s="86"/>
      <c r="Q87" s="86"/>
      <c r="R87" s="86"/>
      <c r="S87" s="86"/>
      <c r="T87" s="87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T87" s="19" t="s">
        <v>145</v>
      </c>
      <c r="AU87" s="19" t="s">
        <v>82</v>
      </c>
    </row>
    <row r="88" s="14" customFormat="1">
      <c r="A88" s="14"/>
      <c r="B88" s="246"/>
      <c r="C88" s="247"/>
      <c r="D88" s="226" t="s">
        <v>147</v>
      </c>
      <c r="E88" s="248" t="s">
        <v>19</v>
      </c>
      <c r="F88" s="249" t="s">
        <v>829</v>
      </c>
      <c r="G88" s="247"/>
      <c r="H88" s="248" t="s">
        <v>19</v>
      </c>
      <c r="I88" s="250"/>
      <c r="J88" s="247"/>
      <c r="K88" s="247"/>
      <c r="L88" s="251"/>
      <c r="M88" s="252"/>
      <c r="N88" s="253"/>
      <c r="O88" s="253"/>
      <c r="P88" s="253"/>
      <c r="Q88" s="253"/>
      <c r="R88" s="253"/>
      <c r="S88" s="253"/>
      <c r="T88" s="254"/>
      <c r="U88" s="14"/>
      <c r="V88" s="14"/>
      <c r="W88" s="14"/>
      <c r="X88" s="14"/>
      <c r="Y88" s="14"/>
      <c r="Z88" s="14"/>
      <c r="AA88" s="14"/>
      <c r="AB88" s="14"/>
      <c r="AC88" s="14"/>
      <c r="AD88" s="14"/>
      <c r="AE88" s="14"/>
      <c r="AT88" s="255" t="s">
        <v>147</v>
      </c>
      <c r="AU88" s="255" t="s">
        <v>82</v>
      </c>
      <c r="AV88" s="14" t="s">
        <v>80</v>
      </c>
      <c r="AW88" s="14" t="s">
        <v>33</v>
      </c>
      <c r="AX88" s="14" t="s">
        <v>72</v>
      </c>
      <c r="AY88" s="255" t="s">
        <v>136</v>
      </c>
    </row>
    <row r="89" s="13" customFormat="1">
      <c r="A89" s="13"/>
      <c r="B89" s="224"/>
      <c r="C89" s="225"/>
      <c r="D89" s="226" t="s">
        <v>147</v>
      </c>
      <c r="E89" s="227" t="s">
        <v>19</v>
      </c>
      <c r="F89" s="228" t="s">
        <v>954</v>
      </c>
      <c r="G89" s="225"/>
      <c r="H89" s="229">
        <v>141.34</v>
      </c>
      <c r="I89" s="230"/>
      <c r="J89" s="225"/>
      <c r="K89" s="225"/>
      <c r="L89" s="231"/>
      <c r="M89" s="232"/>
      <c r="N89" s="233"/>
      <c r="O89" s="233"/>
      <c r="P89" s="233"/>
      <c r="Q89" s="233"/>
      <c r="R89" s="233"/>
      <c r="S89" s="233"/>
      <c r="T89" s="234"/>
      <c r="U89" s="13"/>
      <c r="V89" s="13"/>
      <c r="W89" s="13"/>
      <c r="X89" s="13"/>
      <c r="Y89" s="13"/>
      <c r="Z89" s="13"/>
      <c r="AA89" s="13"/>
      <c r="AB89" s="13"/>
      <c r="AC89" s="13"/>
      <c r="AD89" s="13"/>
      <c r="AE89" s="13"/>
      <c r="AT89" s="235" t="s">
        <v>147</v>
      </c>
      <c r="AU89" s="235" t="s">
        <v>82</v>
      </c>
      <c r="AV89" s="13" t="s">
        <v>82</v>
      </c>
      <c r="AW89" s="13" t="s">
        <v>33</v>
      </c>
      <c r="AX89" s="13" t="s">
        <v>72</v>
      </c>
      <c r="AY89" s="235" t="s">
        <v>136</v>
      </c>
    </row>
    <row r="90" s="13" customFormat="1">
      <c r="A90" s="13"/>
      <c r="B90" s="224"/>
      <c r="C90" s="225"/>
      <c r="D90" s="226" t="s">
        <v>147</v>
      </c>
      <c r="E90" s="227" t="s">
        <v>19</v>
      </c>
      <c r="F90" s="228" t="s">
        <v>955</v>
      </c>
      <c r="G90" s="225"/>
      <c r="H90" s="229">
        <v>15.801</v>
      </c>
      <c r="I90" s="230"/>
      <c r="J90" s="225"/>
      <c r="K90" s="225"/>
      <c r="L90" s="231"/>
      <c r="M90" s="232"/>
      <c r="N90" s="233"/>
      <c r="O90" s="233"/>
      <c r="P90" s="233"/>
      <c r="Q90" s="233"/>
      <c r="R90" s="233"/>
      <c r="S90" s="233"/>
      <c r="T90" s="234"/>
      <c r="U90" s="13"/>
      <c r="V90" s="13"/>
      <c r="W90" s="13"/>
      <c r="X90" s="13"/>
      <c r="Y90" s="13"/>
      <c r="Z90" s="13"/>
      <c r="AA90" s="13"/>
      <c r="AB90" s="13"/>
      <c r="AC90" s="13"/>
      <c r="AD90" s="13"/>
      <c r="AE90" s="13"/>
      <c r="AT90" s="235" t="s">
        <v>147</v>
      </c>
      <c r="AU90" s="235" t="s">
        <v>82</v>
      </c>
      <c r="AV90" s="13" t="s">
        <v>82</v>
      </c>
      <c r="AW90" s="13" t="s">
        <v>33</v>
      </c>
      <c r="AX90" s="13" t="s">
        <v>72</v>
      </c>
      <c r="AY90" s="235" t="s">
        <v>136</v>
      </c>
    </row>
    <row r="91" s="15" customFormat="1">
      <c r="A91" s="15"/>
      <c r="B91" s="256"/>
      <c r="C91" s="257"/>
      <c r="D91" s="226" t="s">
        <v>147</v>
      </c>
      <c r="E91" s="258" t="s">
        <v>19</v>
      </c>
      <c r="F91" s="259" t="s">
        <v>277</v>
      </c>
      <c r="G91" s="257"/>
      <c r="H91" s="260">
        <v>157.14099999999999</v>
      </c>
      <c r="I91" s="261"/>
      <c r="J91" s="257"/>
      <c r="K91" s="257"/>
      <c r="L91" s="262"/>
      <c r="M91" s="263"/>
      <c r="N91" s="264"/>
      <c r="O91" s="264"/>
      <c r="P91" s="264"/>
      <c r="Q91" s="264"/>
      <c r="R91" s="264"/>
      <c r="S91" s="264"/>
      <c r="T91" s="265"/>
      <c r="U91" s="15"/>
      <c r="V91" s="15"/>
      <c r="W91" s="15"/>
      <c r="X91" s="15"/>
      <c r="Y91" s="15"/>
      <c r="Z91" s="15"/>
      <c r="AA91" s="15"/>
      <c r="AB91" s="15"/>
      <c r="AC91" s="15"/>
      <c r="AD91" s="15"/>
      <c r="AE91" s="15"/>
      <c r="AT91" s="266" t="s">
        <v>147</v>
      </c>
      <c r="AU91" s="266" t="s">
        <v>82</v>
      </c>
      <c r="AV91" s="15" t="s">
        <v>143</v>
      </c>
      <c r="AW91" s="15" t="s">
        <v>33</v>
      </c>
      <c r="AX91" s="15" t="s">
        <v>80</v>
      </c>
      <c r="AY91" s="266" t="s">
        <v>136</v>
      </c>
    </row>
    <row r="92" s="2" customFormat="1" ht="24.15" customHeight="1">
      <c r="A92" s="40"/>
      <c r="B92" s="41"/>
      <c r="C92" s="206" t="s">
        <v>82</v>
      </c>
      <c r="D92" s="206" t="s">
        <v>138</v>
      </c>
      <c r="E92" s="207" t="s">
        <v>956</v>
      </c>
      <c r="F92" s="208" t="s">
        <v>957</v>
      </c>
      <c r="G92" s="209" t="s">
        <v>169</v>
      </c>
      <c r="H92" s="210">
        <v>2.3519999999999999</v>
      </c>
      <c r="I92" s="211"/>
      <c r="J92" s="212">
        <f>ROUND(I92*H92,2)</f>
        <v>0</v>
      </c>
      <c r="K92" s="208" t="s">
        <v>142</v>
      </c>
      <c r="L92" s="46"/>
      <c r="M92" s="213" t="s">
        <v>19</v>
      </c>
      <c r="N92" s="214" t="s">
        <v>43</v>
      </c>
      <c r="O92" s="86"/>
      <c r="P92" s="215">
        <f>O92*H92</f>
        <v>0</v>
      </c>
      <c r="Q92" s="215">
        <v>0</v>
      </c>
      <c r="R92" s="215">
        <f>Q92*H92</f>
        <v>0</v>
      </c>
      <c r="S92" s="215">
        <v>0</v>
      </c>
      <c r="T92" s="216">
        <f>S92*H92</f>
        <v>0</v>
      </c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R92" s="217" t="s">
        <v>143</v>
      </c>
      <c r="AT92" s="217" t="s">
        <v>138</v>
      </c>
      <c r="AU92" s="217" t="s">
        <v>82</v>
      </c>
      <c r="AY92" s="19" t="s">
        <v>136</v>
      </c>
      <c r="BE92" s="218">
        <f>IF(N92="základní",J92,0)</f>
        <v>0</v>
      </c>
      <c r="BF92" s="218">
        <f>IF(N92="snížená",J92,0)</f>
        <v>0</v>
      </c>
      <c r="BG92" s="218">
        <f>IF(N92="zákl. přenesená",J92,0)</f>
        <v>0</v>
      </c>
      <c r="BH92" s="218">
        <f>IF(N92="sníž. přenesená",J92,0)</f>
        <v>0</v>
      </c>
      <c r="BI92" s="218">
        <f>IF(N92="nulová",J92,0)</f>
        <v>0</v>
      </c>
      <c r="BJ92" s="19" t="s">
        <v>80</v>
      </c>
      <c r="BK92" s="218">
        <f>ROUND(I92*H92,2)</f>
        <v>0</v>
      </c>
      <c r="BL92" s="19" t="s">
        <v>143</v>
      </c>
      <c r="BM92" s="217" t="s">
        <v>958</v>
      </c>
    </row>
    <row r="93" s="2" customFormat="1">
      <c r="A93" s="40"/>
      <c r="B93" s="41"/>
      <c r="C93" s="42"/>
      <c r="D93" s="219" t="s">
        <v>145</v>
      </c>
      <c r="E93" s="42"/>
      <c r="F93" s="220" t="s">
        <v>959</v>
      </c>
      <c r="G93" s="42"/>
      <c r="H93" s="42"/>
      <c r="I93" s="221"/>
      <c r="J93" s="42"/>
      <c r="K93" s="42"/>
      <c r="L93" s="46"/>
      <c r="M93" s="222"/>
      <c r="N93" s="223"/>
      <c r="O93" s="86"/>
      <c r="P93" s="86"/>
      <c r="Q93" s="86"/>
      <c r="R93" s="86"/>
      <c r="S93" s="86"/>
      <c r="T93" s="87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T93" s="19" t="s">
        <v>145</v>
      </c>
      <c r="AU93" s="19" t="s">
        <v>82</v>
      </c>
    </row>
    <row r="94" s="14" customFormat="1">
      <c r="A94" s="14"/>
      <c r="B94" s="246"/>
      <c r="C94" s="247"/>
      <c r="D94" s="226" t="s">
        <v>147</v>
      </c>
      <c r="E94" s="248" t="s">
        <v>19</v>
      </c>
      <c r="F94" s="249" t="s">
        <v>829</v>
      </c>
      <c r="G94" s="247"/>
      <c r="H94" s="248" t="s">
        <v>19</v>
      </c>
      <c r="I94" s="250"/>
      <c r="J94" s="247"/>
      <c r="K94" s="247"/>
      <c r="L94" s="251"/>
      <c r="M94" s="252"/>
      <c r="N94" s="253"/>
      <c r="O94" s="253"/>
      <c r="P94" s="253"/>
      <c r="Q94" s="253"/>
      <c r="R94" s="253"/>
      <c r="S94" s="253"/>
      <c r="T94" s="254"/>
      <c r="U94" s="14"/>
      <c r="V94" s="14"/>
      <c r="W94" s="14"/>
      <c r="X94" s="14"/>
      <c r="Y94" s="14"/>
      <c r="Z94" s="14"/>
      <c r="AA94" s="14"/>
      <c r="AB94" s="14"/>
      <c r="AC94" s="14"/>
      <c r="AD94" s="14"/>
      <c r="AE94" s="14"/>
      <c r="AT94" s="255" t="s">
        <v>147</v>
      </c>
      <c r="AU94" s="255" t="s">
        <v>82</v>
      </c>
      <c r="AV94" s="14" t="s">
        <v>80</v>
      </c>
      <c r="AW94" s="14" t="s">
        <v>33</v>
      </c>
      <c r="AX94" s="14" t="s">
        <v>72</v>
      </c>
      <c r="AY94" s="255" t="s">
        <v>136</v>
      </c>
    </row>
    <row r="95" s="13" customFormat="1">
      <c r="A95" s="13"/>
      <c r="B95" s="224"/>
      <c r="C95" s="225"/>
      <c r="D95" s="226" t="s">
        <v>147</v>
      </c>
      <c r="E95" s="227" t="s">
        <v>19</v>
      </c>
      <c r="F95" s="228" t="s">
        <v>960</v>
      </c>
      <c r="G95" s="225"/>
      <c r="H95" s="229">
        <v>2.3519999999999999</v>
      </c>
      <c r="I95" s="230"/>
      <c r="J95" s="225"/>
      <c r="K95" s="225"/>
      <c r="L95" s="231"/>
      <c r="M95" s="232"/>
      <c r="N95" s="233"/>
      <c r="O95" s="233"/>
      <c r="P95" s="233"/>
      <c r="Q95" s="233"/>
      <c r="R95" s="233"/>
      <c r="S95" s="233"/>
      <c r="T95" s="234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T95" s="235" t="s">
        <v>147</v>
      </c>
      <c r="AU95" s="235" t="s">
        <v>82</v>
      </c>
      <c r="AV95" s="13" t="s">
        <v>82</v>
      </c>
      <c r="AW95" s="13" t="s">
        <v>33</v>
      </c>
      <c r="AX95" s="13" t="s">
        <v>80</v>
      </c>
      <c r="AY95" s="235" t="s">
        <v>136</v>
      </c>
    </row>
    <row r="96" s="2" customFormat="1" ht="24.15" customHeight="1">
      <c r="A96" s="40"/>
      <c r="B96" s="41"/>
      <c r="C96" s="206" t="s">
        <v>155</v>
      </c>
      <c r="D96" s="206" t="s">
        <v>138</v>
      </c>
      <c r="E96" s="207" t="s">
        <v>309</v>
      </c>
      <c r="F96" s="208" t="s">
        <v>310</v>
      </c>
      <c r="G96" s="209" t="s">
        <v>169</v>
      </c>
      <c r="H96" s="210">
        <v>173.08000000000001</v>
      </c>
      <c r="I96" s="211"/>
      <c r="J96" s="212">
        <f>ROUND(I96*H96,2)</f>
        <v>0</v>
      </c>
      <c r="K96" s="208" t="s">
        <v>142</v>
      </c>
      <c r="L96" s="46"/>
      <c r="M96" s="213" t="s">
        <v>19</v>
      </c>
      <c r="N96" s="214" t="s">
        <v>43</v>
      </c>
      <c r="O96" s="86"/>
      <c r="P96" s="215">
        <f>O96*H96</f>
        <v>0</v>
      </c>
      <c r="Q96" s="215">
        <v>0</v>
      </c>
      <c r="R96" s="215">
        <f>Q96*H96</f>
        <v>0</v>
      </c>
      <c r="S96" s="215">
        <v>0</v>
      </c>
      <c r="T96" s="216">
        <f>S96*H96</f>
        <v>0</v>
      </c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R96" s="217" t="s">
        <v>143</v>
      </c>
      <c r="AT96" s="217" t="s">
        <v>138</v>
      </c>
      <c r="AU96" s="217" t="s">
        <v>82</v>
      </c>
      <c r="AY96" s="19" t="s">
        <v>136</v>
      </c>
      <c r="BE96" s="218">
        <f>IF(N96="základní",J96,0)</f>
        <v>0</v>
      </c>
      <c r="BF96" s="218">
        <f>IF(N96="snížená",J96,0)</f>
        <v>0</v>
      </c>
      <c r="BG96" s="218">
        <f>IF(N96="zákl. přenesená",J96,0)</f>
        <v>0</v>
      </c>
      <c r="BH96" s="218">
        <f>IF(N96="sníž. přenesená",J96,0)</f>
        <v>0</v>
      </c>
      <c r="BI96" s="218">
        <f>IF(N96="nulová",J96,0)</f>
        <v>0</v>
      </c>
      <c r="BJ96" s="19" t="s">
        <v>80</v>
      </c>
      <c r="BK96" s="218">
        <f>ROUND(I96*H96,2)</f>
        <v>0</v>
      </c>
      <c r="BL96" s="19" t="s">
        <v>143</v>
      </c>
      <c r="BM96" s="217" t="s">
        <v>961</v>
      </c>
    </row>
    <row r="97" s="2" customFormat="1">
      <c r="A97" s="40"/>
      <c r="B97" s="41"/>
      <c r="C97" s="42"/>
      <c r="D97" s="219" t="s">
        <v>145</v>
      </c>
      <c r="E97" s="42"/>
      <c r="F97" s="220" t="s">
        <v>312</v>
      </c>
      <c r="G97" s="42"/>
      <c r="H97" s="42"/>
      <c r="I97" s="221"/>
      <c r="J97" s="42"/>
      <c r="K97" s="42"/>
      <c r="L97" s="46"/>
      <c r="M97" s="222"/>
      <c r="N97" s="223"/>
      <c r="O97" s="86"/>
      <c r="P97" s="86"/>
      <c r="Q97" s="86"/>
      <c r="R97" s="86"/>
      <c r="S97" s="86"/>
      <c r="T97" s="87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T97" s="19" t="s">
        <v>145</v>
      </c>
      <c r="AU97" s="19" t="s">
        <v>82</v>
      </c>
    </row>
    <row r="98" s="14" customFormat="1">
      <c r="A98" s="14"/>
      <c r="B98" s="246"/>
      <c r="C98" s="247"/>
      <c r="D98" s="226" t="s">
        <v>147</v>
      </c>
      <c r="E98" s="248" t="s">
        <v>19</v>
      </c>
      <c r="F98" s="249" t="s">
        <v>829</v>
      </c>
      <c r="G98" s="247"/>
      <c r="H98" s="248" t="s">
        <v>19</v>
      </c>
      <c r="I98" s="250"/>
      <c r="J98" s="247"/>
      <c r="K98" s="247"/>
      <c r="L98" s="251"/>
      <c r="M98" s="252"/>
      <c r="N98" s="253"/>
      <c r="O98" s="253"/>
      <c r="P98" s="253"/>
      <c r="Q98" s="253"/>
      <c r="R98" s="253"/>
      <c r="S98" s="253"/>
      <c r="T98" s="254"/>
      <c r="U98" s="14"/>
      <c r="V98" s="14"/>
      <c r="W98" s="14"/>
      <c r="X98" s="14"/>
      <c r="Y98" s="14"/>
      <c r="Z98" s="14"/>
      <c r="AA98" s="14"/>
      <c r="AB98" s="14"/>
      <c r="AC98" s="14"/>
      <c r="AD98" s="14"/>
      <c r="AE98" s="14"/>
      <c r="AT98" s="255" t="s">
        <v>147</v>
      </c>
      <c r="AU98" s="255" t="s">
        <v>82</v>
      </c>
      <c r="AV98" s="14" t="s">
        <v>80</v>
      </c>
      <c r="AW98" s="14" t="s">
        <v>33</v>
      </c>
      <c r="AX98" s="14" t="s">
        <v>72</v>
      </c>
      <c r="AY98" s="255" t="s">
        <v>136</v>
      </c>
    </row>
    <row r="99" s="13" customFormat="1">
      <c r="A99" s="13"/>
      <c r="B99" s="224"/>
      <c r="C99" s="225"/>
      <c r="D99" s="226" t="s">
        <v>147</v>
      </c>
      <c r="E99" s="227" t="s">
        <v>19</v>
      </c>
      <c r="F99" s="228" t="s">
        <v>962</v>
      </c>
      <c r="G99" s="225"/>
      <c r="H99" s="229">
        <v>141.34</v>
      </c>
      <c r="I99" s="230"/>
      <c r="J99" s="225"/>
      <c r="K99" s="225"/>
      <c r="L99" s="231"/>
      <c r="M99" s="232"/>
      <c r="N99" s="233"/>
      <c r="O99" s="233"/>
      <c r="P99" s="233"/>
      <c r="Q99" s="233"/>
      <c r="R99" s="233"/>
      <c r="S99" s="233"/>
      <c r="T99" s="234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T99" s="235" t="s">
        <v>147</v>
      </c>
      <c r="AU99" s="235" t="s">
        <v>82</v>
      </c>
      <c r="AV99" s="13" t="s">
        <v>82</v>
      </c>
      <c r="AW99" s="13" t="s">
        <v>33</v>
      </c>
      <c r="AX99" s="13" t="s">
        <v>72</v>
      </c>
      <c r="AY99" s="235" t="s">
        <v>136</v>
      </c>
    </row>
    <row r="100" s="13" customFormat="1">
      <c r="A100" s="13"/>
      <c r="B100" s="224"/>
      <c r="C100" s="225"/>
      <c r="D100" s="226" t="s">
        <v>147</v>
      </c>
      <c r="E100" s="227" t="s">
        <v>19</v>
      </c>
      <c r="F100" s="228" t="s">
        <v>963</v>
      </c>
      <c r="G100" s="225"/>
      <c r="H100" s="229">
        <v>31.739999999999998</v>
      </c>
      <c r="I100" s="230"/>
      <c r="J100" s="225"/>
      <c r="K100" s="225"/>
      <c r="L100" s="231"/>
      <c r="M100" s="232"/>
      <c r="N100" s="233"/>
      <c r="O100" s="233"/>
      <c r="P100" s="233"/>
      <c r="Q100" s="233"/>
      <c r="R100" s="233"/>
      <c r="S100" s="233"/>
      <c r="T100" s="234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T100" s="235" t="s">
        <v>147</v>
      </c>
      <c r="AU100" s="235" t="s">
        <v>82</v>
      </c>
      <c r="AV100" s="13" t="s">
        <v>82</v>
      </c>
      <c r="AW100" s="13" t="s">
        <v>33</v>
      </c>
      <c r="AX100" s="13" t="s">
        <v>72</v>
      </c>
      <c r="AY100" s="235" t="s">
        <v>136</v>
      </c>
    </row>
    <row r="101" s="15" customFormat="1">
      <c r="A101" s="15"/>
      <c r="B101" s="256"/>
      <c r="C101" s="257"/>
      <c r="D101" s="226" t="s">
        <v>147</v>
      </c>
      <c r="E101" s="258" t="s">
        <v>19</v>
      </c>
      <c r="F101" s="259" t="s">
        <v>277</v>
      </c>
      <c r="G101" s="257"/>
      <c r="H101" s="260">
        <v>173.08000000000001</v>
      </c>
      <c r="I101" s="261"/>
      <c r="J101" s="257"/>
      <c r="K101" s="257"/>
      <c r="L101" s="262"/>
      <c r="M101" s="263"/>
      <c r="N101" s="264"/>
      <c r="O101" s="264"/>
      <c r="P101" s="264"/>
      <c r="Q101" s="264"/>
      <c r="R101" s="264"/>
      <c r="S101" s="264"/>
      <c r="T101" s="26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T101" s="266" t="s">
        <v>147</v>
      </c>
      <c r="AU101" s="266" t="s">
        <v>82</v>
      </c>
      <c r="AV101" s="15" t="s">
        <v>143</v>
      </c>
      <c r="AW101" s="15" t="s">
        <v>33</v>
      </c>
      <c r="AX101" s="15" t="s">
        <v>80</v>
      </c>
      <c r="AY101" s="266" t="s">
        <v>136</v>
      </c>
    </row>
    <row r="102" s="2" customFormat="1" ht="16.5" customHeight="1">
      <c r="A102" s="40"/>
      <c r="B102" s="41"/>
      <c r="C102" s="236" t="s">
        <v>143</v>
      </c>
      <c r="D102" s="236" t="s">
        <v>198</v>
      </c>
      <c r="E102" s="237" t="s">
        <v>318</v>
      </c>
      <c r="F102" s="238" t="s">
        <v>319</v>
      </c>
      <c r="G102" s="239" t="s">
        <v>169</v>
      </c>
      <c r="H102" s="240">
        <v>15.939</v>
      </c>
      <c r="I102" s="241"/>
      <c r="J102" s="242">
        <f>ROUND(I102*H102,2)</f>
        <v>0</v>
      </c>
      <c r="K102" s="238" t="s">
        <v>19</v>
      </c>
      <c r="L102" s="243"/>
      <c r="M102" s="244" t="s">
        <v>19</v>
      </c>
      <c r="N102" s="245" t="s">
        <v>43</v>
      </c>
      <c r="O102" s="86"/>
      <c r="P102" s="215">
        <f>O102*H102</f>
        <v>0</v>
      </c>
      <c r="Q102" s="215">
        <v>0</v>
      </c>
      <c r="R102" s="215">
        <f>Q102*H102</f>
        <v>0</v>
      </c>
      <c r="S102" s="215">
        <v>0</v>
      </c>
      <c r="T102" s="216">
        <f>S102*H102</f>
        <v>0</v>
      </c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R102" s="217" t="s">
        <v>186</v>
      </c>
      <c r="AT102" s="217" t="s">
        <v>198</v>
      </c>
      <c r="AU102" s="217" t="s">
        <v>82</v>
      </c>
      <c r="AY102" s="19" t="s">
        <v>136</v>
      </c>
      <c r="BE102" s="218">
        <f>IF(N102="základní",J102,0)</f>
        <v>0</v>
      </c>
      <c r="BF102" s="218">
        <f>IF(N102="snížená",J102,0)</f>
        <v>0</v>
      </c>
      <c r="BG102" s="218">
        <f>IF(N102="zákl. přenesená",J102,0)</f>
        <v>0</v>
      </c>
      <c r="BH102" s="218">
        <f>IF(N102="sníž. přenesená",J102,0)</f>
        <v>0</v>
      </c>
      <c r="BI102" s="218">
        <f>IF(N102="nulová",J102,0)</f>
        <v>0</v>
      </c>
      <c r="BJ102" s="19" t="s">
        <v>80</v>
      </c>
      <c r="BK102" s="218">
        <f>ROUND(I102*H102,2)</f>
        <v>0</v>
      </c>
      <c r="BL102" s="19" t="s">
        <v>143</v>
      </c>
      <c r="BM102" s="217" t="s">
        <v>964</v>
      </c>
    </row>
    <row r="103" s="14" customFormat="1">
      <c r="A103" s="14"/>
      <c r="B103" s="246"/>
      <c r="C103" s="247"/>
      <c r="D103" s="226" t="s">
        <v>147</v>
      </c>
      <c r="E103" s="248" t="s">
        <v>19</v>
      </c>
      <c r="F103" s="249" t="s">
        <v>321</v>
      </c>
      <c r="G103" s="247"/>
      <c r="H103" s="248" t="s">
        <v>19</v>
      </c>
      <c r="I103" s="250"/>
      <c r="J103" s="247"/>
      <c r="K103" s="247"/>
      <c r="L103" s="251"/>
      <c r="M103" s="252"/>
      <c r="N103" s="253"/>
      <c r="O103" s="253"/>
      <c r="P103" s="253"/>
      <c r="Q103" s="253"/>
      <c r="R103" s="253"/>
      <c r="S103" s="253"/>
      <c r="T103" s="254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T103" s="255" t="s">
        <v>147</v>
      </c>
      <c r="AU103" s="255" t="s">
        <v>82</v>
      </c>
      <c r="AV103" s="14" t="s">
        <v>80</v>
      </c>
      <c r="AW103" s="14" t="s">
        <v>33</v>
      </c>
      <c r="AX103" s="14" t="s">
        <v>72</v>
      </c>
      <c r="AY103" s="255" t="s">
        <v>136</v>
      </c>
    </row>
    <row r="104" s="13" customFormat="1">
      <c r="A104" s="13"/>
      <c r="B104" s="224"/>
      <c r="C104" s="225"/>
      <c r="D104" s="226" t="s">
        <v>147</v>
      </c>
      <c r="E104" s="227" t="s">
        <v>19</v>
      </c>
      <c r="F104" s="228" t="s">
        <v>965</v>
      </c>
      <c r="G104" s="225"/>
      <c r="H104" s="229">
        <v>173.08000000000001</v>
      </c>
      <c r="I104" s="230"/>
      <c r="J104" s="225"/>
      <c r="K104" s="225"/>
      <c r="L104" s="231"/>
      <c r="M104" s="232"/>
      <c r="N104" s="233"/>
      <c r="O104" s="233"/>
      <c r="P104" s="233"/>
      <c r="Q104" s="233"/>
      <c r="R104" s="233"/>
      <c r="S104" s="233"/>
      <c r="T104" s="234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T104" s="235" t="s">
        <v>147</v>
      </c>
      <c r="AU104" s="235" t="s">
        <v>82</v>
      </c>
      <c r="AV104" s="13" t="s">
        <v>82</v>
      </c>
      <c r="AW104" s="13" t="s">
        <v>33</v>
      </c>
      <c r="AX104" s="13" t="s">
        <v>72</v>
      </c>
      <c r="AY104" s="235" t="s">
        <v>136</v>
      </c>
    </row>
    <row r="105" s="13" customFormat="1">
      <c r="A105" s="13"/>
      <c r="B105" s="224"/>
      <c r="C105" s="225"/>
      <c r="D105" s="226" t="s">
        <v>147</v>
      </c>
      <c r="E105" s="227" t="s">
        <v>19</v>
      </c>
      <c r="F105" s="228" t="s">
        <v>966</v>
      </c>
      <c r="G105" s="225"/>
      <c r="H105" s="229">
        <v>-157.14099999999999</v>
      </c>
      <c r="I105" s="230"/>
      <c r="J105" s="225"/>
      <c r="K105" s="225"/>
      <c r="L105" s="231"/>
      <c r="M105" s="232"/>
      <c r="N105" s="233"/>
      <c r="O105" s="233"/>
      <c r="P105" s="233"/>
      <c r="Q105" s="233"/>
      <c r="R105" s="233"/>
      <c r="S105" s="233"/>
      <c r="T105" s="234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T105" s="235" t="s">
        <v>147</v>
      </c>
      <c r="AU105" s="235" t="s">
        <v>82</v>
      </c>
      <c r="AV105" s="13" t="s">
        <v>82</v>
      </c>
      <c r="AW105" s="13" t="s">
        <v>33</v>
      </c>
      <c r="AX105" s="13" t="s">
        <v>72</v>
      </c>
      <c r="AY105" s="235" t="s">
        <v>136</v>
      </c>
    </row>
    <row r="106" s="15" customFormat="1">
      <c r="A106" s="15"/>
      <c r="B106" s="256"/>
      <c r="C106" s="257"/>
      <c r="D106" s="226" t="s">
        <v>147</v>
      </c>
      <c r="E106" s="258" t="s">
        <v>19</v>
      </c>
      <c r="F106" s="259" t="s">
        <v>277</v>
      </c>
      <c r="G106" s="257"/>
      <c r="H106" s="260">
        <v>15.939</v>
      </c>
      <c r="I106" s="261"/>
      <c r="J106" s="257"/>
      <c r="K106" s="257"/>
      <c r="L106" s="262"/>
      <c r="M106" s="263"/>
      <c r="N106" s="264"/>
      <c r="O106" s="264"/>
      <c r="P106" s="264"/>
      <c r="Q106" s="264"/>
      <c r="R106" s="264"/>
      <c r="S106" s="264"/>
      <c r="T106" s="265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T106" s="266" t="s">
        <v>147</v>
      </c>
      <c r="AU106" s="266" t="s">
        <v>82</v>
      </c>
      <c r="AV106" s="15" t="s">
        <v>143</v>
      </c>
      <c r="AW106" s="15" t="s">
        <v>33</v>
      </c>
      <c r="AX106" s="15" t="s">
        <v>80</v>
      </c>
      <c r="AY106" s="266" t="s">
        <v>136</v>
      </c>
    </row>
    <row r="107" s="12" customFormat="1" ht="22.8" customHeight="1">
      <c r="A107" s="12"/>
      <c r="B107" s="190"/>
      <c r="C107" s="191"/>
      <c r="D107" s="192" t="s">
        <v>71</v>
      </c>
      <c r="E107" s="204" t="s">
        <v>186</v>
      </c>
      <c r="F107" s="204" t="s">
        <v>448</v>
      </c>
      <c r="G107" s="191"/>
      <c r="H107" s="191"/>
      <c r="I107" s="194"/>
      <c r="J107" s="205">
        <f>BK107</f>
        <v>0</v>
      </c>
      <c r="K107" s="191"/>
      <c r="L107" s="196"/>
      <c r="M107" s="197"/>
      <c r="N107" s="198"/>
      <c r="O107" s="198"/>
      <c r="P107" s="199">
        <f>P108</f>
        <v>0</v>
      </c>
      <c r="Q107" s="198"/>
      <c r="R107" s="199">
        <f>R108</f>
        <v>0</v>
      </c>
      <c r="S107" s="198"/>
      <c r="T107" s="200">
        <f>T108</f>
        <v>0</v>
      </c>
      <c r="U107" s="12"/>
      <c r="V107" s="12"/>
      <c r="W107" s="12"/>
      <c r="X107" s="12"/>
      <c r="Y107" s="12"/>
      <c r="Z107" s="12"/>
      <c r="AA107" s="12"/>
      <c r="AB107" s="12"/>
      <c r="AC107" s="12"/>
      <c r="AD107" s="12"/>
      <c r="AE107" s="12"/>
      <c r="AR107" s="201" t="s">
        <v>80</v>
      </c>
      <c r="AT107" s="202" t="s">
        <v>71</v>
      </c>
      <c r="AU107" s="202" t="s">
        <v>80</v>
      </c>
      <c r="AY107" s="201" t="s">
        <v>136</v>
      </c>
      <c r="BK107" s="203">
        <f>BK108</f>
        <v>0</v>
      </c>
    </row>
    <row r="108" s="2" customFormat="1" ht="24.15" customHeight="1">
      <c r="A108" s="40"/>
      <c r="B108" s="41"/>
      <c r="C108" s="206" t="s">
        <v>166</v>
      </c>
      <c r="D108" s="206" t="s">
        <v>138</v>
      </c>
      <c r="E108" s="207" t="s">
        <v>967</v>
      </c>
      <c r="F108" s="208" t="s">
        <v>968</v>
      </c>
      <c r="G108" s="209" t="s">
        <v>151</v>
      </c>
      <c r="H108" s="210">
        <v>2</v>
      </c>
      <c r="I108" s="211"/>
      <c r="J108" s="212">
        <f>ROUND(I108*H108,2)</f>
        <v>0</v>
      </c>
      <c r="K108" s="208" t="s">
        <v>19</v>
      </c>
      <c r="L108" s="46"/>
      <c r="M108" s="213" t="s">
        <v>19</v>
      </c>
      <c r="N108" s="214" t="s">
        <v>43</v>
      </c>
      <c r="O108" s="86"/>
      <c r="P108" s="215">
        <f>O108*H108</f>
        <v>0</v>
      </c>
      <c r="Q108" s="215">
        <v>0</v>
      </c>
      <c r="R108" s="215">
        <f>Q108*H108</f>
        <v>0</v>
      </c>
      <c r="S108" s="215">
        <v>0</v>
      </c>
      <c r="T108" s="216">
        <f>S108*H108</f>
        <v>0</v>
      </c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R108" s="217" t="s">
        <v>143</v>
      </c>
      <c r="AT108" s="217" t="s">
        <v>138</v>
      </c>
      <c r="AU108" s="217" t="s">
        <v>82</v>
      </c>
      <c r="AY108" s="19" t="s">
        <v>136</v>
      </c>
      <c r="BE108" s="218">
        <f>IF(N108="základní",J108,0)</f>
        <v>0</v>
      </c>
      <c r="BF108" s="218">
        <f>IF(N108="snížená",J108,0)</f>
        <v>0</v>
      </c>
      <c r="BG108" s="218">
        <f>IF(N108="zákl. přenesená",J108,0)</f>
        <v>0</v>
      </c>
      <c r="BH108" s="218">
        <f>IF(N108="sníž. přenesená",J108,0)</f>
        <v>0</v>
      </c>
      <c r="BI108" s="218">
        <f>IF(N108="nulová",J108,0)</f>
        <v>0</v>
      </c>
      <c r="BJ108" s="19" t="s">
        <v>80</v>
      </c>
      <c r="BK108" s="218">
        <f>ROUND(I108*H108,2)</f>
        <v>0</v>
      </c>
      <c r="BL108" s="19" t="s">
        <v>143</v>
      </c>
      <c r="BM108" s="217" t="s">
        <v>969</v>
      </c>
    </row>
    <row r="109" s="12" customFormat="1" ht="22.8" customHeight="1">
      <c r="A109" s="12"/>
      <c r="B109" s="190"/>
      <c r="C109" s="191"/>
      <c r="D109" s="192" t="s">
        <v>71</v>
      </c>
      <c r="E109" s="204" t="s">
        <v>539</v>
      </c>
      <c r="F109" s="204" t="s">
        <v>540</v>
      </c>
      <c r="G109" s="191"/>
      <c r="H109" s="191"/>
      <c r="I109" s="194"/>
      <c r="J109" s="205">
        <f>BK109</f>
        <v>0</v>
      </c>
      <c r="K109" s="191"/>
      <c r="L109" s="196"/>
      <c r="M109" s="197"/>
      <c r="N109" s="198"/>
      <c r="O109" s="198"/>
      <c r="P109" s="199">
        <f>SUM(P110:P137)</f>
        <v>0</v>
      </c>
      <c r="Q109" s="198"/>
      <c r="R109" s="199">
        <f>SUM(R110:R137)</f>
        <v>0.00042859999999999996</v>
      </c>
      <c r="S109" s="198"/>
      <c r="T109" s="200">
        <f>SUM(T110:T137)</f>
        <v>28.582643999999998</v>
      </c>
      <c r="U109" s="12"/>
      <c r="V109" s="12"/>
      <c r="W109" s="12"/>
      <c r="X109" s="12"/>
      <c r="Y109" s="12"/>
      <c r="Z109" s="12"/>
      <c r="AA109" s="12"/>
      <c r="AB109" s="12"/>
      <c r="AC109" s="12"/>
      <c r="AD109" s="12"/>
      <c r="AE109" s="12"/>
      <c r="AR109" s="201" t="s">
        <v>80</v>
      </c>
      <c r="AT109" s="202" t="s">
        <v>71</v>
      </c>
      <c r="AU109" s="202" t="s">
        <v>80</v>
      </c>
      <c r="AY109" s="201" t="s">
        <v>136</v>
      </c>
      <c r="BK109" s="203">
        <f>SUM(BK110:BK137)</f>
        <v>0</v>
      </c>
    </row>
    <row r="110" s="2" customFormat="1" ht="16.5" customHeight="1">
      <c r="A110" s="40"/>
      <c r="B110" s="41"/>
      <c r="C110" s="206" t="s">
        <v>174</v>
      </c>
      <c r="D110" s="206" t="s">
        <v>138</v>
      </c>
      <c r="E110" s="207" t="s">
        <v>970</v>
      </c>
      <c r="F110" s="208" t="s">
        <v>971</v>
      </c>
      <c r="G110" s="209" t="s">
        <v>162</v>
      </c>
      <c r="H110" s="210">
        <v>116</v>
      </c>
      <c r="I110" s="211"/>
      <c r="J110" s="212">
        <f>ROUND(I110*H110,2)</f>
        <v>0</v>
      </c>
      <c r="K110" s="208" t="s">
        <v>142</v>
      </c>
      <c r="L110" s="46"/>
      <c r="M110" s="213" t="s">
        <v>19</v>
      </c>
      <c r="N110" s="214" t="s">
        <v>43</v>
      </c>
      <c r="O110" s="86"/>
      <c r="P110" s="215">
        <f>O110*H110</f>
        <v>0</v>
      </c>
      <c r="Q110" s="215">
        <v>0</v>
      </c>
      <c r="R110" s="215">
        <f>Q110*H110</f>
        <v>0</v>
      </c>
      <c r="S110" s="215">
        <v>0.065000000000000002</v>
      </c>
      <c r="T110" s="216">
        <f>S110*H110</f>
        <v>7.54</v>
      </c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R110" s="217" t="s">
        <v>143</v>
      </c>
      <c r="AT110" s="217" t="s">
        <v>138</v>
      </c>
      <c r="AU110" s="217" t="s">
        <v>82</v>
      </c>
      <c r="AY110" s="19" t="s">
        <v>136</v>
      </c>
      <c r="BE110" s="218">
        <f>IF(N110="základní",J110,0)</f>
        <v>0</v>
      </c>
      <c r="BF110" s="218">
        <f>IF(N110="snížená",J110,0)</f>
        <v>0</v>
      </c>
      <c r="BG110" s="218">
        <f>IF(N110="zákl. přenesená",J110,0)</f>
        <v>0</v>
      </c>
      <c r="BH110" s="218">
        <f>IF(N110="sníž. přenesená",J110,0)</f>
        <v>0</v>
      </c>
      <c r="BI110" s="218">
        <f>IF(N110="nulová",J110,0)</f>
        <v>0</v>
      </c>
      <c r="BJ110" s="19" t="s">
        <v>80</v>
      </c>
      <c r="BK110" s="218">
        <f>ROUND(I110*H110,2)</f>
        <v>0</v>
      </c>
      <c r="BL110" s="19" t="s">
        <v>143</v>
      </c>
      <c r="BM110" s="217" t="s">
        <v>972</v>
      </c>
    </row>
    <row r="111" s="2" customFormat="1">
      <c r="A111" s="40"/>
      <c r="B111" s="41"/>
      <c r="C111" s="42"/>
      <c r="D111" s="219" t="s">
        <v>145</v>
      </c>
      <c r="E111" s="42"/>
      <c r="F111" s="220" t="s">
        <v>973</v>
      </c>
      <c r="G111" s="42"/>
      <c r="H111" s="42"/>
      <c r="I111" s="221"/>
      <c r="J111" s="42"/>
      <c r="K111" s="42"/>
      <c r="L111" s="46"/>
      <c r="M111" s="222"/>
      <c r="N111" s="223"/>
      <c r="O111" s="86"/>
      <c r="P111" s="86"/>
      <c r="Q111" s="86"/>
      <c r="R111" s="86"/>
      <c r="S111" s="86"/>
      <c r="T111" s="87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T111" s="19" t="s">
        <v>145</v>
      </c>
      <c r="AU111" s="19" t="s">
        <v>82</v>
      </c>
    </row>
    <row r="112" s="13" customFormat="1">
      <c r="A112" s="13"/>
      <c r="B112" s="224"/>
      <c r="C112" s="225"/>
      <c r="D112" s="226" t="s">
        <v>147</v>
      </c>
      <c r="E112" s="227" t="s">
        <v>19</v>
      </c>
      <c r="F112" s="228" t="s">
        <v>974</v>
      </c>
      <c r="G112" s="225"/>
      <c r="H112" s="229">
        <v>116</v>
      </c>
      <c r="I112" s="230"/>
      <c r="J112" s="225"/>
      <c r="K112" s="225"/>
      <c r="L112" s="231"/>
      <c r="M112" s="232"/>
      <c r="N112" s="233"/>
      <c r="O112" s="233"/>
      <c r="P112" s="233"/>
      <c r="Q112" s="233"/>
      <c r="R112" s="233"/>
      <c r="S112" s="233"/>
      <c r="T112" s="234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235" t="s">
        <v>147</v>
      </c>
      <c r="AU112" s="235" t="s">
        <v>82</v>
      </c>
      <c r="AV112" s="13" t="s">
        <v>82</v>
      </c>
      <c r="AW112" s="13" t="s">
        <v>33</v>
      </c>
      <c r="AX112" s="13" t="s">
        <v>80</v>
      </c>
      <c r="AY112" s="235" t="s">
        <v>136</v>
      </c>
    </row>
    <row r="113" s="2" customFormat="1" ht="21.75" customHeight="1">
      <c r="A113" s="40"/>
      <c r="B113" s="41"/>
      <c r="C113" s="206" t="s">
        <v>180</v>
      </c>
      <c r="D113" s="206" t="s">
        <v>138</v>
      </c>
      <c r="E113" s="207" t="s">
        <v>563</v>
      </c>
      <c r="F113" s="208" t="s">
        <v>564</v>
      </c>
      <c r="G113" s="209" t="s">
        <v>169</v>
      </c>
      <c r="H113" s="210">
        <v>5.3460000000000001</v>
      </c>
      <c r="I113" s="211"/>
      <c r="J113" s="212">
        <f>ROUND(I113*H113,2)</f>
        <v>0</v>
      </c>
      <c r="K113" s="208" t="s">
        <v>142</v>
      </c>
      <c r="L113" s="46"/>
      <c r="M113" s="213" t="s">
        <v>19</v>
      </c>
      <c r="N113" s="214" t="s">
        <v>43</v>
      </c>
      <c r="O113" s="86"/>
      <c r="P113" s="215">
        <f>O113*H113</f>
        <v>0</v>
      </c>
      <c r="Q113" s="215">
        <v>0</v>
      </c>
      <c r="R113" s="215">
        <f>Q113*H113</f>
        <v>0</v>
      </c>
      <c r="S113" s="215">
        <v>2.004</v>
      </c>
      <c r="T113" s="216">
        <f>S113*H113</f>
        <v>10.713384</v>
      </c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R113" s="217" t="s">
        <v>143</v>
      </c>
      <c r="AT113" s="217" t="s">
        <v>138</v>
      </c>
      <c r="AU113" s="217" t="s">
        <v>82</v>
      </c>
      <c r="AY113" s="19" t="s">
        <v>136</v>
      </c>
      <c r="BE113" s="218">
        <f>IF(N113="základní",J113,0)</f>
        <v>0</v>
      </c>
      <c r="BF113" s="218">
        <f>IF(N113="snížená",J113,0)</f>
        <v>0</v>
      </c>
      <c r="BG113" s="218">
        <f>IF(N113="zákl. přenesená",J113,0)</f>
        <v>0</v>
      </c>
      <c r="BH113" s="218">
        <f>IF(N113="sníž. přenesená",J113,0)</f>
        <v>0</v>
      </c>
      <c r="BI113" s="218">
        <f>IF(N113="nulová",J113,0)</f>
        <v>0</v>
      </c>
      <c r="BJ113" s="19" t="s">
        <v>80</v>
      </c>
      <c r="BK113" s="218">
        <f>ROUND(I113*H113,2)</f>
        <v>0</v>
      </c>
      <c r="BL113" s="19" t="s">
        <v>143</v>
      </c>
      <c r="BM113" s="217" t="s">
        <v>975</v>
      </c>
    </row>
    <row r="114" s="2" customFormat="1">
      <c r="A114" s="40"/>
      <c r="B114" s="41"/>
      <c r="C114" s="42"/>
      <c r="D114" s="219" t="s">
        <v>145</v>
      </c>
      <c r="E114" s="42"/>
      <c r="F114" s="220" t="s">
        <v>566</v>
      </c>
      <c r="G114" s="42"/>
      <c r="H114" s="42"/>
      <c r="I114" s="221"/>
      <c r="J114" s="42"/>
      <c r="K114" s="42"/>
      <c r="L114" s="46"/>
      <c r="M114" s="222"/>
      <c r="N114" s="223"/>
      <c r="O114" s="86"/>
      <c r="P114" s="86"/>
      <c r="Q114" s="86"/>
      <c r="R114" s="86"/>
      <c r="S114" s="86"/>
      <c r="T114" s="87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T114" s="19" t="s">
        <v>145</v>
      </c>
      <c r="AU114" s="19" t="s">
        <v>82</v>
      </c>
    </row>
    <row r="115" s="13" customFormat="1">
      <c r="A115" s="13"/>
      <c r="B115" s="224"/>
      <c r="C115" s="225"/>
      <c r="D115" s="226" t="s">
        <v>147</v>
      </c>
      <c r="E115" s="227" t="s">
        <v>19</v>
      </c>
      <c r="F115" s="228" t="s">
        <v>976</v>
      </c>
      <c r="G115" s="225"/>
      <c r="H115" s="229">
        <v>5.3460000000000001</v>
      </c>
      <c r="I115" s="230"/>
      <c r="J115" s="225"/>
      <c r="K115" s="225"/>
      <c r="L115" s="231"/>
      <c r="M115" s="232"/>
      <c r="N115" s="233"/>
      <c r="O115" s="233"/>
      <c r="P115" s="233"/>
      <c r="Q115" s="233"/>
      <c r="R115" s="233"/>
      <c r="S115" s="233"/>
      <c r="T115" s="234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T115" s="235" t="s">
        <v>147</v>
      </c>
      <c r="AU115" s="235" t="s">
        <v>82</v>
      </c>
      <c r="AV115" s="13" t="s">
        <v>82</v>
      </c>
      <c r="AW115" s="13" t="s">
        <v>33</v>
      </c>
      <c r="AX115" s="13" t="s">
        <v>80</v>
      </c>
      <c r="AY115" s="235" t="s">
        <v>136</v>
      </c>
    </row>
    <row r="116" s="2" customFormat="1" ht="16.5" customHeight="1">
      <c r="A116" s="40"/>
      <c r="B116" s="41"/>
      <c r="C116" s="206" t="s">
        <v>186</v>
      </c>
      <c r="D116" s="206" t="s">
        <v>138</v>
      </c>
      <c r="E116" s="207" t="s">
        <v>573</v>
      </c>
      <c r="F116" s="208" t="s">
        <v>574</v>
      </c>
      <c r="G116" s="209" t="s">
        <v>169</v>
      </c>
      <c r="H116" s="210">
        <v>4.2859999999999996</v>
      </c>
      <c r="I116" s="211"/>
      <c r="J116" s="212">
        <f>ROUND(I116*H116,2)</f>
        <v>0</v>
      </c>
      <c r="K116" s="208" t="s">
        <v>142</v>
      </c>
      <c r="L116" s="46"/>
      <c r="M116" s="213" t="s">
        <v>19</v>
      </c>
      <c r="N116" s="214" t="s">
        <v>43</v>
      </c>
      <c r="O116" s="86"/>
      <c r="P116" s="215">
        <f>O116*H116</f>
        <v>0</v>
      </c>
      <c r="Q116" s="215">
        <v>0.00010000000000000001</v>
      </c>
      <c r="R116" s="215">
        <f>Q116*H116</f>
        <v>0.00042859999999999996</v>
      </c>
      <c r="S116" s="215">
        <v>2.4100000000000001</v>
      </c>
      <c r="T116" s="216">
        <f>S116*H116</f>
        <v>10.32926</v>
      </c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R116" s="217" t="s">
        <v>143</v>
      </c>
      <c r="AT116" s="217" t="s">
        <v>138</v>
      </c>
      <c r="AU116" s="217" t="s">
        <v>82</v>
      </c>
      <c r="AY116" s="19" t="s">
        <v>136</v>
      </c>
      <c r="BE116" s="218">
        <f>IF(N116="základní",J116,0)</f>
        <v>0</v>
      </c>
      <c r="BF116" s="218">
        <f>IF(N116="snížená",J116,0)</f>
        <v>0</v>
      </c>
      <c r="BG116" s="218">
        <f>IF(N116="zákl. přenesená",J116,0)</f>
        <v>0</v>
      </c>
      <c r="BH116" s="218">
        <f>IF(N116="sníž. přenesená",J116,0)</f>
        <v>0</v>
      </c>
      <c r="BI116" s="218">
        <f>IF(N116="nulová",J116,0)</f>
        <v>0</v>
      </c>
      <c r="BJ116" s="19" t="s">
        <v>80</v>
      </c>
      <c r="BK116" s="218">
        <f>ROUND(I116*H116,2)</f>
        <v>0</v>
      </c>
      <c r="BL116" s="19" t="s">
        <v>143</v>
      </c>
      <c r="BM116" s="217" t="s">
        <v>977</v>
      </c>
    </row>
    <row r="117" s="2" customFormat="1">
      <c r="A117" s="40"/>
      <c r="B117" s="41"/>
      <c r="C117" s="42"/>
      <c r="D117" s="219" t="s">
        <v>145</v>
      </c>
      <c r="E117" s="42"/>
      <c r="F117" s="220" t="s">
        <v>576</v>
      </c>
      <c r="G117" s="42"/>
      <c r="H117" s="42"/>
      <c r="I117" s="221"/>
      <c r="J117" s="42"/>
      <c r="K117" s="42"/>
      <c r="L117" s="46"/>
      <c r="M117" s="222"/>
      <c r="N117" s="223"/>
      <c r="O117" s="86"/>
      <c r="P117" s="86"/>
      <c r="Q117" s="86"/>
      <c r="R117" s="86"/>
      <c r="S117" s="86"/>
      <c r="T117" s="87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T117" s="19" t="s">
        <v>145</v>
      </c>
      <c r="AU117" s="19" t="s">
        <v>82</v>
      </c>
    </row>
    <row r="118" s="13" customFormat="1">
      <c r="A118" s="13"/>
      <c r="B118" s="224"/>
      <c r="C118" s="225"/>
      <c r="D118" s="226" t="s">
        <v>147</v>
      </c>
      <c r="E118" s="227" t="s">
        <v>19</v>
      </c>
      <c r="F118" s="228" t="s">
        <v>978</v>
      </c>
      <c r="G118" s="225"/>
      <c r="H118" s="229">
        <v>3.4649999999999999</v>
      </c>
      <c r="I118" s="230"/>
      <c r="J118" s="225"/>
      <c r="K118" s="225"/>
      <c r="L118" s="231"/>
      <c r="M118" s="232"/>
      <c r="N118" s="233"/>
      <c r="O118" s="233"/>
      <c r="P118" s="233"/>
      <c r="Q118" s="233"/>
      <c r="R118" s="233"/>
      <c r="S118" s="233"/>
      <c r="T118" s="234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235" t="s">
        <v>147</v>
      </c>
      <c r="AU118" s="235" t="s">
        <v>82</v>
      </c>
      <c r="AV118" s="13" t="s">
        <v>82</v>
      </c>
      <c r="AW118" s="13" t="s">
        <v>33</v>
      </c>
      <c r="AX118" s="13" t="s">
        <v>72</v>
      </c>
      <c r="AY118" s="235" t="s">
        <v>136</v>
      </c>
    </row>
    <row r="119" s="13" customFormat="1">
      <c r="A119" s="13"/>
      <c r="B119" s="224"/>
      <c r="C119" s="225"/>
      <c r="D119" s="226" t="s">
        <v>147</v>
      </c>
      <c r="E119" s="227" t="s">
        <v>19</v>
      </c>
      <c r="F119" s="228" t="s">
        <v>979</v>
      </c>
      <c r="G119" s="225"/>
      <c r="H119" s="229">
        <v>0.82099999999999995</v>
      </c>
      <c r="I119" s="230"/>
      <c r="J119" s="225"/>
      <c r="K119" s="225"/>
      <c r="L119" s="231"/>
      <c r="M119" s="232"/>
      <c r="N119" s="233"/>
      <c r="O119" s="233"/>
      <c r="P119" s="233"/>
      <c r="Q119" s="233"/>
      <c r="R119" s="233"/>
      <c r="S119" s="233"/>
      <c r="T119" s="234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T119" s="235" t="s">
        <v>147</v>
      </c>
      <c r="AU119" s="235" t="s">
        <v>82</v>
      </c>
      <c r="AV119" s="13" t="s">
        <v>82</v>
      </c>
      <c r="AW119" s="13" t="s">
        <v>33</v>
      </c>
      <c r="AX119" s="13" t="s">
        <v>72</v>
      </c>
      <c r="AY119" s="235" t="s">
        <v>136</v>
      </c>
    </row>
    <row r="120" s="15" customFormat="1">
      <c r="A120" s="15"/>
      <c r="B120" s="256"/>
      <c r="C120" s="257"/>
      <c r="D120" s="226" t="s">
        <v>147</v>
      </c>
      <c r="E120" s="258" t="s">
        <v>19</v>
      </c>
      <c r="F120" s="259" t="s">
        <v>277</v>
      </c>
      <c r="G120" s="257"/>
      <c r="H120" s="260">
        <v>4.2859999999999996</v>
      </c>
      <c r="I120" s="261"/>
      <c r="J120" s="257"/>
      <c r="K120" s="257"/>
      <c r="L120" s="262"/>
      <c r="M120" s="263"/>
      <c r="N120" s="264"/>
      <c r="O120" s="264"/>
      <c r="P120" s="264"/>
      <c r="Q120" s="264"/>
      <c r="R120" s="264"/>
      <c r="S120" s="264"/>
      <c r="T120" s="265"/>
      <c r="U120" s="15"/>
      <c r="V120" s="15"/>
      <c r="W120" s="15"/>
      <c r="X120" s="15"/>
      <c r="Y120" s="15"/>
      <c r="Z120" s="15"/>
      <c r="AA120" s="15"/>
      <c r="AB120" s="15"/>
      <c r="AC120" s="15"/>
      <c r="AD120" s="15"/>
      <c r="AE120" s="15"/>
      <c r="AT120" s="266" t="s">
        <v>147</v>
      </c>
      <c r="AU120" s="266" t="s">
        <v>82</v>
      </c>
      <c r="AV120" s="15" t="s">
        <v>143</v>
      </c>
      <c r="AW120" s="15" t="s">
        <v>33</v>
      </c>
      <c r="AX120" s="15" t="s">
        <v>80</v>
      </c>
      <c r="AY120" s="266" t="s">
        <v>136</v>
      </c>
    </row>
    <row r="121" s="2" customFormat="1" ht="24.15" customHeight="1">
      <c r="A121" s="40"/>
      <c r="B121" s="41"/>
      <c r="C121" s="206" t="s">
        <v>192</v>
      </c>
      <c r="D121" s="206" t="s">
        <v>138</v>
      </c>
      <c r="E121" s="207" t="s">
        <v>596</v>
      </c>
      <c r="F121" s="208" t="s">
        <v>597</v>
      </c>
      <c r="G121" s="209" t="s">
        <v>201</v>
      </c>
      <c r="H121" s="210">
        <v>18.253</v>
      </c>
      <c r="I121" s="211"/>
      <c r="J121" s="212">
        <f>ROUND(I121*H121,2)</f>
        <v>0</v>
      </c>
      <c r="K121" s="208" t="s">
        <v>142</v>
      </c>
      <c r="L121" s="46"/>
      <c r="M121" s="213" t="s">
        <v>19</v>
      </c>
      <c r="N121" s="214" t="s">
        <v>43</v>
      </c>
      <c r="O121" s="86"/>
      <c r="P121" s="215">
        <f>O121*H121</f>
        <v>0</v>
      </c>
      <c r="Q121" s="215">
        <v>0</v>
      </c>
      <c r="R121" s="215">
        <f>Q121*H121</f>
        <v>0</v>
      </c>
      <c r="S121" s="215">
        <v>0</v>
      </c>
      <c r="T121" s="216">
        <f>S121*H121</f>
        <v>0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R121" s="217" t="s">
        <v>143</v>
      </c>
      <c r="AT121" s="217" t="s">
        <v>138</v>
      </c>
      <c r="AU121" s="217" t="s">
        <v>82</v>
      </c>
      <c r="AY121" s="19" t="s">
        <v>136</v>
      </c>
      <c r="BE121" s="218">
        <f>IF(N121="základní",J121,0)</f>
        <v>0</v>
      </c>
      <c r="BF121" s="218">
        <f>IF(N121="snížená",J121,0)</f>
        <v>0</v>
      </c>
      <c r="BG121" s="218">
        <f>IF(N121="zákl. přenesená",J121,0)</f>
        <v>0</v>
      </c>
      <c r="BH121" s="218">
        <f>IF(N121="sníž. přenesená",J121,0)</f>
        <v>0</v>
      </c>
      <c r="BI121" s="218">
        <f>IF(N121="nulová",J121,0)</f>
        <v>0</v>
      </c>
      <c r="BJ121" s="19" t="s">
        <v>80</v>
      </c>
      <c r="BK121" s="218">
        <f>ROUND(I121*H121,2)</f>
        <v>0</v>
      </c>
      <c r="BL121" s="19" t="s">
        <v>143</v>
      </c>
      <c r="BM121" s="217" t="s">
        <v>980</v>
      </c>
    </row>
    <row r="122" s="2" customFormat="1">
      <c r="A122" s="40"/>
      <c r="B122" s="41"/>
      <c r="C122" s="42"/>
      <c r="D122" s="219" t="s">
        <v>145</v>
      </c>
      <c r="E122" s="42"/>
      <c r="F122" s="220" t="s">
        <v>599</v>
      </c>
      <c r="G122" s="42"/>
      <c r="H122" s="42"/>
      <c r="I122" s="221"/>
      <c r="J122" s="42"/>
      <c r="K122" s="42"/>
      <c r="L122" s="46"/>
      <c r="M122" s="222"/>
      <c r="N122" s="223"/>
      <c r="O122" s="86"/>
      <c r="P122" s="86"/>
      <c r="Q122" s="86"/>
      <c r="R122" s="86"/>
      <c r="S122" s="86"/>
      <c r="T122" s="87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T122" s="19" t="s">
        <v>145</v>
      </c>
      <c r="AU122" s="19" t="s">
        <v>82</v>
      </c>
    </row>
    <row r="123" s="13" customFormat="1">
      <c r="A123" s="13"/>
      <c r="B123" s="224"/>
      <c r="C123" s="225"/>
      <c r="D123" s="226" t="s">
        <v>147</v>
      </c>
      <c r="E123" s="227" t="s">
        <v>19</v>
      </c>
      <c r="F123" s="228" t="s">
        <v>981</v>
      </c>
      <c r="G123" s="225"/>
      <c r="H123" s="229">
        <v>7.54</v>
      </c>
      <c r="I123" s="230"/>
      <c r="J123" s="225"/>
      <c r="K123" s="225"/>
      <c r="L123" s="231"/>
      <c r="M123" s="232"/>
      <c r="N123" s="233"/>
      <c r="O123" s="233"/>
      <c r="P123" s="233"/>
      <c r="Q123" s="233"/>
      <c r="R123" s="233"/>
      <c r="S123" s="233"/>
      <c r="T123" s="234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35" t="s">
        <v>147</v>
      </c>
      <c r="AU123" s="235" t="s">
        <v>82</v>
      </c>
      <c r="AV123" s="13" t="s">
        <v>82</v>
      </c>
      <c r="AW123" s="13" t="s">
        <v>33</v>
      </c>
      <c r="AX123" s="13" t="s">
        <v>72</v>
      </c>
      <c r="AY123" s="235" t="s">
        <v>136</v>
      </c>
    </row>
    <row r="124" s="13" customFormat="1">
      <c r="A124" s="13"/>
      <c r="B124" s="224"/>
      <c r="C124" s="225"/>
      <c r="D124" s="226" t="s">
        <v>147</v>
      </c>
      <c r="E124" s="227" t="s">
        <v>19</v>
      </c>
      <c r="F124" s="228" t="s">
        <v>982</v>
      </c>
      <c r="G124" s="225"/>
      <c r="H124" s="229">
        <v>10.712999999999999</v>
      </c>
      <c r="I124" s="230"/>
      <c r="J124" s="225"/>
      <c r="K124" s="225"/>
      <c r="L124" s="231"/>
      <c r="M124" s="232"/>
      <c r="N124" s="233"/>
      <c r="O124" s="233"/>
      <c r="P124" s="233"/>
      <c r="Q124" s="233"/>
      <c r="R124" s="233"/>
      <c r="S124" s="233"/>
      <c r="T124" s="234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35" t="s">
        <v>147</v>
      </c>
      <c r="AU124" s="235" t="s">
        <v>82</v>
      </c>
      <c r="AV124" s="13" t="s">
        <v>82</v>
      </c>
      <c r="AW124" s="13" t="s">
        <v>33</v>
      </c>
      <c r="AX124" s="13" t="s">
        <v>72</v>
      </c>
      <c r="AY124" s="235" t="s">
        <v>136</v>
      </c>
    </row>
    <row r="125" s="15" customFormat="1">
      <c r="A125" s="15"/>
      <c r="B125" s="256"/>
      <c r="C125" s="257"/>
      <c r="D125" s="226" t="s">
        <v>147</v>
      </c>
      <c r="E125" s="258" t="s">
        <v>19</v>
      </c>
      <c r="F125" s="259" t="s">
        <v>277</v>
      </c>
      <c r="G125" s="257"/>
      <c r="H125" s="260">
        <v>18.253</v>
      </c>
      <c r="I125" s="261"/>
      <c r="J125" s="257"/>
      <c r="K125" s="257"/>
      <c r="L125" s="262"/>
      <c r="M125" s="263"/>
      <c r="N125" s="264"/>
      <c r="O125" s="264"/>
      <c r="P125" s="264"/>
      <c r="Q125" s="264"/>
      <c r="R125" s="264"/>
      <c r="S125" s="264"/>
      <c r="T125" s="265"/>
      <c r="U125" s="15"/>
      <c r="V125" s="15"/>
      <c r="W125" s="15"/>
      <c r="X125" s="15"/>
      <c r="Y125" s="15"/>
      <c r="Z125" s="15"/>
      <c r="AA125" s="15"/>
      <c r="AB125" s="15"/>
      <c r="AC125" s="15"/>
      <c r="AD125" s="15"/>
      <c r="AE125" s="15"/>
      <c r="AT125" s="266" t="s">
        <v>147</v>
      </c>
      <c r="AU125" s="266" t="s">
        <v>82</v>
      </c>
      <c r="AV125" s="15" t="s">
        <v>143</v>
      </c>
      <c r="AW125" s="15" t="s">
        <v>33</v>
      </c>
      <c r="AX125" s="15" t="s">
        <v>80</v>
      </c>
      <c r="AY125" s="266" t="s">
        <v>136</v>
      </c>
    </row>
    <row r="126" s="2" customFormat="1" ht="24.15" customHeight="1">
      <c r="A126" s="40"/>
      <c r="B126" s="41"/>
      <c r="C126" s="206" t="s">
        <v>197</v>
      </c>
      <c r="D126" s="206" t="s">
        <v>138</v>
      </c>
      <c r="E126" s="207" t="s">
        <v>610</v>
      </c>
      <c r="F126" s="208" t="s">
        <v>611</v>
      </c>
      <c r="G126" s="209" t="s">
        <v>201</v>
      </c>
      <c r="H126" s="210">
        <v>10.329000000000001</v>
      </c>
      <c r="I126" s="211"/>
      <c r="J126" s="212">
        <f>ROUND(I126*H126,2)</f>
        <v>0</v>
      </c>
      <c r="K126" s="208" t="s">
        <v>142</v>
      </c>
      <c r="L126" s="46"/>
      <c r="M126" s="213" t="s">
        <v>19</v>
      </c>
      <c r="N126" s="214" t="s">
        <v>43</v>
      </c>
      <c r="O126" s="86"/>
      <c r="P126" s="215">
        <f>O126*H126</f>
        <v>0</v>
      </c>
      <c r="Q126" s="215">
        <v>0</v>
      </c>
      <c r="R126" s="215">
        <f>Q126*H126</f>
        <v>0</v>
      </c>
      <c r="S126" s="215">
        <v>0</v>
      </c>
      <c r="T126" s="216">
        <f>S126*H126</f>
        <v>0</v>
      </c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R126" s="217" t="s">
        <v>143</v>
      </c>
      <c r="AT126" s="217" t="s">
        <v>138</v>
      </c>
      <c r="AU126" s="217" t="s">
        <v>82</v>
      </c>
      <c r="AY126" s="19" t="s">
        <v>136</v>
      </c>
      <c r="BE126" s="218">
        <f>IF(N126="základní",J126,0)</f>
        <v>0</v>
      </c>
      <c r="BF126" s="218">
        <f>IF(N126="snížená",J126,0)</f>
        <v>0</v>
      </c>
      <c r="BG126" s="218">
        <f>IF(N126="zákl. přenesená",J126,0)</f>
        <v>0</v>
      </c>
      <c r="BH126" s="218">
        <f>IF(N126="sníž. přenesená",J126,0)</f>
        <v>0</v>
      </c>
      <c r="BI126" s="218">
        <f>IF(N126="nulová",J126,0)</f>
        <v>0</v>
      </c>
      <c r="BJ126" s="19" t="s">
        <v>80</v>
      </c>
      <c r="BK126" s="218">
        <f>ROUND(I126*H126,2)</f>
        <v>0</v>
      </c>
      <c r="BL126" s="19" t="s">
        <v>143</v>
      </c>
      <c r="BM126" s="217" t="s">
        <v>983</v>
      </c>
    </row>
    <row r="127" s="2" customFormat="1">
      <c r="A127" s="40"/>
      <c r="B127" s="41"/>
      <c r="C127" s="42"/>
      <c r="D127" s="219" t="s">
        <v>145</v>
      </c>
      <c r="E127" s="42"/>
      <c r="F127" s="220" t="s">
        <v>613</v>
      </c>
      <c r="G127" s="42"/>
      <c r="H127" s="42"/>
      <c r="I127" s="221"/>
      <c r="J127" s="42"/>
      <c r="K127" s="42"/>
      <c r="L127" s="46"/>
      <c r="M127" s="222"/>
      <c r="N127" s="223"/>
      <c r="O127" s="86"/>
      <c r="P127" s="86"/>
      <c r="Q127" s="86"/>
      <c r="R127" s="86"/>
      <c r="S127" s="86"/>
      <c r="T127" s="87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T127" s="19" t="s">
        <v>145</v>
      </c>
      <c r="AU127" s="19" t="s">
        <v>82</v>
      </c>
    </row>
    <row r="128" s="13" customFormat="1">
      <c r="A128" s="13"/>
      <c r="B128" s="224"/>
      <c r="C128" s="225"/>
      <c r="D128" s="226" t="s">
        <v>147</v>
      </c>
      <c r="E128" s="227" t="s">
        <v>19</v>
      </c>
      <c r="F128" s="228" t="s">
        <v>984</v>
      </c>
      <c r="G128" s="225"/>
      <c r="H128" s="229">
        <v>10.329000000000001</v>
      </c>
      <c r="I128" s="230"/>
      <c r="J128" s="225"/>
      <c r="K128" s="225"/>
      <c r="L128" s="231"/>
      <c r="M128" s="232"/>
      <c r="N128" s="233"/>
      <c r="O128" s="233"/>
      <c r="P128" s="233"/>
      <c r="Q128" s="233"/>
      <c r="R128" s="233"/>
      <c r="S128" s="233"/>
      <c r="T128" s="234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35" t="s">
        <v>147</v>
      </c>
      <c r="AU128" s="235" t="s">
        <v>82</v>
      </c>
      <c r="AV128" s="13" t="s">
        <v>82</v>
      </c>
      <c r="AW128" s="13" t="s">
        <v>33</v>
      </c>
      <c r="AX128" s="13" t="s">
        <v>80</v>
      </c>
      <c r="AY128" s="235" t="s">
        <v>136</v>
      </c>
    </row>
    <row r="129" s="2" customFormat="1" ht="21.75" customHeight="1">
      <c r="A129" s="40"/>
      <c r="B129" s="41"/>
      <c r="C129" s="206" t="s">
        <v>204</v>
      </c>
      <c r="D129" s="206" t="s">
        <v>138</v>
      </c>
      <c r="E129" s="207" t="s">
        <v>617</v>
      </c>
      <c r="F129" s="208" t="s">
        <v>618</v>
      </c>
      <c r="G129" s="209" t="s">
        <v>201</v>
      </c>
      <c r="H129" s="210">
        <v>28.582999999999998</v>
      </c>
      <c r="I129" s="211"/>
      <c r="J129" s="212">
        <f>ROUND(I129*H129,2)</f>
        <v>0</v>
      </c>
      <c r="K129" s="208" t="s">
        <v>142</v>
      </c>
      <c r="L129" s="46"/>
      <c r="M129" s="213" t="s">
        <v>19</v>
      </c>
      <c r="N129" s="214" t="s">
        <v>43</v>
      </c>
      <c r="O129" s="86"/>
      <c r="P129" s="215">
        <f>O129*H129</f>
        <v>0</v>
      </c>
      <c r="Q129" s="215">
        <v>0</v>
      </c>
      <c r="R129" s="215">
        <f>Q129*H129</f>
        <v>0</v>
      </c>
      <c r="S129" s="215">
        <v>0</v>
      </c>
      <c r="T129" s="216">
        <f>S129*H129</f>
        <v>0</v>
      </c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R129" s="217" t="s">
        <v>143</v>
      </c>
      <c r="AT129" s="217" t="s">
        <v>138</v>
      </c>
      <c r="AU129" s="217" t="s">
        <v>82</v>
      </c>
      <c r="AY129" s="19" t="s">
        <v>136</v>
      </c>
      <c r="BE129" s="218">
        <f>IF(N129="základní",J129,0)</f>
        <v>0</v>
      </c>
      <c r="BF129" s="218">
        <f>IF(N129="snížená",J129,0)</f>
        <v>0</v>
      </c>
      <c r="BG129" s="218">
        <f>IF(N129="zákl. přenesená",J129,0)</f>
        <v>0</v>
      </c>
      <c r="BH129" s="218">
        <f>IF(N129="sníž. přenesená",J129,0)</f>
        <v>0</v>
      </c>
      <c r="BI129" s="218">
        <f>IF(N129="nulová",J129,0)</f>
        <v>0</v>
      </c>
      <c r="BJ129" s="19" t="s">
        <v>80</v>
      </c>
      <c r="BK129" s="218">
        <f>ROUND(I129*H129,2)</f>
        <v>0</v>
      </c>
      <c r="BL129" s="19" t="s">
        <v>143</v>
      </c>
      <c r="BM129" s="217" t="s">
        <v>985</v>
      </c>
    </row>
    <row r="130" s="2" customFormat="1">
      <c r="A130" s="40"/>
      <c r="B130" s="41"/>
      <c r="C130" s="42"/>
      <c r="D130" s="219" t="s">
        <v>145</v>
      </c>
      <c r="E130" s="42"/>
      <c r="F130" s="220" t="s">
        <v>620</v>
      </c>
      <c r="G130" s="42"/>
      <c r="H130" s="42"/>
      <c r="I130" s="221"/>
      <c r="J130" s="42"/>
      <c r="K130" s="42"/>
      <c r="L130" s="46"/>
      <c r="M130" s="222"/>
      <c r="N130" s="223"/>
      <c r="O130" s="86"/>
      <c r="P130" s="86"/>
      <c r="Q130" s="86"/>
      <c r="R130" s="86"/>
      <c r="S130" s="86"/>
      <c r="T130" s="87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T130" s="19" t="s">
        <v>145</v>
      </c>
      <c r="AU130" s="19" t="s">
        <v>82</v>
      </c>
    </row>
    <row r="131" s="13" customFormat="1">
      <c r="A131" s="13"/>
      <c r="B131" s="224"/>
      <c r="C131" s="225"/>
      <c r="D131" s="226" t="s">
        <v>147</v>
      </c>
      <c r="E131" s="227" t="s">
        <v>19</v>
      </c>
      <c r="F131" s="228" t="s">
        <v>986</v>
      </c>
      <c r="G131" s="225"/>
      <c r="H131" s="229">
        <v>28.582999999999998</v>
      </c>
      <c r="I131" s="230"/>
      <c r="J131" s="225"/>
      <c r="K131" s="225"/>
      <c r="L131" s="231"/>
      <c r="M131" s="232"/>
      <c r="N131" s="233"/>
      <c r="O131" s="233"/>
      <c r="P131" s="233"/>
      <c r="Q131" s="233"/>
      <c r="R131" s="233"/>
      <c r="S131" s="233"/>
      <c r="T131" s="234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35" t="s">
        <v>147</v>
      </c>
      <c r="AU131" s="235" t="s">
        <v>82</v>
      </c>
      <c r="AV131" s="13" t="s">
        <v>82</v>
      </c>
      <c r="AW131" s="13" t="s">
        <v>33</v>
      </c>
      <c r="AX131" s="13" t="s">
        <v>80</v>
      </c>
      <c r="AY131" s="235" t="s">
        <v>136</v>
      </c>
    </row>
    <row r="132" s="2" customFormat="1" ht="24.15" customHeight="1">
      <c r="A132" s="40"/>
      <c r="B132" s="41"/>
      <c r="C132" s="206" t="s">
        <v>209</v>
      </c>
      <c r="D132" s="206" t="s">
        <v>138</v>
      </c>
      <c r="E132" s="207" t="s">
        <v>625</v>
      </c>
      <c r="F132" s="208" t="s">
        <v>626</v>
      </c>
      <c r="G132" s="209" t="s">
        <v>201</v>
      </c>
      <c r="H132" s="210">
        <v>400.16199999999998</v>
      </c>
      <c r="I132" s="211"/>
      <c r="J132" s="212">
        <f>ROUND(I132*H132,2)</f>
        <v>0</v>
      </c>
      <c r="K132" s="208" t="s">
        <v>142</v>
      </c>
      <c r="L132" s="46"/>
      <c r="M132" s="213" t="s">
        <v>19</v>
      </c>
      <c r="N132" s="214" t="s">
        <v>43</v>
      </c>
      <c r="O132" s="86"/>
      <c r="P132" s="215">
        <f>O132*H132</f>
        <v>0</v>
      </c>
      <c r="Q132" s="215">
        <v>0</v>
      </c>
      <c r="R132" s="215">
        <f>Q132*H132</f>
        <v>0</v>
      </c>
      <c r="S132" s="215">
        <v>0</v>
      </c>
      <c r="T132" s="216">
        <f>S132*H132</f>
        <v>0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217" t="s">
        <v>143</v>
      </c>
      <c r="AT132" s="217" t="s">
        <v>138</v>
      </c>
      <c r="AU132" s="217" t="s">
        <v>82</v>
      </c>
      <c r="AY132" s="19" t="s">
        <v>136</v>
      </c>
      <c r="BE132" s="218">
        <f>IF(N132="základní",J132,0)</f>
        <v>0</v>
      </c>
      <c r="BF132" s="218">
        <f>IF(N132="snížená",J132,0)</f>
        <v>0</v>
      </c>
      <c r="BG132" s="218">
        <f>IF(N132="zákl. přenesená",J132,0)</f>
        <v>0</v>
      </c>
      <c r="BH132" s="218">
        <f>IF(N132="sníž. přenesená",J132,0)</f>
        <v>0</v>
      </c>
      <c r="BI132" s="218">
        <f>IF(N132="nulová",J132,0)</f>
        <v>0</v>
      </c>
      <c r="BJ132" s="19" t="s">
        <v>80</v>
      </c>
      <c r="BK132" s="218">
        <f>ROUND(I132*H132,2)</f>
        <v>0</v>
      </c>
      <c r="BL132" s="19" t="s">
        <v>143</v>
      </c>
      <c r="BM132" s="217" t="s">
        <v>987</v>
      </c>
    </row>
    <row r="133" s="2" customFormat="1">
      <c r="A133" s="40"/>
      <c r="B133" s="41"/>
      <c r="C133" s="42"/>
      <c r="D133" s="219" t="s">
        <v>145</v>
      </c>
      <c r="E133" s="42"/>
      <c r="F133" s="220" t="s">
        <v>628</v>
      </c>
      <c r="G133" s="42"/>
      <c r="H133" s="42"/>
      <c r="I133" s="221"/>
      <c r="J133" s="42"/>
      <c r="K133" s="42"/>
      <c r="L133" s="46"/>
      <c r="M133" s="222"/>
      <c r="N133" s="223"/>
      <c r="O133" s="86"/>
      <c r="P133" s="86"/>
      <c r="Q133" s="86"/>
      <c r="R133" s="86"/>
      <c r="S133" s="86"/>
      <c r="T133" s="87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T133" s="19" t="s">
        <v>145</v>
      </c>
      <c r="AU133" s="19" t="s">
        <v>82</v>
      </c>
    </row>
    <row r="134" s="13" customFormat="1">
      <c r="A134" s="13"/>
      <c r="B134" s="224"/>
      <c r="C134" s="225"/>
      <c r="D134" s="226" t="s">
        <v>147</v>
      </c>
      <c r="E134" s="227" t="s">
        <v>19</v>
      </c>
      <c r="F134" s="228" t="s">
        <v>988</v>
      </c>
      <c r="G134" s="225"/>
      <c r="H134" s="229">
        <v>400.16199999999998</v>
      </c>
      <c r="I134" s="230"/>
      <c r="J134" s="225"/>
      <c r="K134" s="225"/>
      <c r="L134" s="231"/>
      <c r="M134" s="232"/>
      <c r="N134" s="233"/>
      <c r="O134" s="233"/>
      <c r="P134" s="233"/>
      <c r="Q134" s="233"/>
      <c r="R134" s="233"/>
      <c r="S134" s="233"/>
      <c r="T134" s="234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35" t="s">
        <v>147</v>
      </c>
      <c r="AU134" s="235" t="s">
        <v>82</v>
      </c>
      <c r="AV134" s="13" t="s">
        <v>82</v>
      </c>
      <c r="AW134" s="13" t="s">
        <v>33</v>
      </c>
      <c r="AX134" s="13" t="s">
        <v>80</v>
      </c>
      <c r="AY134" s="235" t="s">
        <v>136</v>
      </c>
    </row>
    <row r="135" s="2" customFormat="1" ht="24.15" customHeight="1">
      <c r="A135" s="40"/>
      <c r="B135" s="41"/>
      <c r="C135" s="206" t="s">
        <v>214</v>
      </c>
      <c r="D135" s="206" t="s">
        <v>138</v>
      </c>
      <c r="E135" s="207" t="s">
        <v>637</v>
      </c>
      <c r="F135" s="208" t="s">
        <v>638</v>
      </c>
      <c r="G135" s="209" t="s">
        <v>201</v>
      </c>
      <c r="H135" s="210">
        <v>28.582999999999998</v>
      </c>
      <c r="I135" s="211"/>
      <c r="J135" s="212">
        <f>ROUND(I135*H135,2)</f>
        <v>0</v>
      </c>
      <c r="K135" s="208" t="s">
        <v>19</v>
      </c>
      <c r="L135" s="46"/>
      <c r="M135" s="213" t="s">
        <v>19</v>
      </c>
      <c r="N135" s="214" t="s">
        <v>43</v>
      </c>
      <c r="O135" s="86"/>
      <c r="P135" s="215">
        <f>O135*H135</f>
        <v>0</v>
      </c>
      <c r="Q135" s="215">
        <v>0</v>
      </c>
      <c r="R135" s="215">
        <f>Q135*H135</f>
        <v>0</v>
      </c>
      <c r="S135" s="215">
        <v>0</v>
      </c>
      <c r="T135" s="216">
        <f>S135*H135</f>
        <v>0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217" t="s">
        <v>143</v>
      </c>
      <c r="AT135" s="217" t="s">
        <v>138</v>
      </c>
      <c r="AU135" s="217" t="s">
        <v>82</v>
      </c>
      <c r="AY135" s="19" t="s">
        <v>136</v>
      </c>
      <c r="BE135" s="218">
        <f>IF(N135="základní",J135,0)</f>
        <v>0</v>
      </c>
      <c r="BF135" s="218">
        <f>IF(N135="snížená",J135,0)</f>
        <v>0</v>
      </c>
      <c r="BG135" s="218">
        <f>IF(N135="zákl. přenesená",J135,0)</f>
        <v>0</v>
      </c>
      <c r="BH135" s="218">
        <f>IF(N135="sníž. přenesená",J135,0)</f>
        <v>0</v>
      </c>
      <c r="BI135" s="218">
        <f>IF(N135="nulová",J135,0)</f>
        <v>0</v>
      </c>
      <c r="BJ135" s="19" t="s">
        <v>80</v>
      </c>
      <c r="BK135" s="218">
        <f>ROUND(I135*H135,2)</f>
        <v>0</v>
      </c>
      <c r="BL135" s="19" t="s">
        <v>143</v>
      </c>
      <c r="BM135" s="217" t="s">
        <v>989</v>
      </c>
    </row>
    <row r="136" s="13" customFormat="1">
      <c r="A136" s="13"/>
      <c r="B136" s="224"/>
      <c r="C136" s="225"/>
      <c r="D136" s="226" t="s">
        <v>147</v>
      </c>
      <c r="E136" s="227" t="s">
        <v>19</v>
      </c>
      <c r="F136" s="228" t="s">
        <v>990</v>
      </c>
      <c r="G136" s="225"/>
      <c r="H136" s="229">
        <v>28.582999999999998</v>
      </c>
      <c r="I136" s="230"/>
      <c r="J136" s="225"/>
      <c r="K136" s="225"/>
      <c r="L136" s="231"/>
      <c r="M136" s="232"/>
      <c r="N136" s="233"/>
      <c r="O136" s="233"/>
      <c r="P136" s="233"/>
      <c r="Q136" s="233"/>
      <c r="R136" s="233"/>
      <c r="S136" s="233"/>
      <c r="T136" s="234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35" t="s">
        <v>147</v>
      </c>
      <c r="AU136" s="235" t="s">
        <v>82</v>
      </c>
      <c r="AV136" s="13" t="s">
        <v>82</v>
      </c>
      <c r="AW136" s="13" t="s">
        <v>33</v>
      </c>
      <c r="AX136" s="13" t="s">
        <v>80</v>
      </c>
      <c r="AY136" s="235" t="s">
        <v>136</v>
      </c>
    </row>
    <row r="137" s="2" customFormat="1" ht="24.15" customHeight="1">
      <c r="A137" s="40"/>
      <c r="B137" s="41"/>
      <c r="C137" s="206" t="s">
        <v>220</v>
      </c>
      <c r="D137" s="206" t="s">
        <v>138</v>
      </c>
      <c r="E137" s="207" t="s">
        <v>906</v>
      </c>
      <c r="F137" s="208" t="s">
        <v>991</v>
      </c>
      <c r="G137" s="209" t="s">
        <v>151</v>
      </c>
      <c r="H137" s="210">
        <v>1</v>
      </c>
      <c r="I137" s="211"/>
      <c r="J137" s="212">
        <f>ROUND(I137*H137,2)</f>
        <v>0</v>
      </c>
      <c r="K137" s="208" t="s">
        <v>19</v>
      </c>
      <c r="L137" s="46"/>
      <c r="M137" s="285" t="s">
        <v>19</v>
      </c>
      <c r="N137" s="286" t="s">
        <v>43</v>
      </c>
      <c r="O137" s="283"/>
      <c r="P137" s="287">
        <f>O137*H137</f>
        <v>0</v>
      </c>
      <c r="Q137" s="287">
        <v>0</v>
      </c>
      <c r="R137" s="287">
        <f>Q137*H137</f>
        <v>0</v>
      </c>
      <c r="S137" s="287">
        <v>0</v>
      </c>
      <c r="T137" s="288">
        <f>S137*H137</f>
        <v>0</v>
      </c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R137" s="217" t="s">
        <v>143</v>
      </c>
      <c r="AT137" s="217" t="s">
        <v>138</v>
      </c>
      <c r="AU137" s="217" t="s">
        <v>82</v>
      </c>
      <c r="AY137" s="19" t="s">
        <v>136</v>
      </c>
      <c r="BE137" s="218">
        <f>IF(N137="základní",J137,0)</f>
        <v>0</v>
      </c>
      <c r="BF137" s="218">
        <f>IF(N137="snížená",J137,0)</f>
        <v>0</v>
      </c>
      <c r="BG137" s="218">
        <f>IF(N137="zákl. přenesená",J137,0)</f>
        <v>0</v>
      </c>
      <c r="BH137" s="218">
        <f>IF(N137="sníž. přenesená",J137,0)</f>
        <v>0</v>
      </c>
      <c r="BI137" s="218">
        <f>IF(N137="nulová",J137,0)</f>
        <v>0</v>
      </c>
      <c r="BJ137" s="19" t="s">
        <v>80</v>
      </c>
      <c r="BK137" s="218">
        <f>ROUND(I137*H137,2)</f>
        <v>0</v>
      </c>
      <c r="BL137" s="19" t="s">
        <v>143</v>
      </c>
      <c r="BM137" s="217" t="s">
        <v>992</v>
      </c>
    </row>
    <row r="138" s="2" customFormat="1" ht="6.96" customHeight="1">
      <c r="A138" s="40"/>
      <c r="B138" s="61"/>
      <c r="C138" s="62"/>
      <c r="D138" s="62"/>
      <c r="E138" s="62"/>
      <c r="F138" s="62"/>
      <c r="G138" s="62"/>
      <c r="H138" s="62"/>
      <c r="I138" s="62"/>
      <c r="J138" s="62"/>
      <c r="K138" s="62"/>
      <c r="L138" s="46"/>
      <c r="M138" s="40"/>
      <c r="O138" s="40"/>
      <c r="P138" s="40"/>
      <c r="Q138" s="40"/>
      <c r="R138" s="40"/>
      <c r="S138" s="40"/>
      <c r="T138" s="40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</row>
  </sheetData>
  <sheetProtection sheet="1" autoFilter="0" formatColumns="0" formatRows="0" objects="1" scenarios="1" spinCount="100000" saltValue="ykQ4I7pc9VxgfXrKsAX4wb39oL3Lc/34LjT326opvvBaHnIn2k60EwMV/NVHG8LGQVwmY+W6NLeAxJlCP8GkGQ==" hashValue="rswSxyaYbQsMVvWRv1tWbNqY3YKDKECCEKD6rZLwCgajcrFXT2oLS7r3xT8Zf5TQ330q4xdKTMmDCVNIPoM4zQ==" algorithmName="SHA-512" password="CEF7"/>
  <autoFilter ref="C82:K137"/>
  <mergeCells count="9">
    <mergeCell ref="E7:H7"/>
    <mergeCell ref="E9:H9"/>
    <mergeCell ref="E18:H18"/>
    <mergeCell ref="E27:H27"/>
    <mergeCell ref="E48:H48"/>
    <mergeCell ref="E50:H50"/>
    <mergeCell ref="E73:H73"/>
    <mergeCell ref="E75:H75"/>
    <mergeCell ref="L2:V2"/>
  </mergeCells>
  <hyperlinks>
    <hyperlink ref="F87" r:id="rId1" display="https://podminky.urs.cz/item/CS_URS_2021_01/132151104"/>
    <hyperlink ref="F93" r:id="rId2" display="https://podminky.urs.cz/item/CS_URS_2021_01/139001101"/>
    <hyperlink ref="F97" r:id="rId3" display="https://podminky.urs.cz/item/CS_URS_2021_01/174101101"/>
    <hyperlink ref="F111" r:id="rId4" display="https://podminky.urs.cz/item/CS_URS_2021_01/830361811"/>
    <hyperlink ref="F114" r:id="rId5" display="https://podminky.urs.cz/item/CS_URS_2021_01/981511112"/>
    <hyperlink ref="F117" r:id="rId6" display="https://podminky.urs.cz/item/CS_URS_2021_01/981511114"/>
    <hyperlink ref="F122" r:id="rId7" display="https://podminky.urs.cz/item/CS_URS_2021_01/997006005"/>
    <hyperlink ref="F127" r:id="rId8" display="https://podminky.urs.cz/item/CS_URS_2021_01/997006007"/>
    <hyperlink ref="F130" r:id="rId9" display="https://podminky.urs.cz/item/CS_URS_2021_01/997006512"/>
    <hyperlink ref="F133" r:id="rId10" display="https://podminky.urs.cz/item/CS_URS_2021_01/997006519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1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1.667969" style="1" customWidth="1"/>
    <col min="13" max="13" width="10.83203" style="1" customWidth="1"/>
    <col min="15" max="15" width="14.16016" style="1" customWidth="1"/>
    <col min="16" max="16" width="14.16016" style="1" customWidth="1"/>
    <col min="17" max="17" width="14.16016" style="1" customWidth="1"/>
    <col min="18" max="18" width="14.16016" style="1" customWidth="1"/>
    <col min="19" max="19" width="14.16016" style="1" customWidth="1"/>
    <col min="20" max="20" width="14.16016" style="1" customWidth="1"/>
    <col min="21" max="21" width="16.33203" style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94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22"/>
      <c r="AT3" s="19" t="s">
        <v>82</v>
      </c>
    </row>
    <row r="4" s="1" customFormat="1" ht="24.96" customHeight="1">
      <c r="B4" s="22"/>
      <c r="D4" s="132" t="s">
        <v>100</v>
      </c>
      <c r="L4" s="22"/>
      <c r="M4" s="13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4" t="s">
        <v>16</v>
      </c>
      <c r="L6" s="22"/>
    </row>
    <row r="7" s="1" customFormat="1" ht="16.5" customHeight="1">
      <c r="B7" s="22"/>
      <c r="E7" s="135" t="str">
        <f>'Rekapitulace zakázky'!K6</f>
        <v>Odstranění objektů bývalé LTO v areálu nemocnice Nový Bydžov</v>
      </c>
      <c r="F7" s="134"/>
      <c r="G7" s="134"/>
      <c r="H7" s="134"/>
      <c r="L7" s="22"/>
    </row>
    <row r="8" s="2" customFormat="1" ht="12" customHeight="1">
      <c r="A8" s="40"/>
      <c r="B8" s="46"/>
      <c r="C8" s="40"/>
      <c r="D8" s="134" t="s">
        <v>101</v>
      </c>
      <c r="E8" s="40"/>
      <c r="F8" s="40"/>
      <c r="G8" s="40"/>
      <c r="H8" s="40"/>
      <c r="I8" s="40"/>
      <c r="J8" s="40"/>
      <c r="K8" s="40"/>
      <c r="L8" s="13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7" t="s">
        <v>993</v>
      </c>
      <c r="F9" s="40"/>
      <c r="G9" s="40"/>
      <c r="H9" s="40"/>
      <c r="I9" s="40"/>
      <c r="J9" s="40"/>
      <c r="K9" s="40"/>
      <c r="L9" s="13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4" t="s">
        <v>18</v>
      </c>
      <c r="E11" s="40"/>
      <c r="F11" s="138" t="s">
        <v>19</v>
      </c>
      <c r="G11" s="40"/>
      <c r="H11" s="40"/>
      <c r="I11" s="134" t="s">
        <v>20</v>
      </c>
      <c r="J11" s="138" t="s">
        <v>19</v>
      </c>
      <c r="K11" s="40"/>
      <c r="L11" s="13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4" t="s">
        <v>21</v>
      </c>
      <c r="E12" s="40"/>
      <c r="F12" s="138" t="s">
        <v>22</v>
      </c>
      <c r="G12" s="40"/>
      <c r="H12" s="40"/>
      <c r="I12" s="134" t="s">
        <v>23</v>
      </c>
      <c r="J12" s="139" t="str">
        <f>'Rekapitulace zakázky'!AN8</f>
        <v>5. 8. 2022</v>
      </c>
      <c r="K12" s="40"/>
      <c r="L12" s="13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4" t="s">
        <v>25</v>
      </c>
      <c r="E14" s="40"/>
      <c r="F14" s="40"/>
      <c r="G14" s="40"/>
      <c r="H14" s="40"/>
      <c r="I14" s="134" t="s">
        <v>26</v>
      </c>
      <c r="J14" s="138" t="s">
        <v>19</v>
      </c>
      <c r="K14" s="40"/>
      <c r="L14" s="13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8" t="s">
        <v>27</v>
      </c>
      <c r="F15" s="40"/>
      <c r="G15" s="40"/>
      <c r="H15" s="40"/>
      <c r="I15" s="134" t="s">
        <v>28</v>
      </c>
      <c r="J15" s="138" t="s">
        <v>19</v>
      </c>
      <c r="K15" s="40"/>
      <c r="L15" s="13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4" t="s">
        <v>29</v>
      </c>
      <c r="E17" s="40"/>
      <c r="F17" s="40"/>
      <c r="G17" s="40"/>
      <c r="H17" s="40"/>
      <c r="I17" s="134" t="s">
        <v>26</v>
      </c>
      <c r="J17" s="35" t="str">
        <f>'Rekapitulace zakázky'!AN13</f>
        <v>Vyplň údaj</v>
      </c>
      <c r="K17" s="40"/>
      <c r="L17" s="13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zakázky'!E14</f>
        <v>Vyplň údaj</v>
      </c>
      <c r="F18" s="138"/>
      <c r="G18" s="138"/>
      <c r="H18" s="138"/>
      <c r="I18" s="134" t="s">
        <v>28</v>
      </c>
      <c r="J18" s="35" t="str">
        <f>'Rekapitulace zakázky'!AN14</f>
        <v>Vyplň údaj</v>
      </c>
      <c r="K18" s="40"/>
      <c r="L18" s="13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4" t="s">
        <v>31</v>
      </c>
      <c r="E20" s="40"/>
      <c r="F20" s="40"/>
      <c r="G20" s="40"/>
      <c r="H20" s="40"/>
      <c r="I20" s="134" t="s">
        <v>26</v>
      </c>
      <c r="J20" s="138" t="s">
        <v>19</v>
      </c>
      <c r="K20" s="40"/>
      <c r="L20" s="13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8" t="s">
        <v>32</v>
      </c>
      <c r="F21" s="40"/>
      <c r="G21" s="40"/>
      <c r="H21" s="40"/>
      <c r="I21" s="134" t="s">
        <v>28</v>
      </c>
      <c r="J21" s="138" t="s">
        <v>19</v>
      </c>
      <c r="K21" s="40"/>
      <c r="L21" s="13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4" t="s">
        <v>34</v>
      </c>
      <c r="E23" s="40"/>
      <c r="F23" s="40"/>
      <c r="G23" s="40"/>
      <c r="H23" s="40"/>
      <c r="I23" s="134" t="s">
        <v>26</v>
      </c>
      <c r="J23" s="138" t="s">
        <v>19</v>
      </c>
      <c r="K23" s="40"/>
      <c r="L23" s="13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8" t="s">
        <v>35</v>
      </c>
      <c r="F24" s="40"/>
      <c r="G24" s="40"/>
      <c r="H24" s="40"/>
      <c r="I24" s="134" t="s">
        <v>28</v>
      </c>
      <c r="J24" s="138" t="s">
        <v>19</v>
      </c>
      <c r="K24" s="40"/>
      <c r="L24" s="13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4" t="s">
        <v>36</v>
      </c>
      <c r="E26" s="40"/>
      <c r="F26" s="40"/>
      <c r="G26" s="40"/>
      <c r="H26" s="40"/>
      <c r="I26" s="40"/>
      <c r="J26" s="40"/>
      <c r="K26" s="40"/>
      <c r="L26" s="13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47.25" customHeight="1">
      <c r="A27" s="140"/>
      <c r="B27" s="141"/>
      <c r="C27" s="140"/>
      <c r="D27" s="140"/>
      <c r="E27" s="142" t="s">
        <v>103</v>
      </c>
      <c r="F27" s="142"/>
      <c r="G27" s="142"/>
      <c r="H27" s="142"/>
      <c r="I27" s="140"/>
      <c r="J27" s="140"/>
      <c r="K27" s="140"/>
      <c r="L27" s="143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4"/>
      <c r="E29" s="144"/>
      <c r="F29" s="144"/>
      <c r="G29" s="144"/>
      <c r="H29" s="144"/>
      <c r="I29" s="144"/>
      <c r="J29" s="144"/>
      <c r="K29" s="144"/>
      <c r="L29" s="13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5" t="s">
        <v>38</v>
      </c>
      <c r="E30" s="40"/>
      <c r="F30" s="40"/>
      <c r="G30" s="40"/>
      <c r="H30" s="40"/>
      <c r="I30" s="40"/>
      <c r="J30" s="146">
        <f>ROUND(J85, 2)</f>
        <v>0</v>
      </c>
      <c r="K30" s="40"/>
      <c r="L30" s="13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4"/>
      <c r="E31" s="144"/>
      <c r="F31" s="144"/>
      <c r="G31" s="144"/>
      <c r="H31" s="144"/>
      <c r="I31" s="144"/>
      <c r="J31" s="144"/>
      <c r="K31" s="144"/>
      <c r="L31" s="13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7" t="s">
        <v>40</v>
      </c>
      <c r="G32" s="40"/>
      <c r="H32" s="40"/>
      <c r="I32" s="147" t="s">
        <v>39</v>
      </c>
      <c r="J32" s="147" t="s">
        <v>41</v>
      </c>
      <c r="K32" s="40"/>
      <c r="L32" s="13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8" t="s">
        <v>42</v>
      </c>
      <c r="E33" s="134" t="s">
        <v>43</v>
      </c>
      <c r="F33" s="149">
        <f>ROUND((SUM(BE85:BE116)),  2)</f>
        <v>0</v>
      </c>
      <c r="G33" s="40"/>
      <c r="H33" s="40"/>
      <c r="I33" s="150">
        <v>0.20999999999999999</v>
      </c>
      <c r="J33" s="149">
        <f>ROUND(((SUM(BE85:BE116))*I33),  2)</f>
        <v>0</v>
      </c>
      <c r="K33" s="40"/>
      <c r="L33" s="13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4" t="s">
        <v>44</v>
      </c>
      <c r="F34" s="149">
        <f>ROUND((SUM(BF85:BF116)),  2)</f>
        <v>0</v>
      </c>
      <c r="G34" s="40"/>
      <c r="H34" s="40"/>
      <c r="I34" s="150">
        <v>0.14999999999999999</v>
      </c>
      <c r="J34" s="149">
        <f>ROUND(((SUM(BF85:BF116))*I34),  2)</f>
        <v>0</v>
      </c>
      <c r="K34" s="40"/>
      <c r="L34" s="13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4" t="s">
        <v>45</v>
      </c>
      <c r="F35" s="149">
        <f>ROUND((SUM(BG85:BG116)),  2)</f>
        <v>0</v>
      </c>
      <c r="G35" s="40"/>
      <c r="H35" s="40"/>
      <c r="I35" s="150">
        <v>0.20999999999999999</v>
      </c>
      <c r="J35" s="149">
        <f>0</f>
        <v>0</v>
      </c>
      <c r="K35" s="40"/>
      <c r="L35" s="13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4" t="s">
        <v>46</v>
      </c>
      <c r="F36" s="149">
        <f>ROUND((SUM(BH85:BH116)),  2)</f>
        <v>0</v>
      </c>
      <c r="G36" s="40"/>
      <c r="H36" s="40"/>
      <c r="I36" s="150">
        <v>0.14999999999999999</v>
      </c>
      <c r="J36" s="149">
        <f>0</f>
        <v>0</v>
      </c>
      <c r="K36" s="40"/>
      <c r="L36" s="13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4" t="s">
        <v>47</v>
      </c>
      <c r="F37" s="149">
        <f>ROUND((SUM(BI85:BI116)),  2)</f>
        <v>0</v>
      </c>
      <c r="G37" s="40"/>
      <c r="H37" s="40"/>
      <c r="I37" s="150">
        <v>0</v>
      </c>
      <c r="J37" s="149">
        <f>0</f>
        <v>0</v>
      </c>
      <c r="K37" s="40"/>
      <c r="L37" s="13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1"/>
      <c r="D39" s="152" t="s">
        <v>48</v>
      </c>
      <c r="E39" s="153"/>
      <c r="F39" s="153"/>
      <c r="G39" s="154" t="s">
        <v>49</v>
      </c>
      <c r="H39" s="155" t="s">
        <v>50</v>
      </c>
      <c r="I39" s="153"/>
      <c r="J39" s="156">
        <f>SUM(J30:J37)</f>
        <v>0</v>
      </c>
      <c r="K39" s="157"/>
      <c r="L39" s="13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3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3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104</v>
      </c>
      <c r="D45" s="42"/>
      <c r="E45" s="42"/>
      <c r="F45" s="42"/>
      <c r="G45" s="42"/>
      <c r="H45" s="42"/>
      <c r="I45" s="42"/>
      <c r="J45" s="42"/>
      <c r="K45" s="42"/>
      <c r="L45" s="13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62" t="str">
        <f>E7</f>
        <v>Odstranění objektů bývalé LTO v areálu nemocnice Nový Bydžov</v>
      </c>
      <c r="F48" s="34"/>
      <c r="G48" s="34"/>
      <c r="H48" s="34"/>
      <c r="I48" s="42"/>
      <c r="J48" s="42"/>
      <c r="K48" s="42"/>
      <c r="L48" s="13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101</v>
      </c>
      <c r="D49" s="42"/>
      <c r="E49" s="42"/>
      <c r="F49" s="42"/>
      <c r="G49" s="42"/>
      <c r="H49" s="42"/>
      <c r="I49" s="42"/>
      <c r="J49" s="42"/>
      <c r="K49" s="42"/>
      <c r="L49" s="13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 xml:space="preserve">5. - Sanační práce </v>
      </c>
      <c r="F50" s="42"/>
      <c r="G50" s="42"/>
      <c r="H50" s="42"/>
      <c r="I50" s="42"/>
      <c r="J50" s="42"/>
      <c r="K50" s="42"/>
      <c r="L50" s="13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>Nový Bydžov</v>
      </c>
      <c r="G52" s="42"/>
      <c r="H52" s="42"/>
      <c r="I52" s="34" t="s">
        <v>23</v>
      </c>
      <c r="J52" s="74" t="str">
        <f>IF(J12="","",J12)</f>
        <v>5. 8. 2022</v>
      </c>
      <c r="K52" s="42"/>
      <c r="L52" s="13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5.15" customHeight="1">
      <c r="A54" s="40"/>
      <c r="B54" s="41"/>
      <c r="C54" s="34" t="s">
        <v>25</v>
      </c>
      <c r="D54" s="42"/>
      <c r="E54" s="42"/>
      <c r="F54" s="29" t="str">
        <f>E15</f>
        <v>Královehradecký kraj</v>
      </c>
      <c r="G54" s="42"/>
      <c r="H54" s="42"/>
      <c r="I54" s="34" t="s">
        <v>31</v>
      </c>
      <c r="J54" s="38" t="str">
        <f>E21</f>
        <v>INS s.r.o. Náchod</v>
      </c>
      <c r="K54" s="42"/>
      <c r="L54" s="13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29</v>
      </c>
      <c r="D55" s="42"/>
      <c r="E55" s="42"/>
      <c r="F55" s="29" t="str">
        <f>IF(E18="","",E18)</f>
        <v>Vyplň údaj</v>
      </c>
      <c r="G55" s="42"/>
      <c r="H55" s="42"/>
      <c r="I55" s="34" t="s">
        <v>34</v>
      </c>
      <c r="J55" s="38" t="str">
        <f>E24</f>
        <v>Jan Krčmář</v>
      </c>
      <c r="K55" s="42"/>
      <c r="L55" s="13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3" t="s">
        <v>105</v>
      </c>
      <c r="D57" s="164"/>
      <c r="E57" s="164"/>
      <c r="F57" s="164"/>
      <c r="G57" s="164"/>
      <c r="H57" s="164"/>
      <c r="I57" s="164"/>
      <c r="J57" s="165" t="s">
        <v>106</v>
      </c>
      <c r="K57" s="164"/>
      <c r="L57" s="13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6" t="s">
        <v>70</v>
      </c>
      <c r="D59" s="42"/>
      <c r="E59" s="42"/>
      <c r="F59" s="42"/>
      <c r="G59" s="42"/>
      <c r="H59" s="42"/>
      <c r="I59" s="42"/>
      <c r="J59" s="104">
        <f>J85</f>
        <v>0</v>
      </c>
      <c r="K59" s="42"/>
      <c r="L59" s="13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107</v>
      </c>
    </row>
    <row r="60" s="9" customFormat="1" ht="24.96" customHeight="1">
      <c r="A60" s="9"/>
      <c r="B60" s="167"/>
      <c r="C60" s="168"/>
      <c r="D60" s="169" t="s">
        <v>994</v>
      </c>
      <c r="E60" s="170"/>
      <c r="F60" s="170"/>
      <c r="G60" s="170"/>
      <c r="H60" s="170"/>
      <c r="I60" s="170"/>
      <c r="J60" s="171">
        <f>J86</f>
        <v>0</v>
      </c>
      <c r="K60" s="168"/>
      <c r="L60" s="17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3"/>
      <c r="C61" s="174"/>
      <c r="D61" s="175" t="s">
        <v>995</v>
      </c>
      <c r="E61" s="176"/>
      <c r="F61" s="176"/>
      <c r="G61" s="176"/>
      <c r="H61" s="176"/>
      <c r="I61" s="176"/>
      <c r="J61" s="177">
        <f>J87</f>
        <v>0</v>
      </c>
      <c r="K61" s="174"/>
      <c r="L61" s="17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3"/>
      <c r="C62" s="174"/>
      <c r="D62" s="175" t="s">
        <v>996</v>
      </c>
      <c r="E62" s="176"/>
      <c r="F62" s="176"/>
      <c r="G62" s="176"/>
      <c r="H62" s="176"/>
      <c r="I62" s="176"/>
      <c r="J62" s="177">
        <f>J96</f>
        <v>0</v>
      </c>
      <c r="K62" s="174"/>
      <c r="L62" s="17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3"/>
      <c r="C63" s="174"/>
      <c r="D63" s="175" t="s">
        <v>997</v>
      </c>
      <c r="E63" s="176"/>
      <c r="F63" s="176"/>
      <c r="G63" s="176"/>
      <c r="H63" s="176"/>
      <c r="I63" s="176"/>
      <c r="J63" s="177">
        <f>J104</f>
        <v>0</v>
      </c>
      <c r="K63" s="174"/>
      <c r="L63" s="178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3"/>
      <c r="C64" s="174"/>
      <c r="D64" s="175" t="s">
        <v>998</v>
      </c>
      <c r="E64" s="176"/>
      <c r="F64" s="176"/>
      <c r="G64" s="176"/>
      <c r="H64" s="176"/>
      <c r="I64" s="176"/>
      <c r="J64" s="177">
        <f>J109</f>
        <v>0</v>
      </c>
      <c r="K64" s="174"/>
      <c r="L64" s="178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3"/>
      <c r="C65" s="174"/>
      <c r="D65" s="175" t="s">
        <v>999</v>
      </c>
      <c r="E65" s="176"/>
      <c r="F65" s="176"/>
      <c r="G65" s="176"/>
      <c r="H65" s="176"/>
      <c r="I65" s="176"/>
      <c r="J65" s="177">
        <f>J112</f>
        <v>0</v>
      </c>
      <c r="K65" s="174"/>
      <c r="L65" s="17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2" customFormat="1" ht="21.84" customHeight="1">
      <c r="A66" s="40"/>
      <c r="B66" s="41"/>
      <c r="C66" s="42"/>
      <c r="D66" s="42"/>
      <c r="E66" s="42"/>
      <c r="F66" s="42"/>
      <c r="G66" s="42"/>
      <c r="H66" s="42"/>
      <c r="I66" s="42"/>
      <c r="J66" s="42"/>
      <c r="K66" s="42"/>
      <c r="L66" s="136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</row>
    <row r="67" s="2" customFormat="1" ht="6.96" customHeight="1">
      <c r="A67" s="40"/>
      <c r="B67" s="61"/>
      <c r="C67" s="62"/>
      <c r="D67" s="62"/>
      <c r="E67" s="62"/>
      <c r="F67" s="62"/>
      <c r="G67" s="62"/>
      <c r="H67" s="62"/>
      <c r="I67" s="62"/>
      <c r="J67" s="62"/>
      <c r="K67" s="62"/>
      <c r="L67" s="136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</row>
    <row r="71" s="2" customFormat="1" ht="6.96" customHeight="1">
      <c r="A71" s="40"/>
      <c r="B71" s="63"/>
      <c r="C71" s="64"/>
      <c r="D71" s="64"/>
      <c r="E71" s="64"/>
      <c r="F71" s="64"/>
      <c r="G71" s="64"/>
      <c r="H71" s="64"/>
      <c r="I71" s="64"/>
      <c r="J71" s="64"/>
      <c r="K71" s="64"/>
      <c r="L71" s="136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24.96" customHeight="1">
      <c r="A72" s="40"/>
      <c r="B72" s="41"/>
      <c r="C72" s="25" t="s">
        <v>121</v>
      </c>
      <c r="D72" s="42"/>
      <c r="E72" s="42"/>
      <c r="F72" s="42"/>
      <c r="G72" s="42"/>
      <c r="H72" s="42"/>
      <c r="I72" s="42"/>
      <c r="J72" s="42"/>
      <c r="K72" s="42"/>
      <c r="L72" s="136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6.96" customHeight="1">
      <c r="A73" s="40"/>
      <c r="B73" s="41"/>
      <c r="C73" s="42"/>
      <c r="D73" s="42"/>
      <c r="E73" s="42"/>
      <c r="F73" s="42"/>
      <c r="G73" s="42"/>
      <c r="H73" s="42"/>
      <c r="I73" s="42"/>
      <c r="J73" s="42"/>
      <c r="K73" s="42"/>
      <c r="L73" s="136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12" customHeight="1">
      <c r="A74" s="40"/>
      <c r="B74" s="41"/>
      <c r="C74" s="34" t="s">
        <v>16</v>
      </c>
      <c r="D74" s="42"/>
      <c r="E74" s="42"/>
      <c r="F74" s="42"/>
      <c r="G74" s="42"/>
      <c r="H74" s="42"/>
      <c r="I74" s="42"/>
      <c r="J74" s="42"/>
      <c r="K74" s="42"/>
      <c r="L74" s="136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16.5" customHeight="1">
      <c r="A75" s="40"/>
      <c r="B75" s="41"/>
      <c r="C75" s="42"/>
      <c r="D75" s="42"/>
      <c r="E75" s="162" t="str">
        <f>E7</f>
        <v>Odstranění objektů bývalé LTO v areálu nemocnice Nový Bydžov</v>
      </c>
      <c r="F75" s="34"/>
      <c r="G75" s="34"/>
      <c r="H75" s="34"/>
      <c r="I75" s="42"/>
      <c r="J75" s="42"/>
      <c r="K75" s="42"/>
      <c r="L75" s="136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12" customHeight="1">
      <c r="A76" s="40"/>
      <c r="B76" s="41"/>
      <c r="C76" s="34" t="s">
        <v>101</v>
      </c>
      <c r="D76" s="42"/>
      <c r="E76" s="42"/>
      <c r="F76" s="42"/>
      <c r="G76" s="42"/>
      <c r="H76" s="42"/>
      <c r="I76" s="42"/>
      <c r="J76" s="42"/>
      <c r="K76" s="42"/>
      <c r="L76" s="136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6.5" customHeight="1">
      <c r="A77" s="40"/>
      <c r="B77" s="41"/>
      <c r="C77" s="42"/>
      <c r="D77" s="42"/>
      <c r="E77" s="71" t="str">
        <f>E9</f>
        <v xml:space="preserve">5. - Sanační práce </v>
      </c>
      <c r="F77" s="42"/>
      <c r="G77" s="42"/>
      <c r="H77" s="42"/>
      <c r="I77" s="42"/>
      <c r="J77" s="42"/>
      <c r="K77" s="42"/>
      <c r="L77" s="13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6.96" customHeight="1">
      <c r="A78" s="40"/>
      <c r="B78" s="41"/>
      <c r="C78" s="42"/>
      <c r="D78" s="42"/>
      <c r="E78" s="42"/>
      <c r="F78" s="42"/>
      <c r="G78" s="42"/>
      <c r="H78" s="42"/>
      <c r="I78" s="42"/>
      <c r="J78" s="42"/>
      <c r="K78" s="42"/>
      <c r="L78" s="13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2" customHeight="1">
      <c r="A79" s="40"/>
      <c r="B79" s="41"/>
      <c r="C79" s="34" t="s">
        <v>21</v>
      </c>
      <c r="D79" s="42"/>
      <c r="E79" s="42"/>
      <c r="F79" s="29" t="str">
        <f>F12</f>
        <v>Nový Bydžov</v>
      </c>
      <c r="G79" s="42"/>
      <c r="H79" s="42"/>
      <c r="I79" s="34" t="s">
        <v>23</v>
      </c>
      <c r="J79" s="74" t="str">
        <f>IF(J12="","",J12)</f>
        <v>5. 8. 2022</v>
      </c>
      <c r="K79" s="42"/>
      <c r="L79" s="13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6.96" customHeight="1">
      <c r="A80" s="40"/>
      <c r="B80" s="41"/>
      <c r="C80" s="42"/>
      <c r="D80" s="42"/>
      <c r="E80" s="42"/>
      <c r="F80" s="42"/>
      <c r="G80" s="42"/>
      <c r="H80" s="42"/>
      <c r="I80" s="42"/>
      <c r="J80" s="42"/>
      <c r="K80" s="42"/>
      <c r="L80" s="13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5.15" customHeight="1">
      <c r="A81" s="40"/>
      <c r="B81" s="41"/>
      <c r="C81" s="34" t="s">
        <v>25</v>
      </c>
      <c r="D81" s="42"/>
      <c r="E81" s="42"/>
      <c r="F81" s="29" t="str">
        <f>E15</f>
        <v>Královehradecký kraj</v>
      </c>
      <c r="G81" s="42"/>
      <c r="H81" s="42"/>
      <c r="I81" s="34" t="s">
        <v>31</v>
      </c>
      <c r="J81" s="38" t="str">
        <f>E21</f>
        <v>INS s.r.o. Náchod</v>
      </c>
      <c r="K81" s="42"/>
      <c r="L81" s="136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15.15" customHeight="1">
      <c r="A82" s="40"/>
      <c r="B82" s="41"/>
      <c r="C82" s="34" t="s">
        <v>29</v>
      </c>
      <c r="D82" s="42"/>
      <c r="E82" s="42"/>
      <c r="F82" s="29" t="str">
        <f>IF(E18="","",E18)</f>
        <v>Vyplň údaj</v>
      </c>
      <c r="G82" s="42"/>
      <c r="H82" s="42"/>
      <c r="I82" s="34" t="s">
        <v>34</v>
      </c>
      <c r="J82" s="38" t="str">
        <f>E24</f>
        <v>Jan Krčmář</v>
      </c>
      <c r="K82" s="42"/>
      <c r="L82" s="136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10.32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136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11" customFormat="1" ht="29.28" customHeight="1">
      <c r="A84" s="179"/>
      <c r="B84" s="180"/>
      <c r="C84" s="181" t="s">
        <v>122</v>
      </c>
      <c r="D84" s="182" t="s">
        <v>57</v>
      </c>
      <c r="E84" s="182" t="s">
        <v>53</v>
      </c>
      <c r="F84" s="182" t="s">
        <v>54</v>
      </c>
      <c r="G84" s="182" t="s">
        <v>123</v>
      </c>
      <c r="H84" s="182" t="s">
        <v>124</v>
      </c>
      <c r="I84" s="182" t="s">
        <v>125</v>
      </c>
      <c r="J84" s="182" t="s">
        <v>106</v>
      </c>
      <c r="K84" s="183" t="s">
        <v>126</v>
      </c>
      <c r="L84" s="184"/>
      <c r="M84" s="94" t="s">
        <v>19</v>
      </c>
      <c r="N84" s="95" t="s">
        <v>42</v>
      </c>
      <c r="O84" s="95" t="s">
        <v>127</v>
      </c>
      <c r="P84" s="95" t="s">
        <v>128</v>
      </c>
      <c r="Q84" s="95" t="s">
        <v>129</v>
      </c>
      <c r="R84" s="95" t="s">
        <v>130</v>
      </c>
      <c r="S84" s="95" t="s">
        <v>131</v>
      </c>
      <c r="T84" s="96" t="s">
        <v>132</v>
      </c>
      <c r="U84" s="179"/>
      <c r="V84" s="179"/>
      <c r="W84" s="179"/>
      <c r="X84" s="179"/>
      <c r="Y84" s="179"/>
      <c r="Z84" s="179"/>
      <c r="AA84" s="179"/>
      <c r="AB84" s="179"/>
      <c r="AC84" s="179"/>
      <c r="AD84" s="179"/>
      <c r="AE84" s="179"/>
    </row>
    <row r="85" s="2" customFormat="1" ht="22.8" customHeight="1">
      <c r="A85" s="40"/>
      <c r="B85" s="41"/>
      <c r="C85" s="101" t="s">
        <v>133</v>
      </c>
      <c r="D85" s="42"/>
      <c r="E85" s="42"/>
      <c r="F85" s="42"/>
      <c r="G85" s="42"/>
      <c r="H85" s="42"/>
      <c r="I85" s="42"/>
      <c r="J85" s="185">
        <f>BK85</f>
        <v>0</v>
      </c>
      <c r="K85" s="42"/>
      <c r="L85" s="46"/>
      <c r="M85" s="97"/>
      <c r="N85" s="186"/>
      <c r="O85" s="98"/>
      <c r="P85" s="187">
        <f>P86</f>
        <v>0</v>
      </c>
      <c r="Q85" s="98"/>
      <c r="R85" s="187">
        <f>R86</f>
        <v>0</v>
      </c>
      <c r="S85" s="98"/>
      <c r="T85" s="188">
        <f>T86</f>
        <v>0</v>
      </c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T85" s="19" t="s">
        <v>71</v>
      </c>
      <c r="AU85" s="19" t="s">
        <v>107</v>
      </c>
      <c r="BK85" s="189">
        <f>BK86</f>
        <v>0</v>
      </c>
    </row>
    <row r="86" s="12" customFormat="1" ht="25.92" customHeight="1">
      <c r="A86" s="12"/>
      <c r="B86" s="190"/>
      <c r="C86" s="191"/>
      <c r="D86" s="192" t="s">
        <v>71</v>
      </c>
      <c r="E86" s="193" t="s">
        <v>1000</v>
      </c>
      <c r="F86" s="193" t="s">
        <v>1000</v>
      </c>
      <c r="G86" s="191"/>
      <c r="H86" s="191"/>
      <c r="I86" s="194"/>
      <c r="J86" s="195">
        <f>BK86</f>
        <v>0</v>
      </c>
      <c r="K86" s="191"/>
      <c r="L86" s="196"/>
      <c r="M86" s="197"/>
      <c r="N86" s="198"/>
      <c r="O86" s="198"/>
      <c r="P86" s="199">
        <f>P87+P96+P104+P109+P112</f>
        <v>0</v>
      </c>
      <c r="Q86" s="198"/>
      <c r="R86" s="199">
        <f>R87+R96+R104+R109+R112</f>
        <v>0</v>
      </c>
      <c r="S86" s="198"/>
      <c r="T86" s="200">
        <f>T87+T96+T104+T109+T112</f>
        <v>0</v>
      </c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R86" s="201" t="s">
        <v>143</v>
      </c>
      <c r="AT86" s="202" t="s">
        <v>71</v>
      </c>
      <c r="AU86" s="202" t="s">
        <v>72</v>
      </c>
      <c r="AY86" s="201" t="s">
        <v>136</v>
      </c>
      <c r="BK86" s="203">
        <f>BK87+BK96+BK104+BK109+BK112</f>
        <v>0</v>
      </c>
    </row>
    <row r="87" s="12" customFormat="1" ht="22.8" customHeight="1">
      <c r="A87" s="12"/>
      <c r="B87" s="190"/>
      <c r="C87" s="191"/>
      <c r="D87" s="192" t="s">
        <v>71</v>
      </c>
      <c r="E87" s="204" t="s">
        <v>1001</v>
      </c>
      <c r="F87" s="204" t="s">
        <v>1002</v>
      </c>
      <c r="G87" s="191"/>
      <c r="H87" s="191"/>
      <c r="I87" s="194"/>
      <c r="J87" s="205">
        <f>BK87</f>
        <v>0</v>
      </c>
      <c r="K87" s="191"/>
      <c r="L87" s="196"/>
      <c r="M87" s="197"/>
      <c r="N87" s="198"/>
      <c r="O87" s="198"/>
      <c r="P87" s="199">
        <f>SUM(P88:P95)</f>
        <v>0</v>
      </c>
      <c r="Q87" s="198"/>
      <c r="R87" s="199">
        <f>SUM(R88:R95)</f>
        <v>0</v>
      </c>
      <c r="S87" s="198"/>
      <c r="T87" s="200">
        <f>SUM(T88:T95)</f>
        <v>0</v>
      </c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R87" s="201" t="s">
        <v>143</v>
      </c>
      <c r="AT87" s="202" t="s">
        <v>71</v>
      </c>
      <c r="AU87" s="202" t="s">
        <v>80</v>
      </c>
      <c r="AY87" s="201" t="s">
        <v>136</v>
      </c>
      <c r="BK87" s="203">
        <f>SUM(BK88:BK95)</f>
        <v>0</v>
      </c>
    </row>
    <row r="88" s="2" customFormat="1" ht="16.5" customHeight="1">
      <c r="A88" s="40"/>
      <c r="B88" s="41"/>
      <c r="C88" s="206" t="s">
        <v>80</v>
      </c>
      <c r="D88" s="206" t="s">
        <v>138</v>
      </c>
      <c r="E88" s="207" t="s">
        <v>1003</v>
      </c>
      <c r="F88" s="208" t="s">
        <v>1004</v>
      </c>
      <c r="G88" s="209" t="s">
        <v>151</v>
      </c>
      <c r="H88" s="210">
        <v>1</v>
      </c>
      <c r="I88" s="211"/>
      <c r="J88" s="212">
        <f>ROUND(I88*H88,2)</f>
        <v>0</v>
      </c>
      <c r="K88" s="208" t="s">
        <v>19</v>
      </c>
      <c r="L88" s="46"/>
      <c r="M88" s="213" t="s">
        <v>19</v>
      </c>
      <c r="N88" s="214" t="s">
        <v>43</v>
      </c>
      <c r="O88" s="86"/>
      <c r="P88" s="215">
        <f>O88*H88</f>
        <v>0</v>
      </c>
      <c r="Q88" s="215">
        <v>0</v>
      </c>
      <c r="R88" s="215">
        <f>Q88*H88</f>
        <v>0</v>
      </c>
      <c r="S88" s="215">
        <v>0</v>
      </c>
      <c r="T88" s="216">
        <f>S88*H88</f>
        <v>0</v>
      </c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R88" s="217" t="s">
        <v>1005</v>
      </c>
      <c r="AT88" s="217" t="s">
        <v>138</v>
      </c>
      <c r="AU88" s="217" t="s">
        <v>82</v>
      </c>
      <c r="AY88" s="19" t="s">
        <v>136</v>
      </c>
      <c r="BE88" s="218">
        <f>IF(N88="základní",J88,0)</f>
        <v>0</v>
      </c>
      <c r="BF88" s="218">
        <f>IF(N88="snížená",J88,0)</f>
        <v>0</v>
      </c>
      <c r="BG88" s="218">
        <f>IF(N88="zákl. přenesená",J88,0)</f>
        <v>0</v>
      </c>
      <c r="BH88" s="218">
        <f>IF(N88="sníž. přenesená",J88,0)</f>
        <v>0</v>
      </c>
      <c r="BI88" s="218">
        <f>IF(N88="nulová",J88,0)</f>
        <v>0</v>
      </c>
      <c r="BJ88" s="19" t="s">
        <v>80</v>
      </c>
      <c r="BK88" s="218">
        <f>ROUND(I88*H88,2)</f>
        <v>0</v>
      </c>
      <c r="BL88" s="19" t="s">
        <v>1005</v>
      </c>
      <c r="BM88" s="217" t="s">
        <v>1006</v>
      </c>
    </row>
    <row r="89" s="2" customFormat="1" ht="16.5" customHeight="1">
      <c r="A89" s="40"/>
      <c r="B89" s="41"/>
      <c r="C89" s="206" t="s">
        <v>82</v>
      </c>
      <c r="D89" s="206" t="s">
        <v>138</v>
      </c>
      <c r="E89" s="207" t="s">
        <v>1007</v>
      </c>
      <c r="F89" s="208" t="s">
        <v>1008</v>
      </c>
      <c r="G89" s="209" t="s">
        <v>151</v>
      </c>
      <c r="H89" s="210">
        <v>1</v>
      </c>
      <c r="I89" s="211"/>
      <c r="J89" s="212">
        <f>ROUND(I89*H89,2)</f>
        <v>0</v>
      </c>
      <c r="K89" s="208" t="s">
        <v>19</v>
      </c>
      <c r="L89" s="46"/>
      <c r="M89" s="213" t="s">
        <v>19</v>
      </c>
      <c r="N89" s="214" t="s">
        <v>43</v>
      </c>
      <c r="O89" s="86"/>
      <c r="P89" s="215">
        <f>O89*H89</f>
        <v>0</v>
      </c>
      <c r="Q89" s="215">
        <v>0</v>
      </c>
      <c r="R89" s="215">
        <f>Q89*H89</f>
        <v>0</v>
      </c>
      <c r="S89" s="215">
        <v>0</v>
      </c>
      <c r="T89" s="216">
        <f>S89*H89</f>
        <v>0</v>
      </c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R89" s="217" t="s">
        <v>1005</v>
      </c>
      <c r="AT89" s="217" t="s">
        <v>138</v>
      </c>
      <c r="AU89" s="217" t="s">
        <v>82</v>
      </c>
      <c r="AY89" s="19" t="s">
        <v>136</v>
      </c>
      <c r="BE89" s="218">
        <f>IF(N89="základní",J89,0)</f>
        <v>0</v>
      </c>
      <c r="BF89" s="218">
        <f>IF(N89="snížená",J89,0)</f>
        <v>0</v>
      </c>
      <c r="BG89" s="218">
        <f>IF(N89="zákl. přenesená",J89,0)</f>
        <v>0</v>
      </c>
      <c r="BH89" s="218">
        <f>IF(N89="sníž. přenesená",J89,0)</f>
        <v>0</v>
      </c>
      <c r="BI89" s="218">
        <f>IF(N89="nulová",J89,0)</f>
        <v>0</v>
      </c>
      <c r="BJ89" s="19" t="s">
        <v>80</v>
      </c>
      <c r="BK89" s="218">
        <f>ROUND(I89*H89,2)</f>
        <v>0</v>
      </c>
      <c r="BL89" s="19" t="s">
        <v>1005</v>
      </c>
      <c r="BM89" s="217" t="s">
        <v>1009</v>
      </c>
    </row>
    <row r="90" s="2" customFormat="1" ht="24.9" customHeight="1">
      <c r="A90" s="40"/>
      <c r="B90" s="41"/>
      <c r="C90" s="206" t="s">
        <v>155</v>
      </c>
      <c r="D90" s="206" t="s">
        <v>138</v>
      </c>
      <c r="E90" s="207" t="s">
        <v>1010</v>
      </c>
      <c r="F90" s="208" t="s">
        <v>1011</v>
      </c>
      <c r="G90" s="209" t="s">
        <v>1012</v>
      </c>
      <c r="H90" s="210">
        <v>4</v>
      </c>
      <c r="I90" s="211"/>
      <c r="J90" s="212">
        <f>ROUND(I90*H90,2)</f>
        <v>0</v>
      </c>
      <c r="K90" s="208" t="s">
        <v>19</v>
      </c>
      <c r="L90" s="46"/>
      <c r="M90" s="213" t="s">
        <v>19</v>
      </c>
      <c r="N90" s="214" t="s">
        <v>43</v>
      </c>
      <c r="O90" s="86"/>
      <c r="P90" s="215">
        <f>O90*H90</f>
        <v>0</v>
      </c>
      <c r="Q90" s="215">
        <v>0</v>
      </c>
      <c r="R90" s="215">
        <f>Q90*H90</f>
        <v>0</v>
      </c>
      <c r="S90" s="215">
        <v>0</v>
      </c>
      <c r="T90" s="216">
        <f>S90*H90</f>
        <v>0</v>
      </c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R90" s="217" t="s">
        <v>1005</v>
      </c>
      <c r="AT90" s="217" t="s">
        <v>138</v>
      </c>
      <c r="AU90" s="217" t="s">
        <v>82</v>
      </c>
      <c r="AY90" s="19" t="s">
        <v>136</v>
      </c>
      <c r="BE90" s="218">
        <f>IF(N90="základní",J90,0)</f>
        <v>0</v>
      </c>
      <c r="BF90" s="218">
        <f>IF(N90="snížená",J90,0)</f>
        <v>0</v>
      </c>
      <c r="BG90" s="218">
        <f>IF(N90="zákl. přenesená",J90,0)</f>
        <v>0</v>
      </c>
      <c r="BH90" s="218">
        <f>IF(N90="sníž. přenesená",J90,0)</f>
        <v>0</v>
      </c>
      <c r="BI90" s="218">
        <f>IF(N90="nulová",J90,0)</f>
        <v>0</v>
      </c>
      <c r="BJ90" s="19" t="s">
        <v>80</v>
      </c>
      <c r="BK90" s="218">
        <f>ROUND(I90*H90,2)</f>
        <v>0</v>
      </c>
      <c r="BL90" s="19" t="s">
        <v>1005</v>
      </c>
      <c r="BM90" s="217" t="s">
        <v>1013</v>
      </c>
    </row>
    <row r="91" s="2" customFormat="1" ht="16.5" customHeight="1">
      <c r="A91" s="40"/>
      <c r="B91" s="41"/>
      <c r="C91" s="206" t="s">
        <v>143</v>
      </c>
      <c r="D91" s="206" t="s">
        <v>138</v>
      </c>
      <c r="E91" s="207" t="s">
        <v>1014</v>
      </c>
      <c r="F91" s="208" t="s">
        <v>1015</v>
      </c>
      <c r="G91" s="209" t="s">
        <v>151</v>
      </c>
      <c r="H91" s="210">
        <v>1</v>
      </c>
      <c r="I91" s="211"/>
      <c r="J91" s="212">
        <f>ROUND(I91*H91,2)</f>
        <v>0</v>
      </c>
      <c r="K91" s="208" t="s">
        <v>19</v>
      </c>
      <c r="L91" s="46"/>
      <c r="M91" s="213" t="s">
        <v>19</v>
      </c>
      <c r="N91" s="214" t="s">
        <v>43</v>
      </c>
      <c r="O91" s="86"/>
      <c r="P91" s="215">
        <f>O91*H91</f>
        <v>0</v>
      </c>
      <c r="Q91" s="215">
        <v>0</v>
      </c>
      <c r="R91" s="215">
        <f>Q91*H91</f>
        <v>0</v>
      </c>
      <c r="S91" s="215">
        <v>0</v>
      </c>
      <c r="T91" s="216">
        <f>S91*H91</f>
        <v>0</v>
      </c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R91" s="217" t="s">
        <v>1005</v>
      </c>
      <c r="AT91" s="217" t="s">
        <v>138</v>
      </c>
      <c r="AU91" s="217" t="s">
        <v>82</v>
      </c>
      <c r="AY91" s="19" t="s">
        <v>136</v>
      </c>
      <c r="BE91" s="218">
        <f>IF(N91="základní",J91,0)</f>
        <v>0</v>
      </c>
      <c r="BF91" s="218">
        <f>IF(N91="snížená",J91,0)</f>
        <v>0</v>
      </c>
      <c r="BG91" s="218">
        <f>IF(N91="zákl. přenesená",J91,0)</f>
        <v>0</v>
      </c>
      <c r="BH91" s="218">
        <f>IF(N91="sníž. přenesená",J91,0)</f>
        <v>0</v>
      </c>
      <c r="BI91" s="218">
        <f>IF(N91="nulová",J91,0)</f>
        <v>0</v>
      </c>
      <c r="BJ91" s="19" t="s">
        <v>80</v>
      </c>
      <c r="BK91" s="218">
        <f>ROUND(I91*H91,2)</f>
        <v>0</v>
      </c>
      <c r="BL91" s="19" t="s">
        <v>1005</v>
      </c>
      <c r="BM91" s="217" t="s">
        <v>1016</v>
      </c>
    </row>
    <row r="92" s="2" customFormat="1" ht="16.5" customHeight="1">
      <c r="A92" s="40"/>
      <c r="B92" s="41"/>
      <c r="C92" s="206" t="s">
        <v>166</v>
      </c>
      <c r="D92" s="206" t="s">
        <v>138</v>
      </c>
      <c r="E92" s="207" t="s">
        <v>1017</v>
      </c>
      <c r="F92" s="208" t="s">
        <v>1018</v>
      </c>
      <c r="G92" s="209" t="s">
        <v>1012</v>
      </c>
      <c r="H92" s="210">
        <v>4</v>
      </c>
      <c r="I92" s="211"/>
      <c r="J92" s="212">
        <f>ROUND(I92*H92,2)</f>
        <v>0</v>
      </c>
      <c r="K92" s="208" t="s">
        <v>19</v>
      </c>
      <c r="L92" s="46"/>
      <c r="M92" s="213" t="s">
        <v>19</v>
      </c>
      <c r="N92" s="214" t="s">
        <v>43</v>
      </c>
      <c r="O92" s="86"/>
      <c r="P92" s="215">
        <f>O92*H92</f>
        <v>0</v>
      </c>
      <c r="Q92" s="215">
        <v>0</v>
      </c>
      <c r="R92" s="215">
        <f>Q92*H92</f>
        <v>0</v>
      </c>
      <c r="S92" s="215">
        <v>0</v>
      </c>
      <c r="T92" s="216">
        <f>S92*H92</f>
        <v>0</v>
      </c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R92" s="217" t="s">
        <v>1005</v>
      </c>
      <c r="AT92" s="217" t="s">
        <v>138</v>
      </c>
      <c r="AU92" s="217" t="s">
        <v>82</v>
      </c>
      <c r="AY92" s="19" t="s">
        <v>136</v>
      </c>
      <c r="BE92" s="218">
        <f>IF(N92="základní",J92,0)</f>
        <v>0</v>
      </c>
      <c r="BF92" s="218">
        <f>IF(N92="snížená",J92,0)</f>
        <v>0</v>
      </c>
      <c r="BG92" s="218">
        <f>IF(N92="zákl. přenesená",J92,0)</f>
        <v>0</v>
      </c>
      <c r="BH92" s="218">
        <f>IF(N92="sníž. přenesená",J92,0)</f>
        <v>0</v>
      </c>
      <c r="BI92" s="218">
        <f>IF(N92="nulová",J92,0)</f>
        <v>0</v>
      </c>
      <c r="BJ92" s="19" t="s">
        <v>80</v>
      </c>
      <c r="BK92" s="218">
        <f>ROUND(I92*H92,2)</f>
        <v>0</v>
      </c>
      <c r="BL92" s="19" t="s">
        <v>1005</v>
      </c>
      <c r="BM92" s="217" t="s">
        <v>1019</v>
      </c>
    </row>
    <row r="93" s="2" customFormat="1" ht="16.5" customHeight="1">
      <c r="A93" s="40"/>
      <c r="B93" s="41"/>
      <c r="C93" s="206" t="s">
        <v>174</v>
      </c>
      <c r="D93" s="206" t="s">
        <v>138</v>
      </c>
      <c r="E93" s="207" t="s">
        <v>1020</v>
      </c>
      <c r="F93" s="208" t="s">
        <v>1021</v>
      </c>
      <c r="G93" s="209" t="s">
        <v>151</v>
      </c>
      <c r="H93" s="210">
        <v>1</v>
      </c>
      <c r="I93" s="211"/>
      <c r="J93" s="212">
        <f>ROUND(I93*H93,2)</f>
        <v>0</v>
      </c>
      <c r="K93" s="208" t="s">
        <v>19</v>
      </c>
      <c r="L93" s="46"/>
      <c r="M93" s="213" t="s">
        <v>19</v>
      </c>
      <c r="N93" s="214" t="s">
        <v>43</v>
      </c>
      <c r="O93" s="86"/>
      <c r="P93" s="215">
        <f>O93*H93</f>
        <v>0</v>
      </c>
      <c r="Q93" s="215">
        <v>0</v>
      </c>
      <c r="R93" s="215">
        <f>Q93*H93</f>
        <v>0</v>
      </c>
      <c r="S93" s="215">
        <v>0</v>
      </c>
      <c r="T93" s="216">
        <f>S93*H93</f>
        <v>0</v>
      </c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R93" s="217" t="s">
        <v>1005</v>
      </c>
      <c r="AT93" s="217" t="s">
        <v>138</v>
      </c>
      <c r="AU93" s="217" t="s">
        <v>82</v>
      </c>
      <c r="AY93" s="19" t="s">
        <v>136</v>
      </c>
      <c r="BE93" s="218">
        <f>IF(N93="základní",J93,0)</f>
        <v>0</v>
      </c>
      <c r="BF93" s="218">
        <f>IF(N93="snížená",J93,0)</f>
        <v>0</v>
      </c>
      <c r="BG93" s="218">
        <f>IF(N93="zákl. přenesená",J93,0)</f>
        <v>0</v>
      </c>
      <c r="BH93" s="218">
        <f>IF(N93="sníž. přenesená",J93,0)</f>
        <v>0</v>
      </c>
      <c r="BI93" s="218">
        <f>IF(N93="nulová",J93,0)</f>
        <v>0</v>
      </c>
      <c r="BJ93" s="19" t="s">
        <v>80</v>
      </c>
      <c r="BK93" s="218">
        <f>ROUND(I93*H93,2)</f>
        <v>0</v>
      </c>
      <c r="BL93" s="19" t="s">
        <v>1005</v>
      </c>
      <c r="BM93" s="217" t="s">
        <v>1022</v>
      </c>
    </row>
    <row r="94" s="2" customFormat="1" ht="16.5" customHeight="1">
      <c r="A94" s="40"/>
      <c r="B94" s="41"/>
      <c r="C94" s="206" t="s">
        <v>180</v>
      </c>
      <c r="D94" s="206" t="s">
        <v>138</v>
      </c>
      <c r="E94" s="207" t="s">
        <v>1023</v>
      </c>
      <c r="F94" s="208" t="s">
        <v>1024</v>
      </c>
      <c r="G94" s="209" t="s">
        <v>151</v>
      </c>
      <c r="H94" s="210">
        <v>1</v>
      </c>
      <c r="I94" s="211"/>
      <c r="J94" s="212">
        <f>ROUND(I94*H94,2)</f>
        <v>0</v>
      </c>
      <c r="K94" s="208" t="s">
        <v>19</v>
      </c>
      <c r="L94" s="46"/>
      <c r="M94" s="213" t="s">
        <v>19</v>
      </c>
      <c r="N94" s="214" t="s">
        <v>43</v>
      </c>
      <c r="O94" s="86"/>
      <c r="P94" s="215">
        <f>O94*H94</f>
        <v>0</v>
      </c>
      <c r="Q94" s="215">
        <v>0</v>
      </c>
      <c r="R94" s="215">
        <f>Q94*H94</f>
        <v>0</v>
      </c>
      <c r="S94" s="215">
        <v>0</v>
      </c>
      <c r="T94" s="216">
        <f>S94*H94</f>
        <v>0</v>
      </c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R94" s="217" t="s">
        <v>1005</v>
      </c>
      <c r="AT94" s="217" t="s">
        <v>138</v>
      </c>
      <c r="AU94" s="217" t="s">
        <v>82</v>
      </c>
      <c r="AY94" s="19" t="s">
        <v>136</v>
      </c>
      <c r="BE94" s="218">
        <f>IF(N94="základní",J94,0)</f>
        <v>0</v>
      </c>
      <c r="BF94" s="218">
        <f>IF(N94="snížená",J94,0)</f>
        <v>0</v>
      </c>
      <c r="BG94" s="218">
        <f>IF(N94="zákl. přenesená",J94,0)</f>
        <v>0</v>
      </c>
      <c r="BH94" s="218">
        <f>IF(N94="sníž. přenesená",J94,0)</f>
        <v>0</v>
      </c>
      <c r="BI94" s="218">
        <f>IF(N94="nulová",J94,0)</f>
        <v>0</v>
      </c>
      <c r="BJ94" s="19" t="s">
        <v>80</v>
      </c>
      <c r="BK94" s="218">
        <f>ROUND(I94*H94,2)</f>
        <v>0</v>
      </c>
      <c r="BL94" s="19" t="s">
        <v>1005</v>
      </c>
      <c r="BM94" s="217" t="s">
        <v>1025</v>
      </c>
    </row>
    <row r="95" s="2" customFormat="1" ht="16.5" customHeight="1">
      <c r="A95" s="40"/>
      <c r="B95" s="41"/>
      <c r="C95" s="206" t="s">
        <v>186</v>
      </c>
      <c r="D95" s="206" t="s">
        <v>138</v>
      </c>
      <c r="E95" s="207" t="s">
        <v>1026</v>
      </c>
      <c r="F95" s="208" t="s">
        <v>1027</v>
      </c>
      <c r="G95" s="209" t="s">
        <v>151</v>
      </c>
      <c r="H95" s="210">
        <v>1</v>
      </c>
      <c r="I95" s="211"/>
      <c r="J95" s="212">
        <f>ROUND(I95*H95,2)</f>
        <v>0</v>
      </c>
      <c r="K95" s="208" t="s">
        <v>19</v>
      </c>
      <c r="L95" s="46"/>
      <c r="M95" s="213" t="s">
        <v>19</v>
      </c>
      <c r="N95" s="214" t="s">
        <v>43</v>
      </c>
      <c r="O95" s="86"/>
      <c r="P95" s="215">
        <f>O95*H95</f>
        <v>0</v>
      </c>
      <c r="Q95" s="215">
        <v>0</v>
      </c>
      <c r="R95" s="215">
        <f>Q95*H95</f>
        <v>0</v>
      </c>
      <c r="S95" s="215">
        <v>0</v>
      </c>
      <c r="T95" s="216">
        <f>S95*H95</f>
        <v>0</v>
      </c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R95" s="217" t="s">
        <v>1005</v>
      </c>
      <c r="AT95" s="217" t="s">
        <v>138</v>
      </c>
      <c r="AU95" s="217" t="s">
        <v>82</v>
      </c>
      <c r="AY95" s="19" t="s">
        <v>136</v>
      </c>
      <c r="BE95" s="218">
        <f>IF(N95="základní",J95,0)</f>
        <v>0</v>
      </c>
      <c r="BF95" s="218">
        <f>IF(N95="snížená",J95,0)</f>
        <v>0</v>
      </c>
      <c r="BG95" s="218">
        <f>IF(N95="zákl. přenesená",J95,0)</f>
        <v>0</v>
      </c>
      <c r="BH95" s="218">
        <f>IF(N95="sníž. přenesená",J95,0)</f>
        <v>0</v>
      </c>
      <c r="BI95" s="218">
        <f>IF(N95="nulová",J95,0)</f>
        <v>0</v>
      </c>
      <c r="BJ95" s="19" t="s">
        <v>80</v>
      </c>
      <c r="BK95" s="218">
        <f>ROUND(I95*H95,2)</f>
        <v>0</v>
      </c>
      <c r="BL95" s="19" t="s">
        <v>1005</v>
      </c>
      <c r="BM95" s="217" t="s">
        <v>1028</v>
      </c>
    </row>
    <row r="96" s="12" customFormat="1" ht="22.8" customHeight="1">
      <c r="A96" s="12"/>
      <c r="B96" s="190"/>
      <c r="C96" s="191"/>
      <c r="D96" s="192" t="s">
        <v>71</v>
      </c>
      <c r="E96" s="204" t="s">
        <v>1029</v>
      </c>
      <c r="F96" s="204" t="s">
        <v>1030</v>
      </c>
      <c r="G96" s="191"/>
      <c r="H96" s="191"/>
      <c r="I96" s="194"/>
      <c r="J96" s="205">
        <f>BK96</f>
        <v>0</v>
      </c>
      <c r="K96" s="191"/>
      <c r="L96" s="196"/>
      <c r="M96" s="197"/>
      <c r="N96" s="198"/>
      <c r="O96" s="198"/>
      <c r="P96" s="199">
        <f>SUM(P97:P103)</f>
        <v>0</v>
      </c>
      <c r="Q96" s="198"/>
      <c r="R96" s="199">
        <f>SUM(R97:R103)</f>
        <v>0</v>
      </c>
      <c r="S96" s="198"/>
      <c r="T96" s="200">
        <f>SUM(T97:T103)</f>
        <v>0</v>
      </c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R96" s="201" t="s">
        <v>143</v>
      </c>
      <c r="AT96" s="202" t="s">
        <v>71</v>
      </c>
      <c r="AU96" s="202" t="s">
        <v>80</v>
      </c>
      <c r="AY96" s="201" t="s">
        <v>136</v>
      </c>
      <c r="BK96" s="203">
        <f>SUM(BK97:BK103)</f>
        <v>0</v>
      </c>
    </row>
    <row r="97" s="2" customFormat="1" ht="16.5" customHeight="1">
      <c r="A97" s="40"/>
      <c r="B97" s="41"/>
      <c r="C97" s="206" t="s">
        <v>192</v>
      </c>
      <c r="D97" s="206" t="s">
        <v>138</v>
      </c>
      <c r="E97" s="207" t="s">
        <v>1031</v>
      </c>
      <c r="F97" s="208" t="s">
        <v>1032</v>
      </c>
      <c r="G97" s="209" t="s">
        <v>151</v>
      </c>
      <c r="H97" s="210">
        <v>31</v>
      </c>
      <c r="I97" s="211"/>
      <c r="J97" s="212">
        <f>ROUND(I97*H97,2)</f>
        <v>0</v>
      </c>
      <c r="K97" s="208" t="s">
        <v>19</v>
      </c>
      <c r="L97" s="46"/>
      <c r="M97" s="213" t="s">
        <v>19</v>
      </c>
      <c r="N97" s="214" t="s">
        <v>43</v>
      </c>
      <c r="O97" s="86"/>
      <c r="P97" s="215">
        <f>O97*H97</f>
        <v>0</v>
      </c>
      <c r="Q97" s="215">
        <v>0</v>
      </c>
      <c r="R97" s="215">
        <f>Q97*H97</f>
        <v>0</v>
      </c>
      <c r="S97" s="215">
        <v>0</v>
      </c>
      <c r="T97" s="216">
        <f>S97*H97</f>
        <v>0</v>
      </c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R97" s="217" t="s">
        <v>1005</v>
      </c>
      <c r="AT97" s="217" t="s">
        <v>138</v>
      </c>
      <c r="AU97" s="217" t="s">
        <v>82</v>
      </c>
      <c r="AY97" s="19" t="s">
        <v>136</v>
      </c>
      <c r="BE97" s="218">
        <f>IF(N97="základní",J97,0)</f>
        <v>0</v>
      </c>
      <c r="BF97" s="218">
        <f>IF(N97="snížená",J97,0)</f>
        <v>0</v>
      </c>
      <c r="BG97" s="218">
        <f>IF(N97="zákl. přenesená",J97,0)</f>
        <v>0</v>
      </c>
      <c r="BH97" s="218">
        <f>IF(N97="sníž. přenesená",J97,0)</f>
        <v>0</v>
      </c>
      <c r="BI97" s="218">
        <f>IF(N97="nulová",J97,0)</f>
        <v>0</v>
      </c>
      <c r="BJ97" s="19" t="s">
        <v>80</v>
      </c>
      <c r="BK97" s="218">
        <f>ROUND(I97*H97,2)</f>
        <v>0</v>
      </c>
      <c r="BL97" s="19" t="s">
        <v>1005</v>
      </c>
      <c r="BM97" s="217" t="s">
        <v>1033</v>
      </c>
    </row>
    <row r="98" s="2" customFormat="1" ht="16.5" customHeight="1">
      <c r="A98" s="40"/>
      <c r="B98" s="41"/>
      <c r="C98" s="206" t="s">
        <v>197</v>
      </c>
      <c r="D98" s="206" t="s">
        <v>138</v>
      </c>
      <c r="E98" s="207" t="s">
        <v>1034</v>
      </c>
      <c r="F98" s="208" t="s">
        <v>1035</v>
      </c>
      <c r="G98" s="209" t="s">
        <v>151</v>
      </c>
      <c r="H98" s="210">
        <v>31</v>
      </c>
      <c r="I98" s="211"/>
      <c r="J98" s="212">
        <f>ROUND(I98*H98,2)</f>
        <v>0</v>
      </c>
      <c r="K98" s="208" t="s">
        <v>19</v>
      </c>
      <c r="L98" s="46"/>
      <c r="M98" s="213" t="s">
        <v>19</v>
      </c>
      <c r="N98" s="214" t="s">
        <v>43</v>
      </c>
      <c r="O98" s="86"/>
      <c r="P98" s="215">
        <f>O98*H98</f>
        <v>0</v>
      </c>
      <c r="Q98" s="215">
        <v>0</v>
      </c>
      <c r="R98" s="215">
        <f>Q98*H98</f>
        <v>0</v>
      </c>
      <c r="S98" s="215">
        <v>0</v>
      </c>
      <c r="T98" s="216">
        <f>S98*H98</f>
        <v>0</v>
      </c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R98" s="217" t="s">
        <v>1005</v>
      </c>
      <c r="AT98" s="217" t="s">
        <v>138</v>
      </c>
      <c r="AU98" s="217" t="s">
        <v>82</v>
      </c>
      <c r="AY98" s="19" t="s">
        <v>136</v>
      </c>
      <c r="BE98" s="218">
        <f>IF(N98="základní",J98,0)</f>
        <v>0</v>
      </c>
      <c r="BF98" s="218">
        <f>IF(N98="snížená",J98,0)</f>
        <v>0</v>
      </c>
      <c r="BG98" s="218">
        <f>IF(N98="zákl. přenesená",J98,0)</f>
        <v>0</v>
      </c>
      <c r="BH98" s="218">
        <f>IF(N98="sníž. přenesená",J98,0)</f>
        <v>0</v>
      </c>
      <c r="BI98" s="218">
        <f>IF(N98="nulová",J98,0)</f>
        <v>0</v>
      </c>
      <c r="BJ98" s="19" t="s">
        <v>80</v>
      </c>
      <c r="BK98" s="218">
        <f>ROUND(I98*H98,2)</f>
        <v>0</v>
      </c>
      <c r="BL98" s="19" t="s">
        <v>1005</v>
      </c>
      <c r="BM98" s="217" t="s">
        <v>1036</v>
      </c>
    </row>
    <row r="99" s="2" customFormat="1" ht="16.5" customHeight="1">
      <c r="A99" s="40"/>
      <c r="B99" s="41"/>
      <c r="C99" s="206" t="s">
        <v>204</v>
      </c>
      <c r="D99" s="206" t="s">
        <v>138</v>
      </c>
      <c r="E99" s="207" t="s">
        <v>1037</v>
      </c>
      <c r="F99" s="208" t="s">
        <v>1038</v>
      </c>
      <c r="G99" s="209" t="s">
        <v>151</v>
      </c>
      <c r="H99" s="210">
        <v>20</v>
      </c>
      <c r="I99" s="211"/>
      <c r="J99" s="212">
        <f>ROUND(I99*H99,2)</f>
        <v>0</v>
      </c>
      <c r="K99" s="208" t="s">
        <v>19</v>
      </c>
      <c r="L99" s="46"/>
      <c r="M99" s="213" t="s">
        <v>19</v>
      </c>
      <c r="N99" s="214" t="s">
        <v>43</v>
      </c>
      <c r="O99" s="86"/>
      <c r="P99" s="215">
        <f>O99*H99</f>
        <v>0</v>
      </c>
      <c r="Q99" s="215">
        <v>0</v>
      </c>
      <c r="R99" s="215">
        <f>Q99*H99</f>
        <v>0</v>
      </c>
      <c r="S99" s="215">
        <v>0</v>
      </c>
      <c r="T99" s="216">
        <f>S99*H99</f>
        <v>0</v>
      </c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R99" s="217" t="s">
        <v>1005</v>
      </c>
      <c r="AT99" s="217" t="s">
        <v>138</v>
      </c>
      <c r="AU99" s="217" t="s">
        <v>82</v>
      </c>
      <c r="AY99" s="19" t="s">
        <v>136</v>
      </c>
      <c r="BE99" s="218">
        <f>IF(N99="základní",J99,0)</f>
        <v>0</v>
      </c>
      <c r="BF99" s="218">
        <f>IF(N99="snížená",J99,0)</f>
        <v>0</v>
      </c>
      <c r="BG99" s="218">
        <f>IF(N99="zákl. přenesená",J99,0)</f>
        <v>0</v>
      </c>
      <c r="BH99" s="218">
        <f>IF(N99="sníž. přenesená",J99,0)</f>
        <v>0</v>
      </c>
      <c r="BI99" s="218">
        <f>IF(N99="nulová",J99,0)</f>
        <v>0</v>
      </c>
      <c r="BJ99" s="19" t="s">
        <v>80</v>
      </c>
      <c r="BK99" s="218">
        <f>ROUND(I99*H99,2)</f>
        <v>0</v>
      </c>
      <c r="BL99" s="19" t="s">
        <v>1005</v>
      </c>
      <c r="BM99" s="217" t="s">
        <v>1039</v>
      </c>
    </row>
    <row r="100" s="2" customFormat="1" ht="16.5" customHeight="1">
      <c r="A100" s="40"/>
      <c r="B100" s="41"/>
      <c r="C100" s="206" t="s">
        <v>209</v>
      </c>
      <c r="D100" s="206" t="s">
        <v>138</v>
      </c>
      <c r="E100" s="207" t="s">
        <v>1040</v>
      </c>
      <c r="F100" s="208" t="s">
        <v>1041</v>
      </c>
      <c r="G100" s="209" t="s">
        <v>151</v>
      </c>
      <c r="H100" s="210">
        <v>4</v>
      </c>
      <c r="I100" s="211"/>
      <c r="J100" s="212">
        <f>ROUND(I100*H100,2)</f>
        <v>0</v>
      </c>
      <c r="K100" s="208" t="s">
        <v>19</v>
      </c>
      <c r="L100" s="46"/>
      <c r="M100" s="213" t="s">
        <v>19</v>
      </c>
      <c r="N100" s="214" t="s">
        <v>43</v>
      </c>
      <c r="O100" s="86"/>
      <c r="P100" s="215">
        <f>O100*H100</f>
        <v>0</v>
      </c>
      <c r="Q100" s="215">
        <v>0</v>
      </c>
      <c r="R100" s="215">
        <f>Q100*H100</f>
        <v>0</v>
      </c>
      <c r="S100" s="215">
        <v>0</v>
      </c>
      <c r="T100" s="216">
        <f>S100*H100</f>
        <v>0</v>
      </c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R100" s="217" t="s">
        <v>1005</v>
      </c>
      <c r="AT100" s="217" t="s">
        <v>138</v>
      </c>
      <c r="AU100" s="217" t="s">
        <v>82</v>
      </c>
      <c r="AY100" s="19" t="s">
        <v>136</v>
      </c>
      <c r="BE100" s="218">
        <f>IF(N100="základní",J100,0)</f>
        <v>0</v>
      </c>
      <c r="BF100" s="218">
        <f>IF(N100="snížená",J100,0)</f>
        <v>0</v>
      </c>
      <c r="BG100" s="218">
        <f>IF(N100="zákl. přenesená",J100,0)</f>
        <v>0</v>
      </c>
      <c r="BH100" s="218">
        <f>IF(N100="sníž. přenesená",J100,0)</f>
        <v>0</v>
      </c>
      <c r="BI100" s="218">
        <f>IF(N100="nulová",J100,0)</f>
        <v>0</v>
      </c>
      <c r="BJ100" s="19" t="s">
        <v>80</v>
      </c>
      <c r="BK100" s="218">
        <f>ROUND(I100*H100,2)</f>
        <v>0</v>
      </c>
      <c r="BL100" s="19" t="s">
        <v>1005</v>
      </c>
      <c r="BM100" s="217" t="s">
        <v>1042</v>
      </c>
    </row>
    <row r="101" s="2" customFormat="1" ht="24.15" customHeight="1">
      <c r="A101" s="40"/>
      <c r="B101" s="41"/>
      <c r="C101" s="206" t="s">
        <v>214</v>
      </c>
      <c r="D101" s="206" t="s">
        <v>138</v>
      </c>
      <c r="E101" s="207" t="s">
        <v>1043</v>
      </c>
      <c r="F101" s="208" t="s">
        <v>1044</v>
      </c>
      <c r="G101" s="209" t="s">
        <v>151</v>
      </c>
      <c r="H101" s="210">
        <v>15</v>
      </c>
      <c r="I101" s="211"/>
      <c r="J101" s="212">
        <f>ROUND(I101*H101,2)</f>
        <v>0</v>
      </c>
      <c r="K101" s="208" t="s">
        <v>19</v>
      </c>
      <c r="L101" s="46"/>
      <c r="M101" s="213" t="s">
        <v>19</v>
      </c>
      <c r="N101" s="214" t="s">
        <v>43</v>
      </c>
      <c r="O101" s="86"/>
      <c r="P101" s="215">
        <f>O101*H101</f>
        <v>0</v>
      </c>
      <c r="Q101" s="215">
        <v>0</v>
      </c>
      <c r="R101" s="215">
        <f>Q101*H101</f>
        <v>0</v>
      </c>
      <c r="S101" s="215">
        <v>0</v>
      </c>
      <c r="T101" s="216">
        <f>S101*H101</f>
        <v>0</v>
      </c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R101" s="217" t="s">
        <v>1005</v>
      </c>
      <c r="AT101" s="217" t="s">
        <v>138</v>
      </c>
      <c r="AU101" s="217" t="s">
        <v>82</v>
      </c>
      <c r="AY101" s="19" t="s">
        <v>136</v>
      </c>
      <c r="BE101" s="218">
        <f>IF(N101="základní",J101,0)</f>
        <v>0</v>
      </c>
      <c r="BF101" s="218">
        <f>IF(N101="snížená",J101,0)</f>
        <v>0</v>
      </c>
      <c r="BG101" s="218">
        <f>IF(N101="zákl. přenesená",J101,0)</f>
        <v>0</v>
      </c>
      <c r="BH101" s="218">
        <f>IF(N101="sníž. přenesená",J101,0)</f>
        <v>0</v>
      </c>
      <c r="BI101" s="218">
        <f>IF(N101="nulová",J101,0)</f>
        <v>0</v>
      </c>
      <c r="BJ101" s="19" t="s">
        <v>80</v>
      </c>
      <c r="BK101" s="218">
        <f>ROUND(I101*H101,2)</f>
        <v>0</v>
      </c>
      <c r="BL101" s="19" t="s">
        <v>1005</v>
      </c>
      <c r="BM101" s="217" t="s">
        <v>1045</v>
      </c>
    </row>
    <row r="102" s="2" customFormat="1" ht="16.5" customHeight="1">
      <c r="A102" s="40"/>
      <c r="B102" s="41"/>
      <c r="C102" s="206" t="s">
        <v>220</v>
      </c>
      <c r="D102" s="206" t="s">
        <v>138</v>
      </c>
      <c r="E102" s="207" t="s">
        <v>1046</v>
      </c>
      <c r="F102" s="208" t="s">
        <v>1047</v>
      </c>
      <c r="G102" s="209" t="s">
        <v>151</v>
      </c>
      <c r="H102" s="210">
        <v>5</v>
      </c>
      <c r="I102" s="211"/>
      <c r="J102" s="212">
        <f>ROUND(I102*H102,2)</f>
        <v>0</v>
      </c>
      <c r="K102" s="208" t="s">
        <v>19</v>
      </c>
      <c r="L102" s="46"/>
      <c r="M102" s="213" t="s">
        <v>19</v>
      </c>
      <c r="N102" s="214" t="s">
        <v>43</v>
      </c>
      <c r="O102" s="86"/>
      <c r="P102" s="215">
        <f>O102*H102</f>
        <v>0</v>
      </c>
      <c r="Q102" s="215">
        <v>0</v>
      </c>
      <c r="R102" s="215">
        <f>Q102*H102</f>
        <v>0</v>
      </c>
      <c r="S102" s="215">
        <v>0</v>
      </c>
      <c r="T102" s="216">
        <f>S102*H102</f>
        <v>0</v>
      </c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R102" s="217" t="s">
        <v>1005</v>
      </c>
      <c r="AT102" s="217" t="s">
        <v>138</v>
      </c>
      <c r="AU102" s="217" t="s">
        <v>82</v>
      </c>
      <c r="AY102" s="19" t="s">
        <v>136</v>
      </c>
      <c r="BE102" s="218">
        <f>IF(N102="základní",J102,0)</f>
        <v>0</v>
      </c>
      <c r="BF102" s="218">
        <f>IF(N102="snížená",J102,0)</f>
        <v>0</v>
      </c>
      <c r="BG102" s="218">
        <f>IF(N102="zákl. přenesená",J102,0)</f>
        <v>0</v>
      </c>
      <c r="BH102" s="218">
        <f>IF(N102="sníž. přenesená",J102,0)</f>
        <v>0</v>
      </c>
      <c r="BI102" s="218">
        <f>IF(N102="nulová",J102,0)</f>
        <v>0</v>
      </c>
      <c r="BJ102" s="19" t="s">
        <v>80</v>
      </c>
      <c r="BK102" s="218">
        <f>ROUND(I102*H102,2)</f>
        <v>0</v>
      </c>
      <c r="BL102" s="19" t="s">
        <v>1005</v>
      </c>
      <c r="BM102" s="217" t="s">
        <v>1048</v>
      </c>
    </row>
    <row r="103" s="2" customFormat="1" ht="16.5" customHeight="1">
      <c r="A103" s="40"/>
      <c r="B103" s="41"/>
      <c r="C103" s="206" t="s">
        <v>8</v>
      </c>
      <c r="D103" s="206" t="s">
        <v>138</v>
      </c>
      <c r="E103" s="207" t="s">
        <v>1049</v>
      </c>
      <c r="F103" s="208" t="s">
        <v>1050</v>
      </c>
      <c r="G103" s="209" t="s">
        <v>151</v>
      </c>
      <c r="H103" s="210">
        <v>4</v>
      </c>
      <c r="I103" s="211"/>
      <c r="J103" s="212">
        <f>ROUND(I103*H103,2)</f>
        <v>0</v>
      </c>
      <c r="K103" s="208" t="s">
        <v>19</v>
      </c>
      <c r="L103" s="46"/>
      <c r="M103" s="213" t="s">
        <v>19</v>
      </c>
      <c r="N103" s="214" t="s">
        <v>43</v>
      </c>
      <c r="O103" s="86"/>
      <c r="P103" s="215">
        <f>O103*H103</f>
        <v>0</v>
      </c>
      <c r="Q103" s="215">
        <v>0</v>
      </c>
      <c r="R103" s="215">
        <f>Q103*H103</f>
        <v>0</v>
      </c>
      <c r="S103" s="215">
        <v>0</v>
      </c>
      <c r="T103" s="216">
        <f>S103*H103</f>
        <v>0</v>
      </c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R103" s="217" t="s">
        <v>1005</v>
      </c>
      <c r="AT103" s="217" t="s">
        <v>138</v>
      </c>
      <c r="AU103" s="217" t="s">
        <v>82</v>
      </c>
      <c r="AY103" s="19" t="s">
        <v>136</v>
      </c>
      <c r="BE103" s="218">
        <f>IF(N103="základní",J103,0)</f>
        <v>0</v>
      </c>
      <c r="BF103" s="218">
        <f>IF(N103="snížená",J103,0)</f>
        <v>0</v>
      </c>
      <c r="BG103" s="218">
        <f>IF(N103="zákl. přenesená",J103,0)</f>
        <v>0</v>
      </c>
      <c r="BH103" s="218">
        <f>IF(N103="sníž. přenesená",J103,0)</f>
        <v>0</v>
      </c>
      <c r="BI103" s="218">
        <f>IF(N103="nulová",J103,0)</f>
        <v>0</v>
      </c>
      <c r="BJ103" s="19" t="s">
        <v>80</v>
      </c>
      <c r="BK103" s="218">
        <f>ROUND(I103*H103,2)</f>
        <v>0</v>
      </c>
      <c r="BL103" s="19" t="s">
        <v>1005</v>
      </c>
      <c r="BM103" s="217" t="s">
        <v>1051</v>
      </c>
    </row>
    <row r="104" s="12" customFormat="1" ht="22.8" customHeight="1">
      <c r="A104" s="12"/>
      <c r="B104" s="190"/>
      <c r="C104" s="191"/>
      <c r="D104" s="192" t="s">
        <v>71</v>
      </c>
      <c r="E104" s="204" t="s">
        <v>1052</v>
      </c>
      <c r="F104" s="204" t="s">
        <v>1053</v>
      </c>
      <c r="G104" s="191"/>
      <c r="H104" s="191"/>
      <c r="I104" s="194"/>
      <c r="J104" s="205">
        <f>BK104</f>
        <v>0</v>
      </c>
      <c r="K104" s="191"/>
      <c r="L104" s="196"/>
      <c r="M104" s="197"/>
      <c r="N104" s="198"/>
      <c r="O104" s="198"/>
      <c r="P104" s="199">
        <f>SUM(P105:P108)</f>
        <v>0</v>
      </c>
      <c r="Q104" s="198"/>
      <c r="R104" s="199">
        <f>SUM(R105:R108)</f>
        <v>0</v>
      </c>
      <c r="S104" s="198"/>
      <c r="T104" s="200">
        <f>SUM(T105:T108)</f>
        <v>0</v>
      </c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R104" s="201" t="s">
        <v>143</v>
      </c>
      <c r="AT104" s="202" t="s">
        <v>71</v>
      </c>
      <c r="AU104" s="202" t="s">
        <v>80</v>
      </c>
      <c r="AY104" s="201" t="s">
        <v>136</v>
      </c>
      <c r="BK104" s="203">
        <f>SUM(BK105:BK108)</f>
        <v>0</v>
      </c>
    </row>
    <row r="105" s="2" customFormat="1" ht="16.5" customHeight="1">
      <c r="A105" s="40"/>
      <c r="B105" s="41"/>
      <c r="C105" s="206" t="s">
        <v>229</v>
      </c>
      <c r="D105" s="206" t="s">
        <v>138</v>
      </c>
      <c r="E105" s="207" t="s">
        <v>1054</v>
      </c>
      <c r="F105" s="208" t="s">
        <v>1055</v>
      </c>
      <c r="G105" s="209" t="s">
        <v>151</v>
      </c>
      <c r="H105" s="210">
        <v>11</v>
      </c>
      <c r="I105" s="211"/>
      <c r="J105" s="212">
        <f>ROUND(I105*H105,2)</f>
        <v>0</v>
      </c>
      <c r="K105" s="208" t="s">
        <v>19</v>
      </c>
      <c r="L105" s="46"/>
      <c r="M105" s="213" t="s">
        <v>19</v>
      </c>
      <c r="N105" s="214" t="s">
        <v>43</v>
      </c>
      <c r="O105" s="86"/>
      <c r="P105" s="215">
        <f>O105*H105</f>
        <v>0</v>
      </c>
      <c r="Q105" s="215">
        <v>0</v>
      </c>
      <c r="R105" s="215">
        <f>Q105*H105</f>
        <v>0</v>
      </c>
      <c r="S105" s="215">
        <v>0</v>
      </c>
      <c r="T105" s="216">
        <f>S105*H105</f>
        <v>0</v>
      </c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R105" s="217" t="s">
        <v>1005</v>
      </c>
      <c r="AT105" s="217" t="s">
        <v>138</v>
      </c>
      <c r="AU105" s="217" t="s">
        <v>82</v>
      </c>
      <c r="AY105" s="19" t="s">
        <v>136</v>
      </c>
      <c r="BE105" s="218">
        <f>IF(N105="základní",J105,0)</f>
        <v>0</v>
      </c>
      <c r="BF105" s="218">
        <f>IF(N105="snížená",J105,0)</f>
        <v>0</v>
      </c>
      <c r="BG105" s="218">
        <f>IF(N105="zákl. přenesená",J105,0)</f>
        <v>0</v>
      </c>
      <c r="BH105" s="218">
        <f>IF(N105="sníž. přenesená",J105,0)</f>
        <v>0</v>
      </c>
      <c r="BI105" s="218">
        <f>IF(N105="nulová",J105,0)</f>
        <v>0</v>
      </c>
      <c r="BJ105" s="19" t="s">
        <v>80</v>
      </c>
      <c r="BK105" s="218">
        <f>ROUND(I105*H105,2)</f>
        <v>0</v>
      </c>
      <c r="BL105" s="19" t="s">
        <v>1005</v>
      </c>
      <c r="BM105" s="217" t="s">
        <v>1056</v>
      </c>
    </row>
    <row r="106" s="2" customFormat="1" ht="16.5" customHeight="1">
      <c r="A106" s="40"/>
      <c r="B106" s="41"/>
      <c r="C106" s="206" t="s">
        <v>233</v>
      </c>
      <c r="D106" s="206" t="s">
        <v>138</v>
      </c>
      <c r="E106" s="207" t="s">
        <v>1057</v>
      </c>
      <c r="F106" s="208" t="s">
        <v>1058</v>
      </c>
      <c r="G106" s="209" t="s">
        <v>151</v>
      </c>
      <c r="H106" s="210">
        <v>8</v>
      </c>
      <c r="I106" s="211"/>
      <c r="J106" s="212">
        <f>ROUND(I106*H106,2)</f>
        <v>0</v>
      </c>
      <c r="K106" s="208" t="s">
        <v>19</v>
      </c>
      <c r="L106" s="46"/>
      <c r="M106" s="213" t="s">
        <v>19</v>
      </c>
      <c r="N106" s="214" t="s">
        <v>43</v>
      </c>
      <c r="O106" s="86"/>
      <c r="P106" s="215">
        <f>O106*H106</f>
        <v>0</v>
      </c>
      <c r="Q106" s="215">
        <v>0</v>
      </c>
      <c r="R106" s="215">
        <f>Q106*H106</f>
        <v>0</v>
      </c>
      <c r="S106" s="215">
        <v>0</v>
      </c>
      <c r="T106" s="216">
        <f>S106*H106</f>
        <v>0</v>
      </c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R106" s="217" t="s">
        <v>1005</v>
      </c>
      <c r="AT106" s="217" t="s">
        <v>138</v>
      </c>
      <c r="AU106" s="217" t="s">
        <v>82</v>
      </c>
      <c r="AY106" s="19" t="s">
        <v>136</v>
      </c>
      <c r="BE106" s="218">
        <f>IF(N106="základní",J106,0)</f>
        <v>0</v>
      </c>
      <c r="BF106" s="218">
        <f>IF(N106="snížená",J106,0)</f>
        <v>0</v>
      </c>
      <c r="BG106" s="218">
        <f>IF(N106="zákl. přenesená",J106,0)</f>
        <v>0</v>
      </c>
      <c r="BH106" s="218">
        <f>IF(N106="sníž. přenesená",J106,0)</f>
        <v>0</v>
      </c>
      <c r="BI106" s="218">
        <f>IF(N106="nulová",J106,0)</f>
        <v>0</v>
      </c>
      <c r="BJ106" s="19" t="s">
        <v>80</v>
      </c>
      <c r="BK106" s="218">
        <f>ROUND(I106*H106,2)</f>
        <v>0</v>
      </c>
      <c r="BL106" s="19" t="s">
        <v>1005</v>
      </c>
      <c r="BM106" s="217" t="s">
        <v>1059</v>
      </c>
    </row>
    <row r="107" s="2" customFormat="1" ht="16.5" customHeight="1">
      <c r="A107" s="40"/>
      <c r="B107" s="41"/>
      <c r="C107" s="206" t="s">
        <v>238</v>
      </c>
      <c r="D107" s="206" t="s">
        <v>138</v>
      </c>
      <c r="E107" s="207" t="s">
        <v>1060</v>
      </c>
      <c r="F107" s="208" t="s">
        <v>1061</v>
      </c>
      <c r="G107" s="209" t="s">
        <v>151</v>
      </c>
      <c r="H107" s="210">
        <v>19</v>
      </c>
      <c r="I107" s="211"/>
      <c r="J107" s="212">
        <f>ROUND(I107*H107,2)</f>
        <v>0</v>
      </c>
      <c r="K107" s="208" t="s">
        <v>19</v>
      </c>
      <c r="L107" s="46"/>
      <c r="M107" s="213" t="s">
        <v>19</v>
      </c>
      <c r="N107" s="214" t="s">
        <v>43</v>
      </c>
      <c r="O107" s="86"/>
      <c r="P107" s="215">
        <f>O107*H107</f>
        <v>0</v>
      </c>
      <c r="Q107" s="215">
        <v>0</v>
      </c>
      <c r="R107" s="215">
        <f>Q107*H107</f>
        <v>0</v>
      </c>
      <c r="S107" s="215">
        <v>0</v>
      </c>
      <c r="T107" s="216">
        <f>S107*H107</f>
        <v>0</v>
      </c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R107" s="217" t="s">
        <v>1005</v>
      </c>
      <c r="AT107" s="217" t="s">
        <v>138</v>
      </c>
      <c r="AU107" s="217" t="s">
        <v>82</v>
      </c>
      <c r="AY107" s="19" t="s">
        <v>136</v>
      </c>
      <c r="BE107" s="218">
        <f>IF(N107="základní",J107,0)</f>
        <v>0</v>
      </c>
      <c r="BF107" s="218">
        <f>IF(N107="snížená",J107,0)</f>
        <v>0</v>
      </c>
      <c r="BG107" s="218">
        <f>IF(N107="zákl. přenesená",J107,0)</f>
        <v>0</v>
      </c>
      <c r="BH107" s="218">
        <f>IF(N107="sníž. přenesená",J107,0)</f>
        <v>0</v>
      </c>
      <c r="BI107" s="218">
        <f>IF(N107="nulová",J107,0)</f>
        <v>0</v>
      </c>
      <c r="BJ107" s="19" t="s">
        <v>80</v>
      </c>
      <c r="BK107" s="218">
        <f>ROUND(I107*H107,2)</f>
        <v>0</v>
      </c>
      <c r="BL107" s="19" t="s">
        <v>1005</v>
      </c>
      <c r="BM107" s="217" t="s">
        <v>1062</v>
      </c>
    </row>
    <row r="108" s="2" customFormat="1" ht="16.5" customHeight="1">
      <c r="A108" s="40"/>
      <c r="B108" s="41"/>
      <c r="C108" s="206" t="s">
        <v>243</v>
      </c>
      <c r="D108" s="206" t="s">
        <v>138</v>
      </c>
      <c r="E108" s="207" t="s">
        <v>1063</v>
      </c>
      <c r="F108" s="208" t="s">
        <v>1064</v>
      </c>
      <c r="G108" s="209" t="s">
        <v>151</v>
      </c>
      <c r="H108" s="210">
        <v>1</v>
      </c>
      <c r="I108" s="211"/>
      <c r="J108" s="212">
        <f>ROUND(I108*H108,2)</f>
        <v>0</v>
      </c>
      <c r="K108" s="208" t="s">
        <v>19</v>
      </c>
      <c r="L108" s="46"/>
      <c r="M108" s="213" t="s">
        <v>19</v>
      </c>
      <c r="N108" s="214" t="s">
        <v>43</v>
      </c>
      <c r="O108" s="86"/>
      <c r="P108" s="215">
        <f>O108*H108</f>
        <v>0</v>
      </c>
      <c r="Q108" s="215">
        <v>0</v>
      </c>
      <c r="R108" s="215">
        <f>Q108*H108</f>
        <v>0</v>
      </c>
      <c r="S108" s="215">
        <v>0</v>
      </c>
      <c r="T108" s="216">
        <f>S108*H108</f>
        <v>0</v>
      </c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R108" s="217" t="s">
        <v>1005</v>
      </c>
      <c r="AT108" s="217" t="s">
        <v>138</v>
      </c>
      <c r="AU108" s="217" t="s">
        <v>82</v>
      </c>
      <c r="AY108" s="19" t="s">
        <v>136</v>
      </c>
      <c r="BE108" s="218">
        <f>IF(N108="základní",J108,0)</f>
        <v>0</v>
      </c>
      <c r="BF108" s="218">
        <f>IF(N108="snížená",J108,0)</f>
        <v>0</v>
      </c>
      <c r="BG108" s="218">
        <f>IF(N108="zákl. přenesená",J108,0)</f>
        <v>0</v>
      </c>
      <c r="BH108" s="218">
        <f>IF(N108="sníž. přenesená",J108,0)</f>
        <v>0</v>
      </c>
      <c r="BI108" s="218">
        <f>IF(N108="nulová",J108,0)</f>
        <v>0</v>
      </c>
      <c r="BJ108" s="19" t="s">
        <v>80</v>
      </c>
      <c r="BK108" s="218">
        <f>ROUND(I108*H108,2)</f>
        <v>0</v>
      </c>
      <c r="BL108" s="19" t="s">
        <v>1005</v>
      </c>
      <c r="BM108" s="217" t="s">
        <v>1065</v>
      </c>
    </row>
    <row r="109" s="12" customFormat="1" ht="22.8" customHeight="1">
      <c r="A109" s="12"/>
      <c r="B109" s="190"/>
      <c r="C109" s="191"/>
      <c r="D109" s="192" t="s">
        <v>71</v>
      </c>
      <c r="E109" s="204" t="s">
        <v>1066</v>
      </c>
      <c r="F109" s="204" t="s">
        <v>1067</v>
      </c>
      <c r="G109" s="191"/>
      <c r="H109" s="191"/>
      <c r="I109" s="194"/>
      <c r="J109" s="205">
        <f>BK109</f>
        <v>0</v>
      </c>
      <c r="K109" s="191"/>
      <c r="L109" s="196"/>
      <c r="M109" s="197"/>
      <c r="N109" s="198"/>
      <c r="O109" s="198"/>
      <c r="P109" s="199">
        <f>SUM(P110:P111)</f>
        <v>0</v>
      </c>
      <c r="Q109" s="198"/>
      <c r="R109" s="199">
        <f>SUM(R110:R111)</f>
        <v>0</v>
      </c>
      <c r="S109" s="198"/>
      <c r="T109" s="200">
        <f>SUM(T110:T111)</f>
        <v>0</v>
      </c>
      <c r="U109" s="12"/>
      <c r="V109" s="12"/>
      <c r="W109" s="12"/>
      <c r="X109" s="12"/>
      <c r="Y109" s="12"/>
      <c r="Z109" s="12"/>
      <c r="AA109" s="12"/>
      <c r="AB109" s="12"/>
      <c r="AC109" s="12"/>
      <c r="AD109" s="12"/>
      <c r="AE109" s="12"/>
      <c r="AR109" s="201" t="s">
        <v>143</v>
      </c>
      <c r="AT109" s="202" t="s">
        <v>71</v>
      </c>
      <c r="AU109" s="202" t="s">
        <v>80</v>
      </c>
      <c r="AY109" s="201" t="s">
        <v>136</v>
      </c>
      <c r="BK109" s="203">
        <f>SUM(BK110:BK111)</f>
        <v>0</v>
      </c>
    </row>
    <row r="110" s="2" customFormat="1" ht="16.5" customHeight="1">
      <c r="A110" s="40"/>
      <c r="B110" s="41"/>
      <c r="C110" s="206" t="s">
        <v>248</v>
      </c>
      <c r="D110" s="206" t="s">
        <v>138</v>
      </c>
      <c r="E110" s="207" t="s">
        <v>1068</v>
      </c>
      <c r="F110" s="208" t="s">
        <v>1069</v>
      </c>
      <c r="G110" s="209" t="s">
        <v>151</v>
      </c>
      <c r="H110" s="210">
        <v>1</v>
      </c>
      <c r="I110" s="211"/>
      <c r="J110" s="212">
        <f>ROUND(I110*H110,2)</f>
        <v>0</v>
      </c>
      <c r="K110" s="208" t="s">
        <v>19</v>
      </c>
      <c r="L110" s="46"/>
      <c r="M110" s="213" t="s">
        <v>19</v>
      </c>
      <c r="N110" s="214" t="s">
        <v>43</v>
      </c>
      <c r="O110" s="86"/>
      <c r="P110" s="215">
        <f>O110*H110</f>
        <v>0</v>
      </c>
      <c r="Q110" s="215">
        <v>0</v>
      </c>
      <c r="R110" s="215">
        <f>Q110*H110</f>
        <v>0</v>
      </c>
      <c r="S110" s="215">
        <v>0</v>
      </c>
      <c r="T110" s="216">
        <f>S110*H110</f>
        <v>0</v>
      </c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R110" s="217" t="s">
        <v>1005</v>
      </c>
      <c r="AT110" s="217" t="s">
        <v>138</v>
      </c>
      <c r="AU110" s="217" t="s">
        <v>82</v>
      </c>
      <c r="AY110" s="19" t="s">
        <v>136</v>
      </c>
      <c r="BE110" s="218">
        <f>IF(N110="základní",J110,0)</f>
        <v>0</v>
      </c>
      <c r="BF110" s="218">
        <f>IF(N110="snížená",J110,0)</f>
        <v>0</v>
      </c>
      <c r="BG110" s="218">
        <f>IF(N110="zákl. přenesená",J110,0)</f>
        <v>0</v>
      </c>
      <c r="BH110" s="218">
        <f>IF(N110="sníž. přenesená",J110,0)</f>
        <v>0</v>
      </c>
      <c r="BI110" s="218">
        <f>IF(N110="nulová",J110,0)</f>
        <v>0</v>
      </c>
      <c r="BJ110" s="19" t="s">
        <v>80</v>
      </c>
      <c r="BK110" s="218">
        <f>ROUND(I110*H110,2)</f>
        <v>0</v>
      </c>
      <c r="BL110" s="19" t="s">
        <v>1005</v>
      </c>
      <c r="BM110" s="217" t="s">
        <v>1070</v>
      </c>
    </row>
    <row r="111" s="2" customFormat="1" ht="16.5" customHeight="1">
      <c r="A111" s="40"/>
      <c r="B111" s="41"/>
      <c r="C111" s="206" t="s">
        <v>7</v>
      </c>
      <c r="D111" s="206" t="s">
        <v>138</v>
      </c>
      <c r="E111" s="207" t="s">
        <v>1071</v>
      </c>
      <c r="F111" s="208" t="s">
        <v>1072</v>
      </c>
      <c r="G111" s="209" t="s">
        <v>151</v>
      </c>
      <c r="H111" s="210">
        <v>1</v>
      </c>
      <c r="I111" s="211"/>
      <c r="J111" s="212">
        <f>ROUND(I111*H111,2)</f>
        <v>0</v>
      </c>
      <c r="K111" s="208" t="s">
        <v>19</v>
      </c>
      <c r="L111" s="46"/>
      <c r="M111" s="213" t="s">
        <v>19</v>
      </c>
      <c r="N111" s="214" t="s">
        <v>43</v>
      </c>
      <c r="O111" s="86"/>
      <c r="P111" s="215">
        <f>O111*H111</f>
        <v>0</v>
      </c>
      <c r="Q111" s="215">
        <v>0</v>
      </c>
      <c r="R111" s="215">
        <f>Q111*H111</f>
        <v>0</v>
      </c>
      <c r="S111" s="215">
        <v>0</v>
      </c>
      <c r="T111" s="216">
        <f>S111*H111</f>
        <v>0</v>
      </c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R111" s="217" t="s">
        <v>1005</v>
      </c>
      <c r="AT111" s="217" t="s">
        <v>138</v>
      </c>
      <c r="AU111" s="217" t="s">
        <v>82</v>
      </c>
      <c r="AY111" s="19" t="s">
        <v>136</v>
      </c>
      <c r="BE111" s="218">
        <f>IF(N111="základní",J111,0)</f>
        <v>0</v>
      </c>
      <c r="BF111" s="218">
        <f>IF(N111="snížená",J111,0)</f>
        <v>0</v>
      </c>
      <c r="BG111" s="218">
        <f>IF(N111="zákl. přenesená",J111,0)</f>
        <v>0</v>
      </c>
      <c r="BH111" s="218">
        <f>IF(N111="sníž. přenesená",J111,0)</f>
        <v>0</v>
      </c>
      <c r="BI111" s="218">
        <f>IF(N111="nulová",J111,0)</f>
        <v>0</v>
      </c>
      <c r="BJ111" s="19" t="s">
        <v>80</v>
      </c>
      <c r="BK111" s="218">
        <f>ROUND(I111*H111,2)</f>
        <v>0</v>
      </c>
      <c r="BL111" s="19" t="s">
        <v>1005</v>
      </c>
      <c r="BM111" s="217" t="s">
        <v>1073</v>
      </c>
    </row>
    <row r="112" s="12" customFormat="1" ht="22.8" customHeight="1">
      <c r="A112" s="12"/>
      <c r="B112" s="190"/>
      <c r="C112" s="191"/>
      <c r="D112" s="192" t="s">
        <v>71</v>
      </c>
      <c r="E112" s="204" t="s">
        <v>1074</v>
      </c>
      <c r="F112" s="204" t="s">
        <v>1075</v>
      </c>
      <c r="G112" s="191"/>
      <c r="H112" s="191"/>
      <c r="I112" s="194"/>
      <c r="J112" s="205">
        <f>BK112</f>
        <v>0</v>
      </c>
      <c r="K112" s="191"/>
      <c r="L112" s="196"/>
      <c r="M112" s="197"/>
      <c r="N112" s="198"/>
      <c r="O112" s="198"/>
      <c r="P112" s="199">
        <f>SUM(P113:P116)</f>
        <v>0</v>
      </c>
      <c r="Q112" s="198"/>
      <c r="R112" s="199">
        <f>SUM(R113:R116)</f>
        <v>0</v>
      </c>
      <c r="S112" s="198"/>
      <c r="T112" s="200">
        <f>SUM(T113:T116)</f>
        <v>0</v>
      </c>
      <c r="U112" s="12"/>
      <c r="V112" s="12"/>
      <c r="W112" s="12"/>
      <c r="X112" s="12"/>
      <c r="Y112" s="12"/>
      <c r="Z112" s="12"/>
      <c r="AA112" s="12"/>
      <c r="AB112" s="12"/>
      <c r="AC112" s="12"/>
      <c r="AD112" s="12"/>
      <c r="AE112" s="12"/>
      <c r="AR112" s="201" t="s">
        <v>143</v>
      </c>
      <c r="AT112" s="202" t="s">
        <v>71</v>
      </c>
      <c r="AU112" s="202" t="s">
        <v>80</v>
      </c>
      <c r="AY112" s="201" t="s">
        <v>136</v>
      </c>
      <c r="BK112" s="203">
        <f>SUM(BK113:BK116)</f>
        <v>0</v>
      </c>
    </row>
    <row r="113" s="2" customFormat="1" ht="16.5" customHeight="1">
      <c r="A113" s="40"/>
      <c r="B113" s="41"/>
      <c r="C113" s="206" t="s">
        <v>257</v>
      </c>
      <c r="D113" s="206" t="s">
        <v>138</v>
      </c>
      <c r="E113" s="207" t="s">
        <v>1076</v>
      </c>
      <c r="F113" s="208" t="s">
        <v>1055</v>
      </c>
      <c r="G113" s="209" t="s">
        <v>151</v>
      </c>
      <c r="H113" s="210">
        <v>3</v>
      </c>
      <c r="I113" s="211"/>
      <c r="J113" s="212">
        <f>ROUND(I113*H113,2)</f>
        <v>0</v>
      </c>
      <c r="K113" s="208" t="s">
        <v>19</v>
      </c>
      <c r="L113" s="46"/>
      <c r="M113" s="213" t="s">
        <v>19</v>
      </c>
      <c r="N113" s="214" t="s">
        <v>43</v>
      </c>
      <c r="O113" s="86"/>
      <c r="P113" s="215">
        <f>O113*H113</f>
        <v>0</v>
      </c>
      <c r="Q113" s="215">
        <v>0</v>
      </c>
      <c r="R113" s="215">
        <f>Q113*H113</f>
        <v>0</v>
      </c>
      <c r="S113" s="215">
        <v>0</v>
      </c>
      <c r="T113" s="216">
        <f>S113*H113</f>
        <v>0</v>
      </c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R113" s="217" t="s">
        <v>1005</v>
      </c>
      <c r="AT113" s="217" t="s">
        <v>138</v>
      </c>
      <c r="AU113" s="217" t="s">
        <v>82</v>
      </c>
      <c r="AY113" s="19" t="s">
        <v>136</v>
      </c>
      <c r="BE113" s="218">
        <f>IF(N113="základní",J113,0)</f>
        <v>0</v>
      </c>
      <c r="BF113" s="218">
        <f>IF(N113="snížená",J113,0)</f>
        <v>0</v>
      </c>
      <c r="BG113" s="218">
        <f>IF(N113="zákl. přenesená",J113,0)</f>
        <v>0</v>
      </c>
      <c r="BH113" s="218">
        <f>IF(N113="sníž. přenesená",J113,0)</f>
        <v>0</v>
      </c>
      <c r="BI113" s="218">
        <f>IF(N113="nulová",J113,0)</f>
        <v>0</v>
      </c>
      <c r="BJ113" s="19" t="s">
        <v>80</v>
      </c>
      <c r="BK113" s="218">
        <f>ROUND(I113*H113,2)</f>
        <v>0</v>
      </c>
      <c r="BL113" s="19" t="s">
        <v>1005</v>
      </c>
      <c r="BM113" s="217" t="s">
        <v>1077</v>
      </c>
    </row>
    <row r="114" s="2" customFormat="1" ht="16.5" customHeight="1">
      <c r="A114" s="40"/>
      <c r="B114" s="41"/>
      <c r="C114" s="206" t="s">
        <v>262</v>
      </c>
      <c r="D114" s="206" t="s">
        <v>138</v>
      </c>
      <c r="E114" s="207" t="s">
        <v>1078</v>
      </c>
      <c r="F114" s="208" t="s">
        <v>1061</v>
      </c>
      <c r="G114" s="209" t="s">
        <v>151</v>
      </c>
      <c r="H114" s="210">
        <v>3</v>
      </c>
      <c r="I114" s="211"/>
      <c r="J114" s="212">
        <f>ROUND(I114*H114,2)</f>
        <v>0</v>
      </c>
      <c r="K114" s="208" t="s">
        <v>19</v>
      </c>
      <c r="L114" s="46"/>
      <c r="M114" s="213" t="s">
        <v>19</v>
      </c>
      <c r="N114" s="214" t="s">
        <v>43</v>
      </c>
      <c r="O114" s="86"/>
      <c r="P114" s="215">
        <f>O114*H114</f>
        <v>0</v>
      </c>
      <c r="Q114" s="215">
        <v>0</v>
      </c>
      <c r="R114" s="215">
        <f>Q114*H114</f>
        <v>0</v>
      </c>
      <c r="S114" s="215">
        <v>0</v>
      </c>
      <c r="T114" s="216">
        <f>S114*H114</f>
        <v>0</v>
      </c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R114" s="217" t="s">
        <v>1005</v>
      </c>
      <c r="AT114" s="217" t="s">
        <v>138</v>
      </c>
      <c r="AU114" s="217" t="s">
        <v>82</v>
      </c>
      <c r="AY114" s="19" t="s">
        <v>136</v>
      </c>
      <c r="BE114" s="218">
        <f>IF(N114="základní",J114,0)</f>
        <v>0</v>
      </c>
      <c r="BF114" s="218">
        <f>IF(N114="snížená",J114,0)</f>
        <v>0</v>
      </c>
      <c r="BG114" s="218">
        <f>IF(N114="zákl. přenesená",J114,0)</f>
        <v>0</v>
      </c>
      <c r="BH114" s="218">
        <f>IF(N114="sníž. přenesená",J114,0)</f>
        <v>0</v>
      </c>
      <c r="BI114" s="218">
        <f>IF(N114="nulová",J114,0)</f>
        <v>0</v>
      </c>
      <c r="BJ114" s="19" t="s">
        <v>80</v>
      </c>
      <c r="BK114" s="218">
        <f>ROUND(I114*H114,2)</f>
        <v>0</v>
      </c>
      <c r="BL114" s="19" t="s">
        <v>1005</v>
      </c>
      <c r="BM114" s="217" t="s">
        <v>1079</v>
      </c>
    </row>
    <row r="115" s="2" customFormat="1" ht="16.5" customHeight="1">
      <c r="A115" s="40"/>
      <c r="B115" s="41"/>
      <c r="C115" s="206" t="s">
        <v>267</v>
      </c>
      <c r="D115" s="206" t="s">
        <v>138</v>
      </c>
      <c r="E115" s="207" t="s">
        <v>1080</v>
      </c>
      <c r="F115" s="208" t="s">
        <v>1081</v>
      </c>
      <c r="G115" s="209" t="s">
        <v>151</v>
      </c>
      <c r="H115" s="210">
        <v>1</v>
      </c>
      <c r="I115" s="211"/>
      <c r="J115" s="212">
        <f>ROUND(I115*H115,2)</f>
        <v>0</v>
      </c>
      <c r="K115" s="208" t="s">
        <v>19</v>
      </c>
      <c r="L115" s="46"/>
      <c r="M115" s="213" t="s">
        <v>19</v>
      </c>
      <c r="N115" s="214" t="s">
        <v>43</v>
      </c>
      <c r="O115" s="86"/>
      <c r="P115" s="215">
        <f>O115*H115</f>
        <v>0</v>
      </c>
      <c r="Q115" s="215">
        <v>0</v>
      </c>
      <c r="R115" s="215">
        <f>Q115*H115</f>
        <v>0</v>
      </c>
      <c r="S115" s="215">
        <v>0</v>
      </c>
      <c r="T115" s="216">
        <f>S115*H115</f>
        <v>0</v>
      </c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R115" s="217" t="s">
        <v>1005</v>
      </c>
      <c r="AT115" s="217" t="s">
        <v>138</v>
      </c>
      <c r="AU115" s="217" t="s">
        <v>82</v>
      </c>
      <c r="AY115" s="19" t="s">
        <v>136</v>
      </c>
      <c r="BE115" s="218">
        <f>IF(N115="základní",J115,0)</f>
        <v>0</v>
      </c>
      <c r="BF115" s="218">
        <f>IF(N115="snížená",J115,0)</f>
        <v>0</v>
      </c>
      <c r="BG115" s="218">
        <f>IF(N115="zákl. přenesená",J115,0)</f>
        <v>0</v>
      </c>
      <c r="BH115" s="218">
        <f>IF(N115="sníž. přenesená",J115,0)</f>
        <v>0</v>
      </c>
      <c r="BI115" s="218">
        <f>IF(N115="nulová",J115,0)</f>
        <v>0</v>
      </c>
      <c r="BJ115" s="19" t="s">
        <v>80</v>
      </c>
      <c r="BK115" s="218">
        <f>ROUND(I115*H115,2)</f>
        <v>0</v>
      </c>
      <c r="BL115" s="19" t="s">
        <v>1005</v>
      </c>
      <c r="BM115" s="217" t="s">
        <v>1082</v>
      </c>
    </row>
    <row r="116" s="2" customFormat="1" ht="16.5" customHeight="1">
      <c r="A116" s="40"/>
      <c r="B116" s="41"/>
      <c r="C116" s="206" t="s">
        <v>278</v>
      </c>
      <c r="D116" s="206" t="s">
        <v>138</v>
      </c>
      <c r="E116" s="207" t="s">
        <v>1083</v>
      </c>
      <c r="F116" s="208" t="s">
        <v>1084</v>
      </c>
      <c r="G116" s="209" t="s">
        <v>151</v>
      </c>
      <c r="H116" s="210">
        <v>1</v>
      </c>
      <c r="I116" s="211"/>
      <c r="J116" s="212">
        <f>ROUND(I116*H116,2)</f>
        <v>0</v>
      </c>
      <c r="K116" s="208" t="s">
        <v>19</v>
      </c>
      <c r="L116" s="46"/>
      <c r="M116" s="285" t="s">
        <v>19</v>
      </c>
      <c r="N116" s="286" t="s">
        <v>43</v>
      </c>
      <c r="O116" s="283"/>
      <c r="P116" s="287">
        <f>O116*H116</f>
        <v>0</v>
      </c>
      <c r="Q116" s="287">
        <v>0</v>
      </c>
      <c r="R116" s="287">
        <f>Q116*H116</f>
        <v>0</v>
      </c>
      <c r="S116" s="287">
        <v>0</v>
      </c>
      <c r="T116" s="288">
        <f>S116*H116</f>
        <v>0</v>
      </c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R116" s="217" t="s">
        <v>1005</v>
      </c>
      <c r="AT116" s="217" t="s">
        <v>138</v>
      </c>
      <c r="AU116" s="217" t="s">
        <v>82</v>
      </c>
      <c r="AY116" s="19" t="s">
        <v>136</v>
      </c>
      <c r="BE116" s="218">
        <f>IF(N116="základní",J116,0)</f>
        <v>0</v>
      </c>
      <c r="BF116" s="218">
        <f>IF(N116="snížená",J116,0)</f>
        <v>0</v>
      </c>
      <c r="BG116" s="218">
        <f>IF(N116="zákl. přenesená",J116,0)</f>
        <v>0</v>
      </c>
      <c r="BH116" s="218">
        <f>IF(N116="sníž. přenesená",J116,0)</f>
        <v>0</v>
      </c>
      <c r="BI116" s="218">
        <f>IF(N116="nulová",J116,0)</f>
        <v>0</v>
      </c>
      <c r="BJ116" s="19" t="s">
        <v>80</v>
      </c>
      <c r="BK116" s="218">
        <f>ROUND(I116*H116,2)</f>
        <v>0</v>
      </c>
      <c r="BL116" s="19" t="s">
        <v>1005</v>
      </c>
      <c r="BM116" s="217" t="s">
        <v>1085</v>
      </c>
    </row>
    <row r="117" s="2" customFormat="1" ht="6.96" customHeight="1">
      <c r="A117" s="40"/>
      <c r="B117" s="61"/>
      <c r="C117" s="62"/>
      <c r="D117" s="62"/>
      <c r="E117" s="62"/>
      <c r="F117" s="62"/>
      <c r="G117" s="62"/>
      <c r="H117" s="62"/>
      <c r="I117" s="62"/>
      <c r="J117" s="62"/>
      <c r="K117" s="62"/>
      <c r="L117" s="46"/>
      <c r="M117" s="40"/>
      <c r="O117" s="40"/>
      <c r="P117" s="40"/>
      <c r="Q117" s="40"/>
      <c r="R117" s="40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</row>
  </sheetData>
  <sheetProtection sheet="1" autoFilter="0" formatColumns="0" formatRows="0" objects="1" scenarios="1" spinCount="100000" saltValue="hjdzUar3cLVDlXHl2007X1Sb3yPB5R2FmPaZ6rYzqrqMWF9gPr9TkvdKuVE/hbrJ9HVdJRIEiAJ/QjJgfxuEug==" hashValue="uqvHnDGxH+dfwCCHbc2wIScgq59vGPpAUlSXn9FiXXIuaeJpyNzFB4iKoJRFL7RvW3DrG2zOsC8a81XFvdDL/Q==" algorithmName="SHA-512" password="CEF7"/>
  <autoFilter ref="C84:K116"/>
  <mergeCells count="9">
    <mergeCell ref="E7:H7"/>
    <mergeCell ref="E9:H9"/>
    <mergeCell ref="E18:H18"/>
    <mergeCell ref="E27:H27"/>
    <mergeCell ref="E48:H48"/>
    <mergeCell ref="E50:H50"/>
    <mergeCell ref="E75:H75"/>
    <mergeCell ref="E77:H77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1.667969" style="1" customWidth="1"/>
    <col min="13" max="13" width="10.83203" style="1" customWidth="1"/>
    <col min="15" max="15" width="14.16016" style="1" customWidth="1"/>
    <col min="16" max="16" width="14.16016" style="1" customWidth="1"/>
    <col min="17" max="17" width="14.16016" style="1" customWidth="1"/>
    <col min="18" max="18" width="14.16016" style="1" customWidth="1"/>
    <col min="19" max="19" width="14.16016" style="1" customWidth="1"/>
    <col min="20" max="20" width="14.16016" style="1" customWidth="1"/>
    <col min="21" max="21" width="16.33203" style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98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22"/>
      <c r="AT3" s="19" t="s">
        <v>82</v>
      </c>
    </row>
    <row r="4" s="1" customFormat="1" ht="24.96" customHeight="1">
      <c r="B4" s="22"/>
      <c r="D4" s="132" t="s">
        <v>100</v>
      </c>
      <c r="L4" s="22"/>
      <c r="M4" s="13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4" t="s">
        <v>16</v>
      </c>
      <c r="L6" s="22"/>
    </row>
    <row r="7" s="1" customFormat="1" ht="16.5" customHeight="1">
      <c r="B7" s="22"/>
      <c r="E7" s="135" t="str">
        <f>'Rekapitulace zakázky'!K6</f>
        <v>Odstranění objektů bývalé LTO v areálu nemocnice Nový Bydžov</v>
      </c>
      <c r="F7" s="134"/>
      <c r="G7" s="134"/>
      <c r="H7" s="134"/>
      <c r="L7" s="22"/>
    </row>
    <row r="8" s="2" customFormat="1" ht="12" customHeight="1">
      <c r="A8" s="40"/>
      <c r="B8" s="46"/>
      <c r="C8" s="40"/>
      <c r="D8" s="134" t="s">
        <v>101</v>
      </c>
      <c r="E8" s="40"/>
      <c r="F8" s="40"/>
      <c r="G8" s="40"/>
      <c r="H8" s="40"/>
      <c r="I8" s="40"/>
      <c r="J8" s="40"/>
      <c r="K8" s="40"/>
      <c r="L8" s="13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7" t="s">
        <v>1086</v>
      </c>
      <c r="F9" s="40"/>
      <c r="G9" s="40"/>
      <c r="H9" s="40"/>
      <c r="I9" s="40"/>
      <c r="J9" s="40"/>
      <c r="K9" s="40"/>
      <c r="L9" s="13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4" t="s">
        <v>18</v>
      </c>
      <c r="E11" s="40"/>
      <c r="F11" s="138" t="s">
        <v>99</v>
      </c>
      <c r="G11" s="40"/>
      <c r="H11" s="40"/>
      <c r="I11" s="134" t="s">
        <v>20</v>
      </c>
      <c r="J11" s="138" t="s">
        <v>19</v>
      </c>
      <c r="K11" s="40"/>
      <c r="L11" s="13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4" t="s">
        <v>21</v>
      </c>
      <c r="E12" s="40"/>
      <c r="F12" s="138" t="s">
        <v>22</v>
      </c>
      <c r="G12" s="40"/>
      <c r="H12" s="40"/>
      <c r="I12" s="134" t="s">
        <v>23</v>
      </c>
      <c r="J12" s="139" t="str">
        <f>'Rekapitulace zakázky'!AN8</f>
        <v>5. 8. 2022</v>
      </c>
      <c r="K12" s="40"/>
      <c r="L12" s="13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4" t="s">
        <v>25</v>
      </c>
      <c r="E14" s="40"/>
      <c r="F14" s="40"/>
      <c r="G14" s="40"/>
      <c r="H14" s="40"/>
      <c r="I14" s="134" t="s">
        <v>26</v>
      </c>
      <c r="J14" s="138" t="s">
        <v>19</v>
      </c>
      <c r="K14" s="40"/>
      <c r="L14" s="13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8" t="s">
        <v>27</v>
      </c>
      <c r="F15" s="40"/>
      <c r="G15" s="40"/>
      <c r="H15" s="40"/>
      <c r="I15" s="134" t="s">
        <v>28</v>
      </c>
      <c r="J15" s="138" t="s">
        <v>19</v>
      </c>
      <c r="K15" s="40"/>
      <c r="L15" s="13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4" t="s">
        <v>29</v>
      </c>
      <c r="E17" s="40"/>
      <c r="F17" s="40"/>
      <c r="G17" s="40"/>
      <c r="H17" s="40"/>
      <c r="I17" s="134" t="s">
        <v>26</v>
      </c>
      <c r="J17" s="35" t="str">
        <f>'Rekapitulace zakázky'!AN13</f>
        <v>Vyplň údaj</v>
      </c>
      <c r="K17" s="40"/>
      <c r="L17" s="13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zakázky'!E14</f>
        <v>Vyplň údaj</v>
      </c>
      <c r="F18" s="138"/>
      <c r="G18" s="138"/>
      <c r="H18" s="138"/>
      <c r="I18" s="134" t="s">
        <v>28</v>
      </c>
      <c r="J18" s="35" t="str">
        <f>'Rekapitulace zakázky'!AN14</f>
        <v>Vyplň údaj</v>
      </c>
      <c r="K18" s="40"/>
      <c r="L18" s="13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4" t="s">
        <v>31</v>
      </c>
      <c r="E20" s="40"/>
      <c r="F20" s="40"/>
      <c r="G20" s="40"/>
      <c r="H20" s="40"/>
      <c r="I20" s="134" t="s">
        <v>26</v>
      </c>
      <c r="J20" s="138" t="s">
        <v>19</v>
      </c>
      <c r="K20" s="40"/>
      <c r="L20" s="13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8" t="s">
        <v>32</v>
      </c>
      <c r="F21" s="40"/>
      <c r="G21" s="40"/>
      <c r="H21" s="40"/>
      <c r="I21" s="134" t="s">
        <v>28</v>
      </c>
      <c r="J21" s="138" t="s">
        <v>19</v>
      </c>
      <c r="K21" s="40"/>
      <c r="L21" s="13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4" t="s">
        <v>34</v>
      </c>
      <c r="E23" s="40"/>
      <c r="F23" s="40"/>
      <c r="G23" s="40"/>
      <c r="H23" s="40"/>
      <c r="I23" s="134" t="s">
        <v>26</v>
      </c>
      <c r="J23" s="138" t="s">
        <v>19</v>
      </c>
      <c r="K23" s="40"/>
      <c r="L23" s="13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8" t="s">
        <v>35</v>
      </c>
      <c r="F24" s="40"/>
      <c r="G24" s="40"/>
      <c r="H24" s="40"/>
      <c r="I24" s="134" t="s">
        <v>28</v>
      </c>
      <c r="J24" s="138" t="s">
        <v>19</v>
      </c>
      <c r="K24" s="40"/>
      <c r="L24" s="13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4" t="s">
        <v>36</v>
      </c>
      <c r="E26" s="40"/>
      <c r="F26" s="40"/>
      <c r="G26" s="40"/>
      <c r="H26" s="40"/>
      <c r="I26" s="40"/>
      <c r="J26" s="40"/>
      <c r="K26" s="40"/>
      <c r="L26" s="13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47.25" customHeight="1">
      <c r="A27" s="140"/>
      <c r="B27" s="141"/>
      <c r="C27" s="140"/>
      <c r="D27" s="140"/>
      <c r="E27" s="142" t="s">
        <v>103</v>
      </c>
      <c r="F27" s="142"/>
      <c r="G27" s="142"/>
      <c r="H27" s="142"/>
      <c r="I27" s="140"/>
      <c r="J27" s="140"/>
      <c r="K27" s="140"/>
      <c r="L27" s="143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4"/>
      <c r="E29" s="144"/>
      <c r="F29" s="144"/>
      <c r="G29" s="144"/>
      <c r="H29" s="144"/>
      <c r="I29" s="144"/>
      <c r="J29" s="144"/>
      <c r="K29" s="144"/>
      <c r="L29" s="13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5" t="s">
        <v>38</v>
      </c>
      <c r="E30" s="40"/>
      <c r="F30" s="40"/>
      <c r="G30" s="40"/>
      <c r="H30" s="40"/>
      <c r="I30" s="40"/>
      <c r="J30" s="146">
        <f>ROUND(J83, 2)</f>
        <v>0</v>
      </c>
      <c r="K30" s="40"/>
      <c r="L30" s="13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4"/>
      <c r="E31" s="144"/>
      <c r="F31" s="144"/>
      <c r="G31" s="144"/>
      <c r="H31" s="144"/>
      <c r="I31" s="144"/>
      <c r="J31" s="144"/>
      <c r="K31" s="144"/>
      <c r="L31" s="13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7" t="s">
        <v>40</v>
      </c>
      <c r="G32" s="40"/>
      <c r="H32" s="40"/>
      <c r="I32" s="147" t="s">
        <v>39</v>
      </c>
      <c r="J32" s="147" t="s">
        <v>41</v>
      </c>
      <c r="K32" s="40"/>
      <c r="L32" s="13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8" t="s">
        <v>42</v>
      </c>
      <c r="E33" s="134" t="s">
        <v>43</v>
      </c>
      <c r="F33" s="149">
        <f>ROUND((SUM(BE83:BE94)),  2)</f>
        <v>0</v>
      </c>
      <c r="G33" s="40"/>
      <c r="H33" s="40"/>
      <c r="I33" s="150">
        <v>0.20999999999999999</v>
      </c>
      <c r="J33" s="149">
        <f>ROUND(((SUM(BE83:BE94))*I33),  2)</f>
        <v>0</v>
      </c>
      <c r="K33" s="40"/>
      <c r="L33" s="13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4" t="s">
        <v>44</v>
      </c>
      <c r="F34" s="149">
        <f>ROUND((SUM(BF83:BF94)),  2)</f>
        <v>0</v>
      </c>
      <c r="G34" s="40"/>
      <c r="H34" s="40"/>
      <c r="I34" s="150">
        <v>0.14999999999999999</v>
      </c>
      <c r="J34" s="149">
        <f>ROUND(((SUM(BF83:BF94))*I34),  2)</f>
        <v>0</v>
      </c>
      <c r="K34" s="40"/>
      <c r="L34" s="13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4" t="s">
        <v>45</v>
      </c>
      <c r="F35" s="149">
        <f>ROUND((SUM(BG83:BG94)),  2)</f>
        <v>0</v>
      </c>
      <c r="G35" s="40"/>
      <c r="H35" s="40"/>
      <c r="I35" s="150">
        <v>0.20999999999999999</v>
      </c>
      <c r="J35" s="149">
        <f>0</f>
        <v>0</v>
      </c>
      <c r="K35" s="40"/>
      <c r="L35" s="13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4" t="s">
        <v>46</v>
      </c>
      <c r="F36" s="149">
        <f>ROUND((SUM(BH83:BH94)),  2)</f>
        <v>0</v>
      </c>
      <c r="G36" s="40"/>
      <c r="H36" s="40"/>
      <c r="I36" s="150">
        <v>0.14999999999999999</v>
      </c>
      <c r="J36" s="149">
        <f>0</f>
        <v>0</v>
      </c>
      <c r="K36" s="40"/>
      <c r="L36" s="13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4" t="s">
        <v>47</v>
      </c>
      <c r="F37" s="149">
        <f>ROUND((SUM(BI83:BI94)),  2)</f>
        <v>0</v>
      </c>
      <c r="G37" s="40"/>
      <c r="H37" s="40"/>
      <c r="I37" s="150">
        <v>0</v>
      </c>
      <c r="J37" s="149">
        <f>0</f>
        <v>0</v>
      </c>
      <c r="K37" s="40"/>
      <c r="L37" s="13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1"/>
      <c r="D39" s="152" t="s">
        <v>48</v>
      </c>
      <c r="E39" s="153"/>
      <c r="F39" s="153"/>
      <c r="G39" s="154" t="s">
        <v>49</v>
      </c>
      <c r="H39" s="155" t="s">
        <v>50</v>
      </c>
      <c r="I39" s="153"/>
      <c r="J39" s="156">
        <f>SUM(J30:J37)</f>
        <v>0</v>
      </c>
      <c r="K39" s="157"/>
      <c r="L39" s="13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3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3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104</v>
      </c>
      <c r="D45" s="42"/>
      <c r="E45" s="42"/>
      <c r="F45" s="42"/>
      <c r="G45" s="42"/>
      <c r="H45" s="42"/>
      <c r="I45" s="42"/>
      <c r="J45" s="42"/>
      <c r="K45" s="42"/>
      <c r="L45" s="13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62" t="str">
        <f>E7</f>
        <v>Odstranění objektů bývalé LTO v areálu nemocnice Nový Bydžov</v>
      </c>
      <c r="F48" s="34"/>
      <c r="G48" s="34"/>
      <c r="H48" s="34"/>
      <c r="I48" s="42"/>
      <c r="J48" s="42"/>
      <c r="K48" s="42"/>
      <c r="L48" s="13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101</v>
      </c>
      <c r="D49" s="42"/>
      <c r="E49" s="42"/>
      <c r="F49" s="42"/>
      <c r="G49" s="42"/>
      <c r="H49" s="42"/>
      <c r="I49" s="42"/>
      <c r="J49" s="42"/>
      <c r="K49" s="42"/>
      <c r="L49" s="13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VRN - Vedlejší a ostatní náklady</v>
      </c>
      <c r="F50" s="42"/>
      <c r="G50" s="42"/>
      <c r="H50" s="42"/>
      <c r="I50" s="42"/>
      <c r="J50" s="42"/>
      <c r="K50" s="42"/>
      <c r="L50" s="13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>Nový Bydžov</v>
      </c>
      <c r="G52" s="42"/>
      <c r="H52" s="42"/>
      <c r="I52" s="34" t="s">
        <v>23</v>
      </c>
      <c r="J52" s="74" t="str">
        <f>IF(J12="","",J12)</f>
        <v>5. 8. 2022</v>
      </c>
      <c r="K52" s="42"/>
      <c r="L52" s="13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5.15" customHeight="1">
      <c r="A54" s="40"/>
      <c r="B54" s="41"/>
      <c r="C54" s="34" t="s">
        <v>25</v>
      </c>
      <c r="D54" s="42"/>
      <c r="E54" s="42"/>
      <c r="F54" s="29" t="str">
        <f>E15</f>
        <v>Královehradecký kraj</v>
      </c>
      <c r="G54" s="42"/>
      <c r="H54" s="42"/>
      <c r="I54" s="34" t="s">
        <v>31</v>
      </c>
      <c r="J54" s="38" t="str">
        <f>E21</f>
        <v>INS s.r.o. Náchod</v>
      </c>
      <c r="K54" s="42"/>
      <c r="L54" s="13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29</v>
      </c>
      <c r="D55" s="42"/>
      <c r="E55" s="42"/>
      <c r="F55" s="29" t="str">
        <f>IF(E18="","",E18)</f>
        <v>Vyplň údaj</v>
      </c>
      <c r="G55" s="42"/>
      <c r="H55" s="42"/>
      <c r="I55" s="34" t="s">
        <v>34</v>
      </c>
      <c r="J55" s="38" t="str">
        <f>E24</f>
        <v>Jan Krčmář</v>
      </c>
      <c r="K55" s="42"/>
      <c r="L55" s="13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3" t="s">
        <v>105</v>
      </c>
      <c r="D57" s="164"/>
      <c r="E57" s="164"/>
      <c r="F57" s="164"/>
      <c r="G57" s="164"/>
      <c r="H57" s="164"/>
      <c r="I57" s="164"/>
      <c r="J57" s="165" t="s">
        <v>106</v>
      </c>
      <c r="K57" s="164"/>
      <c r="L57" s="13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6" t="s">
        <v>70</v>
      </c>
      <c r="D59" s="42"/>
      <c r="E59" s="42"/>
      <c r="F59" s="42"/>
      <c r="G59" s="42"/>
      <c r="H59" s="42"/>
      <c r="I59" s="42"/>
      <c r="J59" s="104">
        <f>J83</f>
        <v>0</v>
      </c>
      <c r="K59" s="42"/>
      <c r="L59" s="13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107</v>
      </c>
    </row>
    <row r="60" s="9" customFormat="1" ht="24.96" customHeight="1">
      <c r="A60" s="9"/>
      <c r="B60" s="167"/>
      <c r="C60" s="168"/>
      <c r="D60" s="169" t="s">
        <v>1087</v>
      </c>
      <c r="E60" s="170"/>
      <c r="F60" s="170"/>
      <c r="G60" s="170"/>
      <c r="H60" s="170"/>
      <c r="I60" s="170"/>
      <c r="J60" s="171">
        <f>J84</f>
        <v>0</v>
      </c>
      <c r="K60" s="168"/>
      <c r="L60" s="17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3"/>
      <c r="C61" s="174"/>
      <c r="D61" s="175" t="s">
        <v>1088</v>
      </c>
      <c r="E61" s="176"/>
      <c r="F61" s="176"/>
      <c r="G61" s="176"/>
      <c r="H61" s="176"/>
      <c r="I61" s="176"/>
      <c r="J61" s="177">
        <f>J85</f>
        <v>0</v>
      </c>
      <c r="K61" s="174"/>
      <c r="L61" s="17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3"/>
      <c r="C62" s="174"/>
      <c r="D62" s="175" t="s">
        <v>1089</v>
      </c>
      <c r="E62" s="176"/>
      <c r="F62" s="176"/>
      <c r="G62" s="176"/>
      <c r="H62" s="176"/>
      <c r="I62" s="176"/>
      <c r="J62" s="177">
        <f>J90</f>
        <v>0</v>
      </c>
      <c r="K62" s="174"/>
      <c r="L62" s="17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3"/>
      <c r="C63" s="174"/>
      <c r="D63" s="175" t="s">
        <v>1090</v>
      </c>
      <c r="E63" s="176"/>
      <c r="F63" s="176"/>
      <c r="G63" s="176"/>
      <c r="H63" s="176"/>
      <c r="I63" s="176"/>
      <c r="J63" s="177">
        <f>J93</f>
        <v>0</v>
      </c>
      <c r="K63" s="174"/>
      <c r="L63" s="178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2" customFormat="1" ht="21.84" customHeight="1">
      <c r="A64" s="40"/>
      <c r="B64" s="41"/>
      <c r="C64" s="42"/>
      <c r="D64" s="42"/>
      <c r="E64" s="42"/>
      <c r="F64" s="42"/>
      <c r="G64" s="42"/>
      <c r="H64" s="42"/>
      <c r="I64" s="42"/>
      <c r="J64" s="42"/>
      <c r="K64" s="42"/>
      <c r="L64" s="136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</row>
    <row r="65" s="2" customFormat="1" ht="6.96" customHeight="1">
      <c r="A65" s="40"/>
      <c r="B65" s="61"/>
      <c r="C65" s="62"/>
      <c r="D65" s="62"/>
      <c r="E65" s="62"/>
      <c r="F65" s="62"/>
      <c r="G65" s="62"/>
      <c r="H65" s="62"/>
      <c r="I65" s="62"/>
      <c r="J65" s="62"/>
      <c r="K65" s="62"/>
      <c r="L65" s="136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9" s="2" customFormat="1" ht="6.96" customHeight="1">
      <c r="A69" s="40"/>
      <c r="B69" s="63"/>
      <c r="C69" s="64"/>
      <c r="D69" s="64"/>
      <c r="E69" s="64"/>
      <c r="F69" s="64"/>
      <c r="G69" s="64"/>
      <c r="H69" s="64"/>
      <c r="I69" s="64"/>
      <c r="J69" s="64"/>
      <c r="K69" s="64"/>
      <c r="L69" s="136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</row>
    <row r="70" s="2" customFormat="1" ht="24.96" customHeight="1">
      <c r="A70" s="40"/>
      <c r="B70" s="41"/>
      <c r="C70" s="25" t="s">
        <v>121</v>
      </c>
      <c r="D70" s="42"/>
      <c r="E70" s="42"/>
      <c r="F70" s="42"/>
      <c r="G70" s="42"/>
      <c r="H70" s="42"/>
      <c r="I70" s="42"/>
      <c r="J70" s="42"/>
      <c r="K70" s="42"/>
      <c r="L70" s="136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1" s="2" customFormat="1" ht="6.96" customHeight="1">
      <c r="A71" s="40"/>
      <c r="B71" s="41"/>
      <c r="C71" s="42"/>
      <c r="D71" s="42"/>
      <c r="E71" s="42"/>
      <c r="F71" s="42"/>
      <c r="G71" s="42"/>
      <c r="H71" s="42"/>
      <c r="I71" s="42"/>
      <c r="J71" s="42"/>
      <c r="K71" s="42"/>
      <c r="L71" s="136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12" customHeight="1">
      <c r="A72" s="40"/>
      <c r="B72" s="41"/>
      <c r="C72" s="34" t="s">
        <v>16</v>
      </c>
      <c r="D72" s="42"/>
      <c r="E72" s="42"/>
      <c r="F72" s="42"/>
      <c r="G72" s="42"/>
      <c r="H72" s="42"/>
      <c r="I72" s="42"/>
      <c r="J72" s="42"/>
      <c r="K72" s="42"/>
      <c r="L72" s="136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16.5" customHeight="1">
      <c r="A73" s="40"/>
      <c r="B73" s="41"/>
      <c r="C73" s="42"/>
      <c r="D73" s="42"/>
      <c r="E73" s="162" t="str">
        <f>E7</f>
        <v>Odstranění objektů bývalé LTO v areálu nemocnice Nový Bydžov</v>
      </c>
      <c r="F73" s="34"/>
      <c r="G73" s="34"/>
      <c r="H73" s="34"/>
      <c r="I73" s="42"/>
      <c r="J73" s="42"/>
      <c r="K73" s="42"/>
      <c r="L73" s="136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12" customHeight="1">
      <c r="A74" s="40"/>
      <c r="B74" s="41"/>
      <c r="C74" s="34" t="s">
        <v>101</v>
      </c>
      <c r="D74" s="42"/>
      <c r="E74" s="42"/>
      <c r="F74" s="42"/>
      <c r="G74" s="42"/>
      <c r="H74" s="42"/>
      <c r="I74" s="42"/>
      <c r="J74" s="42"/>
      <c r="K74" s="42"/>
      <c r="L74" s="136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16.5" customHeight="1">
      <c r="A75" s="40"/>
      <c r="B75" s="41"/>
      <c r="C75" s="42"/>
      <c r="D75" s="42"/>
      <c r="E75" s="71" t="str">
        <f>E9</f>
        <v>VRN - Vedlejší a ostatní náklady</v>
      </c>
      <c r="F75" s="42"/>
      <c r="G75" s="42"/>
      <c r="H75" s="42"/>
      <c r="I75" s="42"/>
      <c r="J75" s="42"/>
      <c r="K75" s="42"/>
      <c r="L75" s="136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6.96" customHeight="1">
      <c r="A76" s="40"/>
      <c r="B76" s="41"/>
      <c r="C76" s="42"/>
      <c r="D76" s="42"/>
      <c r="E76" s="42"/>
      <c r="F76" s="42"/>
      <c r="G76" s="42"/>
      <c r="H76" s="42"/>
      <c r="I76" s="42"/>
      <c r="J76" s="42"/>
      <c r="K76" s="42"/>
      <c r="L76" s="136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2" customHeight="1">
      <c r="A77" s="40"/>
      <c r="B77" s="41"/>
      <c r="C77" s="34" t="s">
        <v>21</v>
      </c>
      <c r="D77" s="42"/>
      <c r="E77" s="42"/>
      <c r="F77" s="29" t="str">
        <f>F12</f>
        <v>Nový Bydžov</v>
      </c>
      <c r="G77" s="42"/>
      <c r="H77" s="42"/>
      <c r="I77" s="34" t="s">
        <v>23</v>
      </c>
      <c r="J77" s="74" t="str">
        <f>IF(J12="","",J12)</f>
        <v>5. 8. 2022</v>
      </c>
      <c r="K77" s="42"/>
      <c r="L77" s="13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6.96" customHeight="1">
      <c r="A78" s="40"/>
      <c r="B78" s="41"/>
      <c r="C78" s="42"/>
      <c r="D78" s="42"/>
      <c r="E78" s="42"/>
      <c r="F78" s="42"/>
      <c r="G78" s="42"/>
      <c r="H78" s="42"/>
      <c r="I78" s="42"/>
      <c r="J78" s="42"/>
      <c r="K78" s="42"/>
      <c r="L78" s="13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5.15" customHeight="1">
      <c r="A79" s="40"/>
      <c r="B79" s="41"/>
      <c r="C79" s="34" t="s">
        <v>25</v>
      </c>
      <c r="D79" s="42"/>
      <c r="E79" s="42"/>
      <c r="F79" s="29" t="str">
        <f>E15</f>
        <v>Královehradecký kraj</v>
      </c>
      <c r="G79" s="42"/>
      <c r="H79" s="42"/>
      <c r="I79" s="34" t="s">
        <v>31</v>
      </c>
      <c r="J79" s="38" t="str">
        <f>E21</f>
        <v>INS s.r.o. Náchod</v>
      </c>
      <c r="K79" s="42"/>
      <c r="L79" s="13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15.15" customHeight="1">
      <c r="A80" s="40"/>
      <c r="B80" s="41"/>
      <c r="C80" s="34" t="s">
        <v>29</v>
      </c>
      <c r="D80" s="42"/>
      <c r="E80" s="42"/>
      <c r="F80" s="29" t="str">
        <f>IF(E18="","",E18)</f>
        <v>Vyplň údaj</v>
      </c>
      <c r="G80" s="42"/>
      <c r="H80" s="42"/>
      <c r="I80" s="34" t="s">
        <v>34</v>
      </c>
      <c r="J80" s="38" t="str">
        <f>E24</f>
        <v>Jan Krčmář</v>
      </c>
      <c r="K80" s="42"/>
      <c r="L80" s="13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0.32" customHeight="1">
      <c r="A81" s="40"/>
      <c r="B81" s="41"/>
      <c r="C81" s="42"/>
      <c r="D81" s="42"/>
      <c r="E81" s="42"/>
      <c r="F81" s="42"/>
      <c r="G81" s="42"/>
      <c r="H81" s="42"/>
      <c r="I81" s="42"/>
      <c r="J81" s="42"/>
      <c r="K81" s="42"/>
      <c r="L81" s="136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11" customFormat="1" ht="29.28" customHeight="1">
      <c r="A82" s="179"/>
      <c r="B82" s="180"/>
      <c r="C82" s="181" t="s">
        <v>122</v>
      </c>
      <c r="D82" s="182" t="s">
        <v>57</v>
      </c>
      <c r="E82" s="182" t="s">
        <v>53</v>
      </c>
      <c r="F82" s="182" t="s">
        <v>54</v>
      </c>
      <c r="G82" s="182" t="s">
        <v>123</v>
      </c>
      <c r="H82" s="182" t="s">
        <v>124</v>
      </c>
      <c r="I82" s="182" t="s">
        <v>125</v>
      </c>
      <c r="J82" s="182" t="s">
        <v>106</v>
      </c>
      <c r="K82" s="183" t="s">
        <v>126</v>
      </c>
      <c r="L82" s="184"/>
      <c r="M82" s="94" t="s">
        <v>19</v>
      </c>
      <c r="N82" s="95" t="s">
        <v>42</v>
      </c>
      <c r="O82" s="95" t="s">
        <v>127</v>
      </c>
      <c r="P82" s="95" t="s">
        <v>128</v>
      </c>
      <c r="Q82" s="95" t="s">
        <v>129</v>
      </c>
      <c r="R82" s="95" t="s">
        <v>130</v>
      </c>
      <c r="S82" s="95" t="s">
        <v>131</v>
      </c>
      <c r="T82" s="96" t="s">
        <v>132</v>
      </c>
      <c r="U82" s="179"/>
      <c r="V82" s="179"/>
      <c r="W82" s="179"/>
      <c r="X82" s="179"/>
      <c r="Y82" s="179"/>
      <c r="Z82" s="179"/>
      <c r="AA82" s="179"/>
      <c r="AB82" s="179"/>
      <c r="AC82" s="179"/>
      <c r="AD82" s="179"/>
      <c r="AE82" s="179"/>
    </row>
    <row r="83" s="2" customFormat="1" ht="22.8" customHeight="1">
      <c r="A83" s="40"/>
      <c r="B83" s="41"/>
      <c r="C83" s="101" t="s">
        <v>133</v>
      </c>
      <c r="D83" s="42"/>
      <c r="E83" s="42"/>
      <c r="F83" s="42"/>
      <c r="G83" s="42"/>
      <c r="H83" s="42"/>
      <c r="I83" s="42"/>
      <c r="J83" s="185">
        <f>BK83</f>
        <v>0</v>
      </c>
      <c r="K83" s="42"/>
      <c r="L83" s="46"/>
      <c r="M83" s="97"/>
      <c r="N83" s="186"/>
      <c r="O83" s="98"/>
      <c r="P83" s="187">
        <f>P84</f>
        <v>0</v>
      </c>
      <c r="Q83" s="98"/>
      <c r="R83" s="187">
        <f>R84</f>
        <v>0</v>
      </c>
      <c r="S83" s="98"/>
      <c r="T83" s="188">
        <f>T84</f>
        <v>0</v>
      </c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T83" s="19" t="s">
        <v>71</v>
      </c>
      <c r="AU83" s="19" t="s">
        <v>107</v>
      </c>
      <c r="BK83" s="189">
        <f>BK84</f>
        <v>0</v>
      </c>
    </row>
    <row r="84" s="12" customFormat="1" ht="25.92" customHeight="1">
      <c r="A84" s="12"/>
      <c r="B84" s="190"/>
      <c r="C84" s="191"/>
      <c r="D84" s="192" t="s">
        <v>71</v>
      </c>
      <c r="E84" s="193" t="s">
        <v>95</v>
      </c>
      <c r="F84" s="193" t="s">
        <v>1091</v>
      </c>
      <c r="G84" s="191"/>
      <c r="H84" s="191"/>
      <c r="I84" s="194"/>
      <c r="J84" s="195">
        <f>BK84</f>
        <v>0</v>
      </c>
      <c r="K84" s="191"/>
      <c r="L84" s="196"/>
      <c r="M84" s="197"/>
      <c r="N84" s="198"/>
      <c r="O84" s="198"/>
      <c r="P84" s="199">
        <f>P85+P90+P93</f>
        <v>0</v>
      </c>
      <c r="Q84" s="198"/>
      <c r="R84" s="199">
        <f>R85+R90+R93</f>
        <v>0</v>
      </c>
      <c r="S84" s="198"/>
      <c r="T84" s="200">
        <f>T85+T90+T93</f>
        <v>0</v>
      </c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R84" s="201" t="s">
        <v>166</v>
      </c>
      <c r="AT84" s="202" t="s">
        <v>71</v>
      </c>
      <c r="AU84" s="202" t="s">
        <v>72</v>
      </c>
      <c r="AY84" s="201" t="s">
        <v>136</v>
      </c>
      <c r="BK84" s="203">
        <f>BK85+BK90+BK93</f>
        <v>0</v>
      </c>
    </row>
    <row r="85" s="12" customFormat="1" ht="22.8" customHeight="1">
      <c r="A85" s="12"/>
      <c r="B85" s="190"/>
      <c r="C85" s="191"/>
      <c r="D85" s="192" t="s">
        <v>71</v>
      </c>
      <c r="E85" s="204" t="s">
        <v>1092</v>
      </c>
      <c r="F85" s="204" t="s">
        <v>1093</v>
      </c>
      <c r="G85" s="191"/>
      <c r="H85" s="191"/>
      <c r="I85" s="194"/>
      <c r="J85" s="205">
        <f>BK85</f>
        <v>0</v>
      </c>
      <c r="K85" s="191"/>
      <c r="L85" s="196"/>
      <c r="M85" s="197"/>
      <c r="N85" s="198"/>
      <c r="O85" s="198"/>
      <c r="P85" s="199">
        <f>SUM(P86:P89)</f>
        <v>0</v>
      </c>
      <c r="Q85" s="198"/>
      <c r="R85" s="199">
        <f>SUM(R86:R89)</f>
        <v>0</v>
      </c>
      <c r="S85" s="198"/>
      <c r="T85" s="200">
        <f>SUM(T86:T89)</f>
        <v>0</v>
      </c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R85" s="201" t="s">
        <v>166</v>
      </c>
      <c r="AT85" s="202" t="s">
        <v>71</v>
      </c>
      <c r="AU85" s="202" t="s">
        <v>80</v>
      </c>
      <c r="AY85" s="201" t="s">
        <v>136</v>
      </c>
      <c r="BK85" s="203">
        <f>SUM(BK86:BK89)</f>
        <v>0</v>
      </c>
    </row>
    <row r="86" s="2" customFormat="1" ht="55.5" customHeight="1">
      <c r="A86" s="40"/>
      <c r="B86" s="41"/>
      <c r="C86" s="206" t="s">
        <v>80</v>
      </c>
      <c r="D86" s="206" t="s">
        <v>138</v>
      </c>
      <c r="E86" s="207" t="s">
        <v>1094</v>
      </c>
      <c r="F86" s="208" t="s">
        <v>1095</v>
      </c>
      <c r="G86" s="209" t="s">
        <v>1096</v>
      </c>
      <c r="H86" s="210">
        <v>1</v>
      </c>
      <c r="I86" s="211"/>
      <c r="J86" s="212">
        <f>ROUND(I86*H86,2)</f>
        <v>0</v>
      </c>
      <c r="K86" s="208" t="s">
        <v>19</v>
      </c>
      <c r="L86" s="46"/>
      <c r="M86" s="213" t="s">
        <v>19</v>
      </c>
      <c r="N86" s="214" t="s">
        <v>43</v>
      </c>
      <c r="O86" s="86"/>
      <c r="P86" s="215">
        <f>O86*H86</f>
        <v>0</v>
      </c>
      <c r="Q86" s="215">
        <v>0</v>
      </c>
      <c r="R86" s="215">
        <f>Q86*H86</f>
        <v>0</v>
      </c>
      <c r="S86" s="215">
        <v>0</v>
      </c>
      <c r="T86" s="216">
        <f>S86*H86</f>
        <v>0</v>
      </c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R86" s="217" t="s">
        <v>1097</v>
      </c>
      <c r="AT86" s="217" t="s">
        <v>138</v>
      </c>
      <c r="AU86" s="217" t="s">
        <v>82</v>
      </c>
      <c r="AY86" s="19" t="s">
        <v>136</v>
      </c>
      <c r="BE86" s="218">
        <f>IF(N86="základní",J86,0)</f>
        <v>0</v>
      </c>
      <c r="BF86" s="218">
        <f>IF(N86="snížená",J86,0)</f>
        <v>0</v>
      </c>
      <c r="BG86" s="218">
        <f>IF(N86="zákl. přenesená",J86,0)</f>
        <v>0</v>
      </c>
      <c r="BH86" s="218">
        <f>IF(N86="sníž. přenesená",J86,0)</f>
        <v>0</v>
      </c>
      <c r="BI86" s="218">
        <f>IF(N86="nulová",J86,0)</f>
        <v>0</v>
      </c>
      <c r="BJ86" s="19" t="s">
        <v>80</v>
      </c>
      <c r="BK86" s="218">
        <f>ROUND(I86*H86,2)</f>
        <v>0</v>
      </c>
      <c r="BL86" s="19" t="s">
        <v>1097</v>
      </c>
      <c r="BM86" s="217" t="s">
        <v>1098</v>
      </c>
    </row>
    <row r="87" s="2" customFormat="1" ht="16.5" customHeight="1">
      <c r="A87" s="40"/>
      <c r="B87" s="41"/>
      <c r="C87" s="206" t="s">
        <v>82</v>
      </c>
      <c r="D87" s="206" t="s">
        <v>138</v>
      </c>
      <c r="E87" s="207" t="s">
        <v>1099</v>
      </c>
      <c r="F87" s="208" t="s">
        <v>1100</v>
      </c>
      <c r="G87" s="209" t="s">
        <v>1012</v>
      </c>
      <c r="H87" s="210">
        <v>4</v>
      </c>
      <c r="I87" s="211"/>
      <c r="J87" s="212">
        <f>ROUND(I87*H87,2)</f>
        <v>0</v>
      </c>
      <c r="K87" s="208" t="s">
        <v>19</v>
      </c>
      <c r="L87" s="46"/>
      <c r="M87" s="213" t="s">
        <v>19</v>
      </c>
      <c r="N87" s="214" t="s">
        <v>43</v>
      </c>
      <c r="O87" s="86"/>
      <c r="P87" s="215">
        <f>O87*H87</f>
        <v>0</v>
      </c>
      <c r="Q87" s="215">
        <v>0</v>
      </c>
      <c r="R87" s="215">
        <f>Q87*H87</f>
        <v>0</v>
      </c>
      <c r="S87" s="215">
        <v>0</v>
      </c>
      <c r="T87" s="216">
        <f>S87*H87</f>
        <v>0</v>
      </c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R87" s="217" t="s">
        <v>1097</v>
      </c>
      <c r="AT87" s="217" t="s">
        <v>138</v>
      </c>
      <c r="AU87" s="217" t="s">
        <v>82</v>
      </c>
      <c r="AY87" s="19" t="s">
        <v>136</v>
      </c>
      <c r="BE87" s="218">
        <f>IF(N87="základní",J87,0)</f>
        <v>0</v>
      </c>
      <c r="BF87" s="218">
        <f>IF(N87="snížená",J87,0)</f>
        <v>0</v>
      </c>
      <c r="BG87" s="218">
        <f>IF(N87="zákl. přenesená",J87,0)</f>
        <v>0</v>
      </c>
      <c r="BH87" s="218">
        <f>IF(N87="sníž. přenesená",J87,0)</f>
        <v>0</v>
      </c>
      <c r="BI87" s="218">
        <f>IF(N87="nulová",J87,0)</f>
        <v>0</v>
      </c>
      <c r="BJ87" s="19" t="s">
        <v>80</v>
      </c>
      <c r="BK87" s="218">
        <f>ROUND(I87*H87,2)</f>
        <v>0</v>
      </c>
      <c r="BL87" s="19" t="s">
        <v>1097</v>
      </c>
      <c r="BM87" s="217" t="s">
        <v>1101</v>
      </c>
    </row>
    <row r="88" s="2" customFormat="1" ht="16.5" customHeight="1">
      <c r="A88" s="40"/>
      <c r="B88" s="41"/>
      <c r="C88" s="206" t="s">
        <v>155</v>
      </c>
      <c r="D88" s="206" t="s">
        <v>138</v>
      </c>
      <c r="E88" s="207" t="s">
        <v>1102</v>
      </c>
      <c r="F88" s="208" t="s">
        <v>1103</v>
      </c>
      <c r="G88" s="209" t="s">
        <v>1096</v>
      </c>
      <c r="H88" s="210">
        <v>1</v>
      </c>
      <c r="I88" s="211"/>
      <c r="J88" s="212">
        <f>ROUND(I88*H88,2)</f>
        <v>0</v>
      </c>
      <c r="K88" s="208" t="s">
        <v>19</v>
      </c>
      <c r="L88" s="46"/>
      <c r="M88" s="213" t="s">
        <v>19</v>
      </c>
      <c r="N88" s="214" t="s">
        <v>43</v>
      </c>
      <c r="O88" s="86"/>
      <c r="P88" s="215">
        <f>O88*H88</f>
        <v>0</v>
      </c>
      <c r="Q88" s="215">
        <v>0</v>
      </c>
      <c r="R88" s="215">
        <f>Q88*H88</f>
        <v>0</v>
      </c>
      <c r="S88" s="215">
        <v>0</v>
      </c>
      <c r="T88" s="216">
        <f>S88*H88</f>
        <v>0</v>
      </c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R88" s="217" t="s">
        <v>1097</v>
      </c>
      <c r="AT88" s="217" t="s">
        <v>138</v>
      </c>
      <c r="AU88" s="217" t="s">
        <v>82</v>
      </c>
      <c r="AY88" s="19" t="s">
        <v>136</v>
      </c>
      <c r="BE88" s="218">
        <f>IF(N88="základní",J88,0)</f>
        <v>0</v>
      </c>
      <c r="BF88" s="218">
        <f>IF(N88="snížená",J88,0)</f>
        <v>0</v>
      </c>
      <c r="BG88" s="218">
        <f>IF(N88="zákl. přenesená",J88,0)</f>
        <v>0</v>
      </c>
      <c r="BH88" s="218">
        <f>IF(N88="sníž. přenesená",J88,0)</f>
        <v>0</v>
      </c>
      <c r="BI88" s="218">
        <f>IF(N88="nulová",J88,0)</f>
        <v>0</v>
      </c>
      <c r="BJ88" s="19" t="s">
        <v>80</v>
      </c>
      <c r="BK88" s="218">
        <f>ROUND(I88*H88,2)</f>
        <v>0</v>
      </c>
      <c r="BL88" s="19" t="s">
        <v>1097</v>
      </c>
      <c r="BM88" s="217" t="s">
        <v>1104</v>
      </c>
    </row>
    <row r="89" s="2" customFormat="1" ht="21.75" customHeight="1">
      <c r="A89" s="40"/>
      <c r="B89" s="41"/>
      <c r="C89" s="206" t="s">
        <v>143</v>
      </c>
      <c r="D89" s="206" t="s">
        <v>138</v>
      </c>
      <c r="E89" s="207" t="s">
        <v>1105</v>
      </c>
      <c r="F89" s="208" t="s">
        <v>1106</v>
      </c>
      <c r="G89" s="209" t="s">
        <v>1096</v>
      </c>
      <c r="H89" s="210">
        <v>1</v>
      </c>
      <c r="I89" s="211"/>
      <c r="J89" s="212">
        <f>ROUND(I89*H89,2)</f>
        <v>0</v>
      </c>
      <c r="K89" s="208" t="s">
        <v>19</v>
      </c>
      <c r="L89" s="46"/>
      <c r="M89" s="213" t="s">
        <v>19</v>
      </c>
      <c r="N89" s="214" t="s">
        <v>43</v>
      </c>
      <c r="O89" s="86"/>
      <c r="P89" s="215">
        <f>O89*H89</f>
        <v>0</v>
      </c>
      <c r="Q89" s="215">
        <v>0</v>
      </c>
      <c r="R89" s="215">
        <f>Q89*H89</f>
        <v>0</v>
      </c>
      <c r="S89" s="215">
        <v>0</v>
      </c>
      <c r="T89" s="216">
        <f>S89*H89</f>
        <v>0</v>
      </c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R89" s="217" t="s">
        <v>1097</v>
      </c>
      <c r="AT89" s="217" t="s">
        <v>138</v>
      </c>
      <c r="AU89" s="217" t="s">
        <v>82</v>
      </c>
      <c r="AY89" s="19" t="s">
        <v>136</v>
      </c>
      <c r="BE89" s="218">
        <f>IF(N89="základní",J89,0)</f>
        <v>0</v>
      </c>
      <c r="BF89" s="218">
        <f>IF(N89="snížená",J89,0)</f>
        <v>0</v>
      </c>
      <c r="BG89" s="218">
        <f>IF(N89="zákl. přenesená",J89,0)</f>
        <v>0</v>
      </c>
      <c r="BH89" s="218">
        <f>IF(N89="sníž. přenesená",J89,0)</f>
        <v>0</v>
      </c>
      <c r="BI89" s="218">
        <f>IF(N89="nulová",J89,0)</f>
        <v>0</v>
      </c>
      <c r="BJ89" s="19" t="s">
        <v>80</v>
      </c>
      <c r="BK89" s="218">
        <f>ROUND(I89*H89,2)</f>
        <v>0</v>
      </c>
      <c r="BL89" s="19" t="s">
        <v>1097</v>
      </c>
      <c r="BM89" s="217" t="s">
        <v>1107</v>
      </c>
    </row>
    <row r="90" s="12" customFormat="1" ht="22.8" customHeight="1">
      <c r="A90" s="12"/>
      <c r="B90" s="190"/>
      <c r="C90" s="191"/>
      <c r="D90" s="192" t="s">
        <v>71</v>
      </c>
      <c r="E90" s="204" t="s">
        <v>1108</v>
      </c>
      <c r="F90" s="204" t="s">
        <v>1109</v>
      </c>
      <c r="G90" s="191"/>
      <c r="H90" s="191"/>
      <c r="I90" s="194"/>
      <c r="J90" s="205">
        <f>BK90</f>
        <v>0</v>
      </c>
      <c r="K90" s="191"/>
      <c r="L90" s="196"/>
      <c r="M90" s="197"/>
      <c r="N90" s="198"/>
      <c r="O90" s="198"/>
      <c r="P90" s="199">
        <f>SUM(P91:P92)</f>
        <v>0</v>
      </c>
      <c r="Q90" s="198"/>
      <c r="R90" s="199">
        <f>SUM(R91:R92)</f>
        <v>0</v>
      </c>
      <c r="S90" s="198"/>
      <c r="T90" s="200">
        <f>SUM(T91:T92)</f>
        <v>0</v>
      </c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R90" s="201" t="s">
        <v>166</v>
      </c>
      <c r="AT90" s="202" t="s">
        <v>71</v>
      </c>
      <c r="AU90" s="202" t="s">
        <v>80</v>
      </c>
      <c r="AY90" s="201" t="s">
        <v>136</v>
      </c>
      <c r="BK90" s="203">
        <f>SUM(BK91:BK92)</f>
        <v>0</v>
      </c>
    </row>
    <row r="91" s="2" customFormat="1" ht="33" customHeight="1">
      <c r="A91" s="40"/>
      <c r="B91" s="41"/>
      <c r="C91" s="206" t="s">
        <v>166</v>
      </c>
      <c r="D91" s="206" t="s">
        <v>138</v>
      </c>
      <c r="E91" s="207" t="s">
        <v>1110</v>
      </c>
      <c r="F91" s="208" t="s">
        <v>1111</v>
      </c>
      <c r="G91" s="209" t="s">
        <v>1096</v>
      </c>
      <c r="H91" s="210">
        <v>1</v>
      </c>
      <c r="I91" s="211"/>
      <c r="J91" s="212">
        <f>ROUND(I91*H91,2)</f>
        <v>0</v>
      </c>
      <c r="K91" s="208" t="s">
        <v>19</v>
      </c>
      <c r="L91" s="46"/>
      <c r="M91" s="213" t="s">
        <v>19</v>
      </c>
      <c r="N91" s="214" t="s">
        <v>43</v>
      </c>
      <c r="O91" s="86"/>
      <c r="P91" s="215">
        <f>O91*H91</f>
        <v>0</v>
      </c>
      <c r="Q91" s="215">
        <v>0</v>
      </c>
      <c r="R91" s="215">
        <f>Q91*H91</f>
        <v>0</v>
      </c>
      <c r="S91" s="215">
        <v>0</v>
      </c>
      <c r="T91" s="216">
        <f>S91*H91</f>
        <v>0</v>
      </c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R91" s="217" t="s">
        <v>1097</v>
      </c>
      <c r="AT91" s="217" t="s">
        <v>138</v>
      </c>
      <c r="AU91" s="217" t="s">
        <v>82</v>
      </c>
      <c r="AY91" s="19" t="s">
        <v>136</v>
      </c>
      <c r="BE91" s="218">
        <f>IF(N91="základní",J91,0)</f>
        <v>0</v>
      </c>
      <c r="BF91" s="218">
        <f>IF(N91="snížená",J91,0)</f>
        <v>0</v>
      </c>
      <c r="BG91" s="218">
        <f>IF(N91="zákl. přenesená",J91,0)</f>
        <v>0</v>
      </c>
      <c r="BH91" s="218">
        <f>IF(N91="sníž. přenesená",J91,0)</f>
        <v>0</v>
      </c>
      <c r="BI91" s="218">
        <f>IF(N91="nulová",J91,0)</f>
        <v>0</v>
      </c>
      <c r="BJ91" s="19" t="s">
        <v>80</v>
      </c>
      <c r="BK91" s="218">
        <f>ROUND(I91*H91,2)</f>
        <v>0</v>
      </c>
      <c r="BL91" s="19" t="s">
        <v>1097</v>
      </c>
      <c r="BM91" s="217" t="s">
        <v>1112</v>
      </c>
    </row>
    <row r="92" s="2" customFormat="1" ht="16.5" customHeight="1">
      <c r="A92" s="40"/>
      <c r="B92" s="41"/>
      <c r="C92" s="206" t="s">
        <v>174</v>
      </c>
      <c r="D92" s="206" t="s">
        <v>138</v>
      </c>
      <c r="E92" s="207" t="s">
        <v>1113</v>
      </c>
      <c r="F92" s="208" t="s">
        <v>1114</v>
      </c>
      <c r="G92" s="209" t="s">
        <v>1096</v>
      </c>
      <c r="H92" s="210">
        <v>1</v>
      </c>
      <c r="I92" s="211"/>
      <c r="J92" s="212">
        <f>ROUND(I92*H92,2)</f>
        <v>0</v>
      </c>
      <c r="K92" s="208" t="s">
        <v>19</v>
      </c>
      <c r="L92" s="46"/>
      <c r="M92" s="213" t="s">
        <v>19</v>
      </c>
      <c r="N92" s="214" t="s">
        <v>43</v>
      </c>
      <c r="O92" s="86"/>
      <c r="P92" s="215">
        <f>O92*H92</f>
        <v>0</v>
      </c>
      <c r="Q92" s="215">
        <v>0</v>
      </c>
      <c r="R92" s="215">
        <f>Q92*H92</f>
        <v>0</v>
      </c>
      <c r="S92" s="215">
        <v>0</v>
      </c>
      <c r="T92" s="216">
        <f>S92*H92</f>
        <v>0</v>
      </c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R92" s="217" t="s">
        <v>1097</v>
      </c>
      <c r="AT92" s="217" t="s">
        <v>138</v>
      </c>
      <c r="AU92" s="217" t="s">
        <v>82</v>
      </c>
      <c r="AY92" s="19" t="s">
        <v>136</v>
      </c>
      <c r="BE92" s="218">
        <f>IF(N92="základní",J92,0)</f>
        <v>0</v>
      </c>
      <c r="BF92" s="218">
        <f>IF(N92="snížená",J92,0)</f>
        <v>0</v>
      </c>
      <c r="BG92" s="218">
        <f>IF(N92="zákl. přenesená",J92,0)</f>
        <v>0</v>
      </c>
      <c r="BH92" s="218">
        <f>IF(N92="sníž. přenesená",J92,0)</f>
        <v>0</v>
      </c>
      <c r="BI92" s="218">
        <f>IF(N92="nulová",J92,0)</f>
        <v>0</v>
      </c>
      <c r="BJ92" s="19" t="s">
        <v>80</v>
      </c>
      <c r="BK92" s="218">
        <f>ROUND(I92*H92,2)</f>
        <v>0</v>
      </c>
      <c r="BL92" s="19" t="s">
        <v>1097</v>
      </c>
      <c r="BM92" s="217" t="s">
        <v>1115</v>
      </c>
    </row>
    <row r="93" s="12" customFormat="1" ht="22.8" customHeight="1">
      <c r="A93" s="12"/>
      <c r="B93" s="190"/>
      <c r="C93" s="191"/>
      <c r="D93" s="192" t="s">
        <v>71</v>
      </c>
      <c r="E93" s="204" t="s">
        <v>1116</v>
      </c>
      <c r="F93" s="204" t="s">
        <v>1117</v>
      </c>
      <c r="G93" s="191"/>
      <c r="H93" s="191"/>
      <c r="I93" s="194"/>
      <c r="J93" s="205">
        <f>BK93</f>
        <v>0</v>
      </c>
      <c r="K93" s="191"/>
      <c r="L93" s="196"/>
      <c r="M93" s="197"/>
      <c r="N93" s="198"/>
      <c r="O93" s="198"/>
      <c r="P93" s="199">
        <f>P94</f>
        <v>0</v>
      </c>
      <c r="Q93" s="198"/>
      <c r="R93" s="199">
        <f>R94</f>
        <v>0</v>
      </c>
      <c r="S93" s="198"/>
      <c r="T93" s="200">
        <f>T94</f>
        <v>0</v>
      </c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R93" s="201" t="s">
        <v>166</v>
      </c>
      <c r="AT93" s="202" t="s">
        <v>71</v>
      </c>
      <c r="AU93" s="202" t="s">
        <v>80</v>
      </c>
      <c r="AY93" s="201" t="s">
        <v>136</v>
      </c>
      <c r="BK93" s="203">
        <f>BK94</f>
        <v>0</v>
      </c>
    </row>
    <row r="94" s="2" customFormat="1" ht="24.15" customHeight="1">
      <c r="A94" s="40"/>
      <c r="B94" s="41"/>
      <c r="C94" s="206" t="s">
        <v>180</v>
      </c>
      <c r="D94" s="206" t="s">
        <v>138</v>
      </c>
      <c r="E94" s="207" t="s">
        <v>1118</v>
      </c>
      <c r="F94" s="208" t="s">
        <v>1119</v>
      </c>
      <c r="G94" s="209" t="s">
        <v>1096</v>
      </c>
      <c r="H94" s="210">
        <v>1</v>
      </c>
      <c r="I94" s="211"/>
      <c r="J94" s="212">
        <f>ROUND(I94*H94,2)</f>
        <v>0</v>
      </c>
      <c r="K94" s="208" t="s">
        <v>19</v>
      </c>
      <c r="L94" s="46"/>
      <c r="M94" s="285" t="s">
        <v>19</v>
      </c>
      <c r="N94" s="286" t="s">
        <v>43</v>
      </c>
      <c r="O94" s="283"/>
      <c r="P94" s="287">
        <f>O94*H94</f>
        <v>0</v>
      </c>
      <c r="Q94" s="287">
        <v>0</v>
      </c>
      <c r="R94" s="287">
        <f>Q94*H94</f>
        <v>0</v>
      </c>
      <c r="S94" s="287">
        <v>0</v>
      </c>
      <c r="T94" s="288">
        <f>S94*H94</f>
        <v>0</v>
      </c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R94" s="217" t="s">
        <v>1097</v>
      </c>
      <c r="AT94" s="217" t="s">
        <v>138</v>
      </c>
      <c r="AU94" s="217" t="s">
        <v>82</v>
      </c>
      <c r="AY94" s="19" t="s">
        <v>136</v>
      </c>
      <c r="BE94" s="218">
        <f>IF(N94="základní",J94,0)</f>
        <v>0</v>
      </c>
      <c r="BF94" s="218">
        <f>IF(N94="snížená",J94,0)</f>
        <v>0</v>
      </c>
      <c r="BG94" s="218">
        <f>IF(N94="zákl. přenesená",J94,0)</f>
        <v>0</v>
      </c>
      <c r="BH94" s="218">
        <f>IF(N94="sníž. přenesená",J94,0)</f>
        <v>0</v>
      </c>
      <c r="BI94" s="218">
        <f>IF(N94="nulová",J94,0)</f>
        <v>0</v>
      </c>
      <c r="BJ94" s="19" t="s">
        <v>80</v>
      </c>
      <c r="BK94" s="218">
        <f>ROUND(I94*H94,2)</f>
        <v>0</v>
      </c>
      <c r="BL94" s="19" t="s">
        <v>1097</v>
      </c>
      <c r="BM94" s="217" t="s">
        <v>1120</v>
      </c>
    </row>
    <row r="95" s="2" customFormat="1" ht="6.96" customHeight="1">
      <c r="A95" s="40"/>
      <c r="B95" s="61"/>
      <c r="C95" s="62"/>
      <c r="D95" s="62"/>
      <c r="E95" s="62"/>
      <c r="F95" s="62"/>
      <c r="G95" s="62"/>
      <c r="H95" s="62"/>
      <c r="I95" s="62"/>
      <c r="J95" s="62"/>
      <c r="K95" s="62"/>
      <c r="L95" s="46"/>
      <c r="M95" s="40"/>
      <c r="O95" s="40"/>
      <c r="P95" s="40"/>
      <c r="Q95" s="40"/>
      <c r="R95" s="40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</sheetData>
  <sheetProtection sheet="1" autoFilter="0" formatColumns="0" formatRows="0" objects="1" scenarios="1" spinCount="100000" saltValue="4GunVbo7ewIhN3C9Ka1Ze/umi02qieunRYRbfdfPbuPoWjOzhklWnbO0uqMwKP/pGz6x4QRGRqbhwbh+HBK2Rw==" hashValue="FMJwsn0cMnEdM5bYDYtwtyadSNEn2+P+NY3e21lM22vQAyqfYpNfcYhQVXOE9v0lQeUqESHfGaAHuTyup2gomg==" algorithmName="SHA-512" password="CEF7"/>
  <autoFilter ref="C82:K94"/>
  <mergeCells count="9">
    <mergeCell ref="E7:H7"/>
    <mergeCell ref="E9:H9"/>
    <mergeCell ref="E18:H18"/>
    <mergeCell ref="E27:H27"/>
    <mergeCell ref="E48:H48"/>
    <mergeCell ref="E50:H50"/>
    <mergeCell ref="E73:H73"/>
    <mergeCell ref="E75:H75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289" customWidth="1"/>
    <col min="2" max="2" width="1.667969" style="289" customWidth="1"/>
    <col min="3" max="4" width="5" style="289" customWidth="1"/>
    <col min="5" max="5" width="11.66016" style="289" customWidth="1"/>
    <col min="6" max="6" width="9.160156" style="289" customWidth="1"/>
    <col min="7" max="7" width="5" style="289" customWidth="1"/>
    <col min="8" max="8" width="77.83203" style="289" customWidth="1"/>
    <col min="9" max="10" width="20" style="289" customWidth="1"/>
    <col min="11" max="11" width="1.667969" style="289" customWidth="1"/>
  </cols>
  <sheetData>
    <row r="1" s="1" customFormat="1" ht="37.5" customHeight="1"/>
    <row r="2" s="1" customFormat="1" ht="7.5" customHeight="1">
      <c r="B2" s="290"/>
      <c r="C2" s="291"/>
      <c r="D2" s="291"/>
      <c r="E2" s="291"/>
      <c r="F2" s="291"/>
      <c r="G2" s="291"/>
      <c r="H2" s="291"/>
      <c r="I2" s="291"/>
      <c r="J2" s="291"/>
      <c r="K2" s="292"/>
    </row>
    <row r="3" s="17" customFormat="1" ht="45" customHeight="1">
      <c r="B3" s="293"/>
      <c r="C3" s="294" t="s">
        <v>1121</v>
      </c>
      <c r="D3" s="294"/>
      <c r="E3" s="294"/>
      <c r="F3" s="294"/>
      <c r="G3" s="294"/>
      <c r="H3" s="294"/>
      <c r="I3" s="294"/>
      <c r="J3" s="294"/>
      <c r="K3" s="295"/>
    </row>
    <row r="4" s="1" customFormat="1" ht="25.5" customHeight="1">
      <c r="B4" s="296"/>
      <c r="C4" s="297" t="s">
        <v>1122</v>
      </c>
      <c r="D4" s="297"/>
      <c r="E4" s="297"/>
      <c r="F4" s="297"/>
      <c r="G4" s="297"/>
      <c r="H4" s="297"/>
      <c r="I4" s="297"/>
      <c r="J4" s="297"/>
      <c r="K4" s="298"/>
    </row>
    <row r="5" s="1" customFormat="1" ht="5.25" customHeight="1">
      <c r="B5" s="296"/>
      <c r="C5" s="299"/>
      <c r="D5" s="299"/>
      <c r="E5" s="299"/>
      <c r="F5" s="299"/>
      <c r="G5" s="299"/>
      <c r="H5" s="299"/>
      <c r="I5" s="299"/>
      <c r="J5" s="299"/>
      <c r="K5" s="298"/>
    </row>
    <row r="6" s="1" customFormat="1" ht="15" customHeight="1">
      <c r="B6" s="296"/>
      <c r="C6" s="300" t="s">
        <v>1123</v>
      </c>
      <c r="D6" s="300"/>
      <c r="E6" s="300"/>
      <c r="F6" s="300"/>
      <c r="G6" s="300"/>
      <c r="H6" s="300"/>
      <c r="I6" s="300"/>
      <c r="J6" s="300"/>
      <c r="K6" s="298"/>
    </row>
    <row r="7" s="1" customFormat="1" ht="15" customHeight="1">
      <c r="B7" s="301"/>
      <c r="C7" s="300" t="s">
        <v>1124</v>
      </c>
      <c r="D7" s="300"/>
      <c r="E7" s="300"/>
      <c r="F7" s="300"/>
      <c r="G7" s="300"/>
      <c r="H7" s="300"/>
      <c r="I7" s="300"/>
      <c r="J7" s="300"/>
      <c r="K7" s="298"/>
    </row>
    <row r="8" s="1" customFormat="1" ht="12.75" customHeight="1">
      <c r="B8" s="301"/>
      <c r="C8" s="300"/>
      <c r="D8" s="300"/>
      <c r="E8" s="300"/>
      <c r="F8" s="300"/>
      <c r="G8" s="300"/>
      <c r="H8" s="300"/>
      <c r="I8" s="300"/>
      <c r="J8" s="300"/>
      <c r="K8" s="298"/>
    </row>
    <row r="9" s="1" customFormat="1" ht="15" customHeight="1">
      <c r="B9" s="301"/>
      <c r="C9" s="300" t="s">
        <v>1125</v>
      </c>
      <c r="D9" s="300"/>
      <c r="E9" s="300"/>
      <c r="F9" s="300"/>
      <c r="G9" s="300"/>
      <c r="H9" s="300"/>
      <c r="I9" s="300"/>
      <c r="J9" s="300"/>
      <c r="K9" s="298"/>
    </row>
    <row r="10" s="1" customFormat="1" ht="15" customHeight="1">
      <c r="B10" s="301"/>
      <c r="C10" s="300"/>
      <c r="D10" s="300" t="s">
        <v>1126</v>
      </c>
      <c r="E10" s="300"/>
      <c r="F10" s="300"/>
      <c r="G10" s="300"/>
      <c r="H10" s="300"/>
      <c r="I10" s="300"/>
      <c r="J10" s="300"/>
      <c r="K10" s="298"/>
    </row>
    <row r="11" s="1" customFormat="1" ht="15" customHeight="1">
      <c r="B11" s="301"/>
      <c r="C11" s="302"/>
      <c r="D11" s="300" t="s">
        <v>1127</v>
      </c>
      <c r="E11" s="300"/>
      <c r="F11" s="300"/>
      <c r="G11" s="300"/>
      <c r="H11" s="300"/>
      <c r="I11" s="300"/>
      <c r="J11" s="300"/>
      <c r="K11" s="298"/>
    </row>
    <row r="12" s="1" customFormat="1" ht="15" customHeight="1">
      <c r="B12" s="301"/>
      <c r="C12" s="302"/>
      <c r="D12" s="300"/>
      <c r="E12" s="300"/>
      <c r="F12" s="300"/>
      <c r="G12" s="300"/>
      <c r="H12" s="300"/>
      <c r="I12" s="300"/>
      <c r="J12" s="300"/>
      <c r="K12" s="298"/>
    </row>
    <row r="13" s="1" customFormat="1" ht="15" customHeight="1">
      <c r="B13" s="301"/>
      <c r="C13" s="302"/>
      <c r="D13" s="303" t="s">
        <v>1128</v>
      </c>
      <c r="E13" s="300"/>
      <c r="F13" s="300"/>
      <c r="G13" s="300"/>
      <c r="H13" s="300"/>
      <c r="I13" s="300"/>
      <c r="J13" s="300"/>
      <c r="K13" s="298"/>
    </row>
    <row r="14" s="1" customFormat="1" ht="12.75" customHeight="1">
      <c r="B14" s="301"/>
      <c r="C14" s="302"/>
      <c r="D14" s="302"/>
      <c r="E14" s="302"/>
      <c r="F14" s="302"/>
      <c r="G14" s="302"/>
      <c r="H14" s="302"/>
      <c r="I14" s="302"/>
      <c r="J14" s="302"/>
      <c r="K14" s="298"/>
    </row>
    <row r="15" s="1" customFormat="1" ht="15" customHeight="1">
      <c r="B15" s="301"/>
      <c r="C15" s="302"/>
      <c r="D15" s="300" t="s">
        <v>1129</v>
      </c>
      <c r="E15" s="300"/>
      <c r="F15" s="300"/>
      <c r="G15" s="300"/>
      <c r="H15" s="300"/>
      <c r="I15" s="300"/>
      <c r="J15" s="300"/>
      <c r="K15" s="298"/>
    </row>
    <row r="16" s="1" customFormat="1" ht="15" customHeight="1">
      <c r="B16" s="301"/>
      <c r="C16" s="302"/>
      <c r="D16" s="300" t="s">
        <v>1130</v>
      </c>
      <c r="E16" s="300"/>
      <c r="F16" s="300"/>
      <c r="G16" s="300"/>
      <c r="H16" s="300"/>
      <c r="I16" s="300"/>
      <c r="J16" s="300"/>
      <c r="K16" s="298"/>
    </row>
    <row r="17" s="1" customFormat="1" ht="15" customHeight="1">
      <c r="B17" s="301"/>
      <c r="C17" s="302"/>
      <c r="D17" s="300" t="s">
        <v>1131</v>
      </c>
      <c r="E17" s="300"/>
      <c r="F17" s="300"/>
      <c r="G17" s="300"/>
      <c r="H17" s="300"/>
      <c r="I17" s="300"/>
      <c r="J17" s="300"/>
      <c r="K17" s="298"/>
    </row>
    <row r="18" s="1" customFormat="1" ht="15" customHeight="1">
      <c r="B18" s="301"/>
      <c r="C18" s="302"/>
      <c r="D18" s="302"/>
      <c r="E18" s="304" t="s">
        <v>79</v>
      </c>
      <c r="F18" s="300" t="s">
        <v>1132</v>
      </c>
      <c r="G18" s="300"/>
      <c r="H18" s="300"/>
      <c r="I18" s="300"/>
      <c r="J18" s="300"/>
      <c r="K18" s="298"/>
    </row>
    <row r="19" s="1" customFormat="1" ht="15" customHeight="1">
      <c r="B19" s="301"/>
      <c r="C19" s="302"/>
      <c r="D19" s="302"/>
      <c r="E19" s="304" t="s">
        <v>1133</v>
      </c>
      <c r="F19" s="300" t="s">
        <v>1134</v>
      </c>
      <c r="G19" s="300"/>
      <c r="H19" s="300"/>
      <c r="I19" s="300"/>
      <c r="J19" s="300"/>
      <c r="K19" s="298"/>
    </row>
    <row r="20" s="1" customFormat="1" ht="15" customHeight="1">
      <c r="B20" s="301"/>
      <c r="C20" s="302"/>
      <c r="D20" s="302"/>
      <c r="E20" s="304" t="s">
        <v>1135</v>
      </c>
      <c r="F20" s="300" t="s">
        <v>1136</v>
      </c>
      <c r="G20" s="300"/>
      <c r="H20" s="300"/>
      <c r="I20" s="300"/>
      <c r="J20" s="300"/>
      <c r="K20" s="298"/>
    </row>
    <row r="21" s="1" customFormat="1" ht="15" customHeight="1">
      <c r="B21" s="301"/>
      <c r="C21" s="302"/>
      <c r="D21" s="302"/>
      <c r="E21" s="304" t="s">
        <v>97</v>
      </c>
      <c r="F21" s="300" t="s">
        <v>96</v>
      </c>
      <c r="G21" s="300"/>
      <c r="H21" s="300"/>
      <c r="I21" s="300"/>
      <c r="J21" s="300"/>
      <c r="K21" s="298"/>
    </row>
    <row r="22" s="1" customFormat="1" ht="15" customHeight="1">
      <c r="B22" s="301"/>
      <c r="C22" s="302"/>
      <c r="D22" s="302"/>
      <c r="E22" s="304" t="s">
        <v>1137</v>
      </c>
      <c r="F22" s="300" t="s">
        <v>1000</v>
      </c>
      <c r="G22" s="300"/>
      <c r="H22" s="300"/>
      <c r="I22" s="300"/>
      <c r="J22" s="300"/>
      <c r="K22" s="298"/>
    </row>
    <row r="23" s="1" customFormat="1" ht="15" customHeight="1">
      <c r="B23" s="301"/>
      <c r="C23" s="302"/>
      <c r="D23" s="302"/>
      <c r="E23" s="304" t="s">
        <v>1138</v>
      </c>
      <c r="F23" s="300" t="s">
        <v>1139</v>
      </c>
      <c r="G23" s="300"/>
      <c r="H23" s="300"/>
      <c r="I23" s="300"/>
      <c r="J23" s="300"/>
      <c r="K23" s="298"/>
    </row>
    <row r="24" s="1" customFormat="1" ht="12.75" customHeight="1">
      <c r="B24" s="301"/>
      <c r="C24" s="302"/>
      <c r="D24" s="302"/>
      <c r="E24" s="302"/>
      <c r="F24" s="302"/>
      <c r="G24" s="302"/>
      <c r="H24" s="302"/>
      <c r="I24" s="302"/>
      <c r="J24" s="302"/>
      <c r="K24" s="298"/>
    </row>
    <row r="25" s="1" customFormat="1" ht="15" customHeight="1">
      <c r="B25" s="301"/>
      <c r="C25" s="300" t="s">
        <v>1140</v>
      </c>
      <c r="D25" s="300"/>
      <c r="E25" s="300"/>
      <c r="F25" s="300"/>
      <c r="G25" s="300"/>
      <c r="H25" s="300"/>
      <c r="I25" s="300"/>
      <c r="J25" s="300"/>
      <c r="K25" s="298"/>
    </row>
    <row r="26" s="1" customFormat="1" ht="15" customHeight="1">
      <c r="B26" s="301"/>
      <c r="C26" s="300" t="s">
        <v>1141</v>
      </c>
      <c r="D26" s="300"/>
      <c r="E26" s="300"/>
      <c r="F26" s="300"/>
      <c r="G26" s="300"/>
      <c r="H26" s="300"/>
      <c r="I26" s="300"/>
      <c r="J26" s="300"/>
      <c r="K26" s="298"/>
    </row>
    <row r="27" s="1" customFormat="1" ht="15" customHeight="1">
      <c r="B27" s="301"/>
      <c r="C27" s="300"/>
      <c r="D27" s="300" t="s">
        <v>1142</v>
      </c>
      <c r="E27" s="300"/>
      <c r="F27" s="300"/>
      <c r="G27" s="300"/>
      <c r="H27" s="300"/>
      <c r="I27" s="300"/>
      <c r="J27" s="300"/>
      <c r="K27" s="298"/>
    </row>
    <row r="28" s="1" customFormat="1" ht="15" customHeight="1">
      <c r="B28" s="301"/>
      <c r="C28" s="302"/>
      <c r="D28" s="300" t="s">
        <v>1143</v>
      </c>
      <c r="E28" s="300"/>
      <c r="F28" s="300"/>
      <c r="G28" s="300"/>
      <c r="H28" s="300"/>
      <c r="I28" s="300"/>
      <c r="J28" s="300"/>
      <c r="K28" s="298"/>
    </row>
    <row r="29" s="1" customFormat="1" ht="12.75" customHeight="1">
      <c r="B29" s="301"/>
      <c r="C29" s="302"/>
      <c r="D29" s="302"/>
      <c r="E29" s="302"/>
      <c r="F29" s="302"/>
      <c r="G29" s="302"/>
      <c r="H29" s="302"/>
      <c r="I29" s="302"/>
      <c r="J29" s="302"/>
      <c r="K29" s="298"/>
    </row>
    <row r="30" s="1" customFormat="1" ht="15" customHeight="1">
      <c r="B30" s="301"/>
      <c r="C30" s="302"/>
      <c r="D30" s="300" t="s">
        <v>1144</v>
      </c>
      <c r="E30" s="300"/>
      <c r="F30" s="300"/>
      <c r="G30" s="300"/>
      <c r="H30" s="300"/>
      <c r="I30" s="300"/>
      <c r="J30" s="300"/>
      <c r="K30" s="298"/>
    </row>
    <row r="31" s="1" customFormat="1" ht="15" customHeight="1">
      <c r="B31" s="301"/>
      <c r="C31" s="302"/>
      <c r="D31" s="300" t="s">
        <v>1145</v>
      </c>
      <c r="E31" s="300"/>
      <c r="F31" s="300"/>
      <c r="G31" s="300"/>
      <c r="H31" s="300"/>
      <c r="I31" s="300"/>
      <c r="J31" s="300"/>
      <c r="K31" s="298"/>
    </row>
    <row r="32" s="1" customFormat="1" ht="12.75" customHeight="1">
      <c r="B32" s="301"/>
      <c r="C32" s="302"/>
      <c r="D32" s="302"/>
      <c r="E32" s="302"/>
      <c r="F32" s="302"/>
      <c r="G32" s="302"/>
      <c r="H32" s="302"/>
      <c r="I32" s="302"/>
      <c r="J32" s="302"/>
      <c r="K32" s="298"/>
    </row>
    <row r="33" s="1" customFormat="1" ht="15" customHeight="1">
      <c r="B33" s="301"/>
      <c r="C33" s="302"/>
      <c r="D33" s="300" t="s">
        <v>1146</v>
      </c>
      <c r="E33" s="300"/>
      <c r="F33" s="300"/>
      <c r="G33" s="300"/>
      <c r="H33" s="300"/>
      <c r="I33" s="300"/>
      <c r="J33" s="300"/>
      <c r="K33" s="298"/>
    </row>
    <row r="34" s="1" customFormat="1" ht="15" customHeight="1">
      <c r="B34" s="301"/>
      <c r="C34" s="302"/>
      <c r="D34" s="300" t="s">
        <v>1147</v>
      </c>
      <c r="E34" s="300"/>
      <c r="F34" s="300"/>
      <c r="G34" s="300"/>
      <c r="H34" s="300"/>
      <c r="I34" s="300"/>
      <c r="J34" s="300"/>
      <c r="K34" s="298"/>
    </row>
    <row r="35" s="1" customFormat="1" ht="15" customHeight="1">
      <c r="B35" s="301"/>
      <c r="C35" s="302"/>
      <c r="D35" s="300" t="s">
        <v>1148</v>
      </c>
      <c r="E35" s="300"/>
      <c r="F35" s="300"/>
      <c r="G35" s="300"/>
      <c r="H35" s="300"/>
      <c r="I35" s="300"/>
      <c r="J35" s="300"/>
      <c r="K35" s="298"/>
    </row>
    <row r="36" s="1" customFormat="1" ht="15" customHeight="1">
      <c r="B36" s="301"/>
      <c r="C36" s="302"/>
      <c r="D36" s="300"/>
      <c r="E36" s="303" t="s">
        <v>122</v>
      </c>
      <c r="F36" s="300"/>
      <c r="G36" s="300" t="s">
        <v>1149</v>
      </c>
      <c r="H36" s="300"/>
      <c r="I36" s="300"/>
      <c r="J36" s="300"/>
      <c r="K36" s="298"/>
    </row>
    <row r="37" s="1" customFormat="1" ht="30.75" customHeight="1">
      <c r="B37" s="301"/>
      <c r="C37" s="302"/>
      <c r="D37" s="300"/>
      <c r="E37" s="303" t="s">
        <v>1150</v>
      </c>
      <c r="F37" s="300"/>
      <c r="G37" s="300" t="s">
        <v>1151</v>
      </c>
      <c r="H37" s="300"/>
      <c r="I37" s="300"/>
      <c r="J37" s="300"/>
      <c r="K37" s="298"/>
    </row>
    <row r="38" s="1" customFormat="1" ht="15" customHeight="1">
      <c r="B38" s="301"/>
      <c r="C38" s="302"/>
      <c r="D38" s="300"/>
      <c r="E38" s="303" t="s">
        <v>53</v>
      </c>
      <c r="F38" s="300"/>
      <c r="G38" s="300" t="s">
        <v>1152</v>
      </c>
      <c r="H38" s="300"/>
      <c r="I38" s="300"/>
      <c r="J38" s="300"/>
      <c r="K38" s="298"/>
    </row>
    <row r="39" s="1" customFormat="1" ht="15" customHeight="1">
      <c r="B39" s="301"/>
      <c r="C39" s="302"/>
      <c r="D39" s="300"/>
      <c r="E39" s="303" t="s">
        <v>54</v>
      </c>
      <c r="F39" s="300"/>
      <c r="G39" s="300" t="s">
        <v>1153</v>
      </c>
      <c r="H39" s="300"/>
      <c r="I39" s="300"/>
      <c r="J39" s="300"/>
      <c r="K39" s="298"/>
    </row>
    <row r="40" s="1" customFormat="1" ht="15" customHeight="1">
      <c r="B40" s="301"/>
      <c r="C40" s="302"/>
      <c r="D40" s="300"/>
      <c r="E40" s="303" t="s">
        <v>123</v>
      </c>
      <c r="F40" s="300"/>
      <c r="G40" s="300" t="s">
        <v>1154</v>
      </c>
      <c r="H40" s="300"/>
      <c r="I40" s="300"/>
      <c r="J40" s="300"/>
      <c r="K40" s="298"/>
    </row>
    <row r="41" s="1" customFormat="1" ht="15" customHeight="1">
      <c r="B41" s="301"/>
      <c r="C41" s="302"/>
      <c r="D41" s="300"/>
      <c r="E41" s="303" t="s">
        <v>124</v>
      </c>
      <c r="F41" s="300"/>
      <c r="G41" s="300" t="s">
        <v>1155</v>
      </c>
      <c r="H41" s="300"/>
      <c r="I41" s="300"/>
      <c r="J41" s="300"/>
      <c r="K41" s="298"/>
    </row>
    <row r="42" s="1" customFormat="1" ht="15" customHeight="1">
      <c r="B42" s="301"/>
      <c r="C42" s="302"/>
      <c r="D42" s="300"/>
      <c r="E42" s="303" t="s">
        <v>1156</v>
      </c>
      <c r="F42" s="300"/>
      <c r="G42" s="300" t="s">
        <v>1157</v>
      </c>
      <c r="H42" s="300"/>
      <c r="I42" s="300"/>
      <c r="J42" s="300"/>
      <c r="K42" s="298"/>
    </row>
    <row r="43" s="1" customFormat="1" ht="15" customHeight="1">
      <c r="B43" s="301"/>
      <c r="C43" s="302"/>
      <c r="D43" s="300"/>
      <c r="E43" s="303"/>
      <c r="F43" s="300"/>
      <c r="G43" s="300" t="s">
        <v>1158</v>
      </c>
      <c r="H43" s="300"/>
      <c r="I43" s="300"/>
      <c r="J43" s="300"/>
      <c r="K43" s="298"/>
    </row>
    <row r="44" s="1" customFormat="1" ht="15" customHeight="1">
      <c r="B44" s="301"/>
      <c r="C44" s="302"/>
      <c r="D44" s="300"/>
      <c r="E44" s="303" t="s">
        <v>1159</v>
      </c>
      <c r="F44" s="300"/>
      <c r="G44" s="300" t="s">
        <v>1160</v>
      </c>
      <c r="H44" s="300"/>
      <c r="I44" s="300"/>
      <c r="J44" s="300"/>
      <c r="K44" s="298"/>
    </row>
    <row r="45" s="1" customFormat="1" ht="15" customHeight="1">
      <c r="B45" s="301"/>
      <c r="C45" s="302"/>
      <c r="D45" s="300"/>
      <c r="E45" s="303" t="s">
        <v>126</v>
      </c>
      <c r="F45" s="300"/>
      <c r="G45" s="300" t="s">
        <v>1161</v>
      </c>
      <c r="H45" s="300"/>
      <c r="I45" s="300"/>
      <c r="J45" s="300"/>
      <c r="K45" s="298"/>
    </row>
    <row r="46" s="1" customFormat="1" ht="12.75" customHeight="1">
      <c r="B46" s="301"/>
      <c r="C46" s="302"/>
      <c r="D46" s="300"/>
      <c r="E46" s="300"/>
      <c r="F46" s="300"/>
      <c r="G46" s="300"/>
      <c r="H46" s="300"/>
      <c r="I46" s="300"/>
      <c r="J46" s="300"/>
      <c r="K46" s="298"/>
    </row>
    <row r="47" s="1" customFormat="1" ht="15" customHeight="1">
      <c r="B47" s="301"/>
      <c r="C47" s="302"/>
      <c r="D47" s="300" t="s">
        <v>1162</v>
      </c>
      <c r="E47" s="300"/>
      <c r="F47" s="300"/>
      <c r="G47" s="300"/>
      <c r="H47" s="300"/>
      <c r="I47" s="300"/>
      <c r="J47" s="300"/>
      <c r="K47" s="298"/>
    </row>
    <row r="48" s="1" customFormat="1" ht="15" customHeight="1">
      <c r="B48" s="301"/>
      <c r="C48" s="302"/>
      <c r="D48" s="302"/>
      <c r="E48" s="300" t="s">
        <v>1163</v>
      </c>
      <c r="F48" s="300"/>
      <c r="G48" s="300"/>
      <c r="H48" s="300"/>
      <c r="I48" s="300"/>
      <c r="J48" s="300"/>
      <c r="K48" s="298"/>
    </row>
    <row r="49" s="1" customFormat="1" ht="15" customHeight="1">
      <c r="B49" s="301"/>
      <c r="C49" s="302"/>
      <c r="D49" s="302"/>
      <c r="E49" s="300" t="s">
        <v>1164</v>
      </c>
      <c r="F49" s="300"/>
      <c r="G49" s="300"/>
      <c r="H49" s="300"/>
      <c r="I49" s="300"/>
      <c r="J49" s="300"/>
      <c r="K49" s="298"/>
    </row>
    <row r="50" s="1" customFormat="1" ht="15" customHeight="1">
      <c r="B50" s="301"/>
      <c r="C50" s="302"/>
      <c r="D50" s="302"/>
      <c r="E50" s="300" t="s">
        <v>1165</v>
      </c>
      <c r="F50" s="300"/>
      <c r="G50" s="300"/>
      <c r="H50" s="300"/>
      <c r="I50" s="300"/>
      <c r="J50" s="300"/>
      <c r="K50" s="298"/>
    </row>
    <row r="51" s="1" customFormat="1" ht="15" customHeight="1">
      <c r="B51" s="301"/>
      <c r="C51" s="302"/>
      <c r="D51" s="300" t="s">
        <v>1166</v>
      </c>
      <c r="E51" s="300"/>
      <c r="F51" s="300"/>
      <c r="G51" s="300"/>
      <c r="H51" s="300"/>
      <c r="I51" s="300"/>
      <c r="J51" s="300"/>
      <c r="K51" s="298"/>
    </row>
    <row r="52" s="1" customFormat="1" ht="25.5" customHeight="1">
      <c r="B52" s="296"/>
      <c r="C52" s="297" t="s">
        <v>1167</v>
      </c>
      <c r="D52" s="297"/>
      <c r="E52" s="297"/>
      <c r="F52" s="297"/>
      <c r="G52" s="297"/>
      <c r="H52" s="297"/>
      <c r="I52" s="297"/>
      <c r="J52" s="297"/>
      <c r="K52" s="298"/>
    </row>
    <row r="53" s="1" customFormat="1" ht="5.25" customHeight="1">
      <c r="B53" s="296"/>
      <c r="C53" s="299"/>
      <c r="D53" s="299"/>
      <c r="E53" s="299"/>
      <c r="F53" s="299"/>
      <c r="G53" s="299"/>
      <c r="H53" s="299"/>
      <c r="I53" s="299"/>
      <c r="J53" s="299"/>
      <c r="K53" s="298"/>
    </row>
    <row r="54" s="1" customFormat="1" ht="15" customHeight="1">
      <c r="B54" s="296"/>
      <c r="C54" s="300" t="s">
        <v>1168</v>
      </c>
      <c r="D54" s="300"/>
      <c r="E54" s="300"/>
      <c r="F54" s="300"/>
      <c r="G54" s="300"/>
      <c r="H54" s="300"/>
      <c r="I54" s="300"/>
      <c r="J54" s="300"/>
      <c r="K54" s="298"/>
    </row>
    <row r="55" s="1" customFormat="1" ht="15" customHeight="1">
      <c r="B55" s="296"/>
      <c r="C55" s="300" t="s">
        <v>1169</v>
      </c>
      <c r="D55" s="300"/>
      <c r="E55" s="300"/>
      <c r="F55" s="300"/>
      <c r="G55" s="300"/>
      <c r="H55" s="300"/>
      <c r="I55" s="300"/>
      <c r="J55" s="300"/>
      <c r="K55" s="298"/>
    </row>
    <row r="56" s="1" customFormat="1" ht="12.75" customHeight="1">
      <c r="B56" s="296"/>
      <c r="C56" s="300"/>
      <c r="D56" s="300"/>
      <c r="E56" s="300"/>
      <c r="F56" s="300"/>
      <c r="G56" s="300"/>
      <c r="H56" s="300"/>
      <c r="I56" s="300"/>
      <c r="J56" s="300"/>
      <c r="K56" s="298"/>
    </row>
    <row r="57" s="1" customFormat="1" ht="15" customHeight="1">
      <c r="B57" s="296"/>
      <c r="C57" s="300" t="s">
        <v>1170</v>
      </c>
      <c r="D57" s="300"/>
      <c r="E57" s="300"/>
      <c r="F57" s="300"/>
      <c r="G57" s="300"/>
      <c r="H57" s="300"/>
      <c r="I57" s="300"/>
      <c r="J57" s="300"/>
      <c r="K57" s="298"/>
    </row>
    <row r="58" s="1" customFormat="1" ht="15" customHeight="1">
      <c r="B58" s="296"/>
      <c r="C58" s="302"/>
      <c r="D58" s="300" t="s">
        <v>1171</v>
      </c>
      <c r="E58" s="300"/>
      <c r="F58" s="300"/>
      <c r="G58" s="300"/>
      <c r="H58" s="300"/>
      <c r="I58" s="300"/>
      <c r="J58" s="300"/>
      <c r="K58" s="298"/>
    </row>
    <row r="59" s="1" customFormat="1" ht="15" customHeight="1">
      <c r="B59" s="296"/>
      <c r="C59" s="302"/>
      <c r="D59" s="300" t="s">
        <v>1172</v>
      </c>
      <c r="E59" s="300"/>
      <c r="F59" s="300"/>
      <c r="G59" s="300"/>
      <c r="H59" s="300"/>
      <c r="I59" s="300"/>
      <c r="J59" s="300"/>
      <c r="K59" s="298"/>
    </row>
    <row r="60" s="1" customFormat="1" ht="15" customHeight="1">
      <c r="B60" s="296"/>
      <c r="C60" s="302"/>
      <c r="D60" s="300" t="s">
        <v>1173</v>
      </c>
      <c r="E60" s="300"/>
      <c r="F60" s="300"/>
      <c r="G60" s="300"/>
      <c r="H60" s="300"/>
      <c r="I60" s="300"/>
      <c r="J60" s="300"/>
      <c r="K60" s="298"/>
    </row>
    <row r="61" s="1" customFormat="1" ht="15" customHeight="1">
      <c r="B61" s="296"/>
      <c r="C61" s="302"/>
      <c r="D61" s="300" t="s">
        <v>1174</v>
      </c>
      <c r="E61" s="300"/>
      <c r="F61" s="300"/>
      <c r="G61" s="300"/>
      <c r="H61" s="300"/>
      <c r="I61" s="300"/>
      <c r="J61" s="300"/>
      <c r="K61" s="298"/>
    </row>
    <row r="62" s="1" customFormat="1" ht="15" customHeight="1">
      <c r="B62" s="296"/>
      <c r="C62" s="302"/>
      <c r="D62" s="305" t="s">
        <v>1175</v>
      </c>
      <c r="E62" s="305"/>
      <c r="F62" s="305"/>
      <c r="G62" s="305"/>
      <c r="H62" s="305"/>
      <c r="I62" s="305"/>
      <c r="J62" s="305"/>
      <c r="K62" s="298"/>
    </row>
    <row r="63" s="1" customFormat="1" ht="15" customHeight="1">
      <c r="B63" s="296"/>
      <c r="C63" s="302"/>
      <c r="D63" s="300" t="s">
        <v>1176</v>
      </c>
      <c r="E63" s="300"/>
      <c r="F63" s="300"/>
      <c r="G63" s="300"/>
      <c r="H63" s="300"/>
      <c r="I63" s="300"/>
      <c r="J63" s="300"/>
      <c r="K63" s="298"/>
    </row>
    <row r="64" s="1" customFormat="1" ht="12.75" customHeight="1">
      <c r="B64" s="296"/>
      <c r="C64" s="302"/>
      <c r="D64" s="302"/>
      <c r="E64" s="306"/>
      <c r="F64" s="302"/>
      <c r="G64" s="302"/>
      <c r="H64" s="302"/>
      <c r="I64" s="302"/>
      <c r="J64" s="302"/>
      <c r="K64" s="298"/>
    </row>
    <row r="65" s="1" customFormat="1" ht="15" customHeight="1">
      <c r="B65" s="296"/>
      <c r="C65" s="302"/>
      <c r="D65" s="300" t="s">
        <v>1177</v>
      </c>
      <c r="E65" s="300"/>
      <c r="F65" s="300"/>
      <c r="G65" s="300"/>
      <c r="H65" s="300"/>
      <c r="I65" s="300"/>
      <c r="J65" s="300"/>
      <c r="K65" s="298"/>
    </row>
    <row r="66" s="1" customFormat="1" ht="15" customHeight="1">
      <c r="B66" s="296"/>
      <c r="C66" s="302"/>
      <c r="D66" s="305" t="s">
        <v>1178</v>
      </c>
      <c r="E66" s="305"/>
      <c r="F66" s="305"/>
      <c r="G66" s="305"/>
      <c r="H66" s="305"/>
      <c r="I66" s="305"/>
      <c r="J66" s="305"/>
      <c r="K66" s="298"/>
    </row>
    <row r="67" s="1" customFormat="1" ht="15" customHeight="1">
      <c r="B67" s="296"/>
      <c r="C67" s="302"/>
      <c r="D67" s="300" t="s">
        <v>1179</v>
      </c>
      <c r="E67" s="300"/>
      <c r="F67" s="300"/>
      <c r="G67" s="300"/>
      <c r="H67" s="300"/>
      <c r="I67" s="300"/>
      <c r="J67" s="300"/>
      <c r="K67" s="298"/>
    </row>
    <row r="68" s="1" customFormat="1" ht="15" customHeight="1">
      <c r="B68" s="296"/>
      <c r="C68" s="302"/>
      <c r="D68" s="300" t="s">
        <v>1180</v>
      </c>
      <c r="E68" s="300"/>
      <c r="F68" s="300"/>
      <c r="G68" s="300"/>
      <c r="H68" s="300"/>
      <c r="I68" s="300"/>
      <c r="J68" s="300"/>
      <c r="K68" s="298"/>
    </row>
    <row r="69" s="1" customFormat="1" ht="15" customHeight="1">
      <c r="B69" s="296"/>
      <c r="C69" s="302"/>
      <c r="D69" s="300" t="s">
        <v>1181</v>
      </c>
      <c r="E69" s="300"/>
      <c r="F69" s="300"/>
      <c r="G69" s="300"/>
      <c r="H69" s="300"/>
      <c r="I69" s="300"/>
      <c r="J69" s="300"/>
      <c r="K69" s="298"/>
    </row>
    <row r="70" s="1" customFormat="1" ht="15" customHeight="1">
      <c r="B70" s="296"/>
      <c r="C70" s="302"/>
      <c r="D70" s="300" t="s">
        <v>1182</v>
      </c>
      <c r="E70" s="300"/>
      <c r="F70" s="300"/>
      <c r="G70" s="300"/>
      <c r="H70" s="300"/>
      <c r="I70" s="300"/>
      <c r="J70" s="300"/>
      <c r="K70" s="298"/>
    </row>
    <row r="71" s="1" customFormat="1" ht="12.75" customHeight="1">
      <c r="B71" s="307"/>
      <c r="C71" s="308"/>
      <c r="D71" s="308"/>
      <c r="E71" s="308"/>
      <c r="F71" s="308"/>
      <c r="G71" s="308"/>
      <c r="H71" s="308"/>
      <c r="I71" s="308"/>
      <c r="J71" s="308"/>
      <c r="K71" s="309"/>
    </row>
    <row r="72" s="1" customFormat="1" ht="18.75" customHeight="1">
      <c r="B72" s="310"/>
      <c r="C72" s="310"/>
      <c r="D72" s="310"/>
      <c r="E72" s="310"/>
      <c r="F72" s="310"/>
      <c r="G72" s="310"/>
      <c r="H72" s="310"/>
      <c r="I72" s="310"/>
      <c r="J72" s="310"/>
      <c r="K72" s="311"/>
    </row>
    <row r="73" s="1" customFormat="1" ht="18.75" customHeight="1">
      <c r="B73" s="311"/>
      <c r="C73" s="311"/>
      <c r="D73" s="311"/>
      <c r="E73" s="311"/>
      <c r="F73" s="311"/>
      <c r="G73" s="311"/>
      <c r="H73" s="311"/>
      <c r="I73" s="311"/>
      <c r="J73" s="311"/>
      <c r="K73" s="311"/>
    </row>
    <row r="74" s="1" customFormat="1" ht="7.5" customHeight="1">
      <c r="B74" s="312"/>
      <c r="C74" s="313"/>
      <c r="D74" s="313"/>
      <c r="E74" s="313"/>
      <c r="F74" s="313"/>
      <c r="G74" s="313"/>
      <c r="H74" s="313"/>
      <c r="I74" s="313"/>
      <c r="J74" s="313"/>
      <c r="K74" s="314"/>
    </row>
    <row r="75" s="1" customFormat="1" ht="45" customHeight="1">
      <c r="B75" s="315"/>
      <c r="C75" s="316" t="s">
        <v>1183</v>
      </c>
      <c r="D75" s="316"/>
      <c r="E75" s="316"/>
      <c r="F75" s="316"/>
      <c r="G75" s="316"/>
      <c r="H75" s="316"/>
      <c r="I75" s="316"/>
      <c r="J75" s="316"/>
      <c r="K75" s="317"/>
    </row>
    <row r="76" s="1" customFormat="1" ht="17.25" customHeight="1">
      <c r="B76" s="315"/>
      <c r="C76" s="318" t="s">
        <v>1184</v>
      </c>
      <c r="D76" s="318"/>
      <c r="E76" s="318"/>
      <c r="F76" s="318" t="s">
        <v>1185</v>
      </c>
      <c r="G76" s="319"/>
      <c r="H76" s="318" t="s">
        <v>54</v>
      </c>
      <c r="I76" s="318" t="s">
        <v>57</v>
      </c>
      <c r="J76" s="318" t="s">
        <v>1186</v>
      </c>
      <c r="K76" s="317"/>
    </row>
    <row r="77" s="1" customFormat="1" ht="17.25" customHeight="1">
      <c r="B77" s="315"/>
      <c r="C77" s="320" t="s">
        <v>1187</v>
      </c>
      <c r="D77" s="320"/>
      <c r="E77" s="320"/>
      <c r="F77" s="321" t="s">
        <v>1188</v>
      </c>
      <c r="G77" s="322"/>
      <c r="H77" s="320"/>
      <c r="I77" s="320"/>
      <c r="J77" s="320" t="s">
        <v>1189</v>
      </c>
      <c r="K77" s="317"/>
    </row>
    <row r="78" s="1" customFormat="1" ht="5.25" customHeight="1">
      <c r="B78" s="315"/>
      <c r="C78" s="323"/>
      <c r="D78" s="323"/>
      <c r="E78" s="323"/>
      <c r="F78" s="323"/>
      <c r="G78" s="324"/>
      <c r="H78" s="323"/>
      <c r="I78" s="323"/>
      <c r="J78" s="323"/>
      <c r="K78" s="317"/>
    </row>
    <row r="79" s="1" customFormat="1" ht="15" customHeight="1">
      <c r="B79" s="315"/>
      <c r="C79" s="303" t="s">
        <v>53</v>
      </c>
      <c r="D79" s="325"/>
      <c r="E79" s="325"/>
      <c r="F79" s="326" t="s">
        <v>1190</v>
      </c>
      <c r="G79" s="327"/>
      <c r="H79" s="303" t="s">
        <v>1191</v>
      </c>
      <c r="I79" s="303" t="s">
        <v>1192</v>
      </c>
      <c r="J79" s="303">
        <v>20</v>
      </c>
      <c r="K79" s="317"/>
    </row>
    <row r="80" s="1" customFormat="1" ht="15" customHeight="1">
      <c r="B80" s="315"/>
      <c r="C80" s="303" t="s">
        <v>1193</v>
      </c>
      <c r="D80" s="303"/>
      <c r="E80" s="303"/>
      <c r="F80" s="326" t="s">
        <v>1190</v>
      </c>
      <c r="G80" s="327"/>
      <c r="H80" s="303" t="s">
        <v>1194</v>
      </c>
      <c r="I80" s="303" t="s">
        <v>1192</v>
      </c>
      <c r="J80" s="303">
        <v>120</v>
      </c>
      <c r="K80" s="317"/>
    </row>
    <row r="81" s="1" customFormat="1" ht="15" customHeight="1">
      <c r="B81" s="328"/>
      <c r="C81" s="303" t="s">
        <v>1195</v>
      </c>
      <c r="D81" s="303"/>
      <c r="E81" s="303"/>
      <c r="F81" s="326" t="s">
        <v>1196</v>
      </c>
      <c r="G81" s="327"/>
      <c r="H81" s="303" t="s">
        <v>1197</v>
      </c>
      <c r="I81" s="303" t="s">
        <v>1192</v>
      </c>
      <c r="J81" s="303">
        <v>50</v>
      </c>
      <c r="K81" s="317"/>
    </row>
    <row r="82" s="1" customFormat="1" ht="15" customHeight="1">
      <c r="B82" s="328"/>
      <c r="C82" s="303" t="s">
        <v>1198</v>
      </c>
      <c r="D82" s="303"/>
      <c r="E82" s="303"/>
      <c r="F82" s="326" t="s">
        <v>1190</v>
      </c>
      <c r="G82" s="327"/>
      <c r="H82" s="303" t="s">
        <v>1199</v>
      </c>
      <c r="I82" s="303" t="s">
        <v>1200</v>
      </c>
      <c r="J82" s="303"/>
      <c r="K82" s="317"/>
    </row>
    <row r="83" s="1" customFormat="1" ht="15" customHeight="1">
      <c r="B83" s="328"/>
      <c r="C83" s="329" t="s">
        <v>1201</v>
      </c>
      <c r="D83" s="329"/>
      <c r="E83" s="329"/>
      <c r="F83" s="330" t="s">
        <v>1196</v>
      </c>
      <c r="G83" s="329"/>
      <c r="H83" s="329" t="s">
        <v>1202</v>
      </c>
      <c r="I83" s="329" t="s">
        <v>1192</v>
      </c>
      <c r="J83" s="329">
        <v>15</v>
      </c>
      <c r="K83" s="317"/>
    </row>
    <row r="84" s="1" customFormat="1" ht="15" customHeight="1">
      <c r="B84" s="328"/>
      <c r="C84" s="329" t="s">
        <v>1203</v>
      </c>
      <c r="D84" s="329"/>
      <c r="E84" s="329"/>
      <c r="F84" s="330" t="s">
        <v>1196</v>
      </c>
      <c r="G84" s="329"/>
      <c r="H84" s="329" t="s">
        <v>1204</v>
      </c>
      <c r="I84" s="329" t="s">
        <v>1192</v>
      </c>
      <c r="J84" s="329">
        <v>15</v>
      </c>
      <c r="K84" s="317"/>
    </row>
    <row r="85" s="1" customFormat="1" ht="15" customHeight="1">
      <c r="B85" s="328"/>
      <c r="C85" s="329" t="s">
        <v>1205</v>
      </c>
      <c r="D85" s="329"/>
      <c r="E85" s="329"/>
      <c r="F85" s="330" t="s">
        <v>1196</v>
      </c>
      <c r="G85" s="329"/>
      <c r="H85" s="329" t="s">
        <v>1206</v>
      </c>
      <c r="I85" s="329" t="s">
        <v>1192</v>
      </c>
      <c r="J85" s="329">
        <v>20</v>
      </c>
      <c r="K85" s="317"/>
    </row>
    <row r="86" s="1" customFormat="1" ht="15" customHeight="1">
      <c r="B86" s="328"/>
      <c r="C86" s="329" t="s">
        <v>1207</v>
      </c>
      <c r="D86" s="329"/>
      <c r="E86" s="329"/>
      <c r="F86" s="330" t="s">
        <v>1196</v>
      </c>
      <c r="G86" s="329"/>
      <c r="H86" s="329" t="s">
        <v>1208</v>
      </c>
      <c r="I86" s="329" t="s">
        <v>1192</v>
      </c>
      <c r="J86" s="329">
        <v>20</v>
      </c>
      <c r="K86" s="317"/>
    </row>
    <row r="87" s="1" customFormat="1" ht="15" customHeight="1">
      <c r="B87" s="328"/>
      <c r="C87" s="303" t="s">
        <v>1209</v>
      </c>
      <c r="D87" s="303"/>
      <c r="E87" s="303"/>
      <c r="F87" s="326" t="s">
        <v>1196</v>
      </c>
      <c r="G87" s="327"/>
      <c r="H87" s="303" t="s">
        <v>1210</v>
      </c>
      <c r="I87" s="303" t="s">
        <v>1192</v>
      </c>
      <c r="J87" s="303">
        <v>50</v>
      </c>
      <c r="K87" s="317"/>
    </row>
    <row r="88" s="1" customFormat="1" ht="15" customHeight="1">
      <c r="B88" s="328"/>
      <c r="C88" s="303" t="s">
        <v>1211</v>
      </c>
      <c r="D88" s="303"/>
      <c r="E88" s="303"/>
      <c r="F88" s="326" t="s">
        <v>1196</v>
      </c>
      <c r="G88" s="327"/>
      <c r="H88" s="303" t="s">
        <v>1212</v>
      </c>
      <c r="I88" s="303" t="s">
        <v>1192</v>
      </c>
      <c r="J88" s="303">
        <v>20</v>
      </c>
      <c r="K88" s="317"/>
    </row>
    <row r="89" s="1" customFormat="1" ht="15" customHeight="1">
      <c r="B89" s="328"/>
      <c r="C89" s="303" t="s">
        <v>1213</v>
      </c>
      <c r="D89" s="303"/>
      <c r="E89" s="303"/>
      <c r="F89" s="326" t="s">
        <v>1196</v>
      </c>
      <c r="G89" s="327"/>
      <c r="H89" s="303" t="s">
        <v>1214</v>
      </c>
      <c r="I89" s="303" t="s">
        <v>1192</v>
      </c>
      <c r="J89" s="303">
        <v>20</v>
      </c>
      <c r="K89" s="317"/>
    </row>
    <row r="90" s="1" customFormat="1" ht="15" customHeight="1">
      <c r="B90" s="328"/>
      <c r="C90" s="303" t="s">
        <v>1215</v>
      </c>
      <c r="D90" s="303"/>
      <c r="E90" s="303"/>
      <c r="F90" s="326" t="s">
        <v>1196</v>
      </c>
      <c r="G90" s="327"/>
      <c r="H90" s="303" t="s">
        <v>1216</v>
      </c>
      <c r="I90" s="303" t="s">
        <v>1192</v>
      </c>
      <c r="J90" s="303">
        <v>50</v>
      </c>
      <c r="K90" s="317"/>
    </row>
    <row r="91" s="1" customFormat="1" ht="15" customHeight="1">
      <c r="B91" s="328"/>
      <c r="C91" s="303" t="s">
        <v>1217</v>
      </c>
      <c r="D91" s="303"/>
      <c r="E91" s="303"/>
      <c r="F91" s="326" t="s">
        <v>1196</v>
      </c>
      <c r="G91" s="327"/>
      <c r="H91" s="303" t="s">
        <v>1217</v>
      </c>
      <c r="I91" s="303" t="s">
        <v>1192</v>
      </c>
      <c r="J91" s="303">
        <v>50</v>
      </c>
      <c r="K91" s="317"/>
    </row>
    <row r="92" s="1" customFormat="1" ht="15" customHeight="1">
      <c r="B92" s="328"/>
      <c r="C92" s="303" t="s">
        <v>1218</v>
      </c>
      <c r="D92" s="303"/>
      <c r="E92" s="303"/>
      <c r="F92" s="326" t="s">
        <v>1196</v>
      </c>
      <c r="G92" s="327"/>
      <c r="H92" s="303" t="s">
        <v>1219</v>
      </c>
      <c r="I92" s="303" t="s">
        <v>1192</v>
      </c>
      <c r="J92" s="303">
        <v>255</v>
      </c>
      <c r="K92" s="317"/>
    </row>
    <row r="93" s="1" customFormat="1" ht="15" customHeight="1">
      <c r="B93" s="328"/>
      <c r="C93" s="303" t="s">
        <v>1220</v>
      </c>
      <c r="D93" s="303"/>
      <c r="E93" s="303"/>
      <c r="F93" s="326" t="s">
        <v>1190</v>
      </c>
      <c r="G93" s="327"/>
      <c r="H93" s="303" t="s">
        <v>1221</v>
      </c>
      <c r="I93" s="303" t="s">
        <v>1222</v>
      </c>
      <c r="J93" s="303"/>
      <c r="K93" s="317"/>
    </row>
    <row r="94" s="1" customFormat="1" ht="15" customHeight="1">
      <c r="B94" s="328"/>
      <c r="C94" s="303" t="s">
        <v>1223</v>
      </c>
      <c r="D94" s="303"/>
      <c r="E94" s="303"/>
      <c r="F94" s="326" t="s">
        <v>1190</v>
      </c>
      <c r="G94" s="327"/>
      <c r="H94" s="303" t="s">
        <v>1224</v>
      </c>
      <c r="I94" s="303" t="s">
        <v>1225</v>
      </c>
      <c r="J94" s="303"/>
      <c r="K94" s="317"/>
    </row>
    <row r="95" s="1" customFormat="1" ht="15" customHeight="1">
      <c r="B95" s="328"/>
      <c r="C95" s="303" t="s">
        <v>1226</v>
      </c>
      <c r="D95" s="303"/>
      <c r="E95" s="303"/>
      <c r="F95" s="326" t="s">
        <v>1190</v>
      </c>
      <c r="G95" s="327"/>
      <c r="H95" s="303" t="s">
        <v>1226</v>
      </c>
      <c r="I95" s="303" t="s">
        <v>1225</v>
      </c>
      <c r="J95" s="303"/>
      <c r="K95" s="317"/>
    </row>
    <row r="96" s="1" customFormat="1" ht="15" customHeight="1">
      <c r="B96" s="328"/>
      <c r="C96" s="303" t="s">
        <v>38</v>
      </c>
      <c r="D96" s="303"/>
      <c r="E96" s="303"/>
      <c r="F96" s="326" t="s">
        <v>1190</v>
      </c>
      <c r="G96" s="327"/>
      <c r="H96" s="303" t="s">
        <v>1227</v>
      </c>
      <c r="I96" s="303" t="s">
        <v>1225</v>
      </c>
      <c r="J96" s="303"/>
      <c r="K96" s="317"/>
    </row>
    <row r="97" s="1" customFormat="1" ht="15" customHeight="1">
      <c r="B97" s="328"/>
      <c r="C97" s="303" t="s">
        <v>48</v>
      </c>
      <c r="D97" s="303"/>
      <c r="E97" s="303"/>
      <c r="F97" s="326" t="s">
        <v>1190</v>
      </c>
      <c r="G97" s="327"/>
      <c r="H97" s="303" t="s">
        <v>1228</v>
      </c>
      <c r="I97" s="303" t="s">
        <v>1225</v>
      </c>
      <c r="J97" s="303"/>
      <c r="K97" s="317"/>
    </row>
    <row r="98" s="1" customFormat="1" ht="15" customHeight="1">
      <c r="B98" s="331"/>
      <c r="C98" s="332"/>
      <c r="D98" s="332"/>
      <c r="E98" s="332"/>
      <c r="F98" s="332"/>
      <c r="G98" s="332"/>
      <c r="H98" s="332"/>
      <c r="I98" s="332"/>
      <c r="J98" s="332"/>
      <c r="K98" s="333"/>
    </row>
    <row r="99" s="1" customFormat="1" ht="18.75" customHeight="1">
      <c r="B99" s="334"/>
      <c r="C99" s="335"/>
      <c r="D99" s="335"/>
      <c r="E99" s="335"/>
      <c r="F99" s="335"/>
      <c r="G99" s="335"/>
      <c r="H99" s="335"/>
      <c r="I99" s="335"/>
      <c r="J99" s="335"/>
      <c r="K99" s="334"/>
    </row>
    <row r="100" s="1" customFormat="1" ht="18.75" customHeight="1">
      <c r="B100" s="311"/>
      <c r="C100" s="311"/>
      <c r="D100" s="311"/>
      <c r="E100" s="311"/>
      <c r="F100" s="311"/>
      <c r="G100" s="311"/>
      <c r="H100" s="311"/>
      <c r="I100" s="311"/>
      <c r="J100" s="311"/>
      <c r="K100" s="311"/>
    </row>
    <row r="101" s="1" customFormat="1" ht="7.5" customHeight="1">
      <c r="B101" s="312"/>
      <c r="C101" s="313"/>
      <c r="D101" s="313"/>
      <c r="E101" s="313"/>
      <c r="F101" s="313"/>
      <c r="G101" s="313"/>
      <c r="H101" s="313"/>
      <c r="I101" s="313"/>
      <c r="J101" s="313"/>
      <c r="K101" s="314"/>
    </row>
    <row r="102" s="1" customFormat="1" ht="45" customHeight="1">
      <c r="B102" s="315"/>
      <c r="C102" s="316" t="s">
        <v>1229</v>
      </c>
      <c r="D102" s="316"/>
      <c r="E102" s="316"/>
      <c r="F102" s="316"/>
      <c r="G102" s="316"/>
      <c r="H102" s="316"/>
      <c r="I102" s="316"/>
      <c r="J102" s="316"/>
      <c r="K102" s="317"/>
    </row>
    <row r="103" s="1" customFormat="1" ht="17.25" customHeight="1">
      <c r="B103" s="315"/>
      <c r="C103" s="318" t="s">
        <v>1184</v>
      </c>
      <c r="D103" s="318"/>
      <c r="E103" s="318"/>
      <c r="F103" s="318" t="s">
        <v>1185</v>
      </c>
      <c r="G103" s="319"/>
      <c r="H103" s="318" t="s">
        <v>54</v>
      </c>
      <c r="I103" s="318" t="s">
        <v>57</v>
      </c>
      <c r="J103" s="318" t="s">
        <v>1186</v>
      </c>
      <c r="K103" s="317"/>
    </row>
    <row r="104" s="1" customFormat="1" ht="17.25" customHeight="1">
      <c r="B104" s="315"/>
      <c r="C104" s="320" t="s">
        <v>1187</v>
      </c>
      <c r="D104" s="320"/>
      <c r="E104" s="320"/>
      <c r="F104" s="321" t="s">
        <v>1188</v>
      </c>
      <c r="G104" s="322"/>
      <c r="H104" s="320"/>
      <c r="I104" s="320"/>
      <c r="J104" s="320" t="s">
        <v>1189</v>
      </c>
      <c r="K104" s="317"/>
    </row>
    <row r="105" s="1" customFormat="1" ht="5.25" customHeight="1">
      <c r="B105" s="315"/>
      <c r="C105" s="318"/>
      <c r="D105" s="318"/>
      <c r="E105" s="318"/>
      <c r="F105" s="318"/>
      <c r="G105" s="336"/>
      <c r="H105" s="318"/>
      <c r="I105" s="318"/>
      <c r="J105" s="318"/>
      <c r="K105" s="317"/>
    </row>
    <row r="106" s="1" customFormat="1" ht="15" customHeight="1">
      <c r="B106" s="315"/>
      <c r="C106" s="303" t="s">
        <v>53</v>
      </c>
      <c r="D106" s="325"/>
      <c r="E106" s="325"/>
      <c r="F106" s="326" t="s">
        <v>1190</v>
      </c>
      <c r="G106" s="303"/>
      <c r="H106" s="303" t="s">
        <v>1230</v>
      </c>
      <c r="I106" s="303" t="s">
        <v>1192</v>
      </c>
      <c r="J106" s="303">
        <v>20</v>
      </c>
      <c r="K106" s="317"/>
    </row>
    <row r="107" s="1" customFormat="1" ht="15" customHeight="1">
      <c r="B107" s="315"/>
      <c r="C107" s="303" t="s">
        <v>1193</v>
      </c>
      <c r="D107" s="303"/>
      <c r="E107" s="303"/>
      <c r="F107" s="326" t="s">
        <v>1190</v>
      </c>
      <c r="G107" s="303"/>
      <c r="H107" s="303" t="s">
        <v>1230</v>
      </c>
      <c r="I107" s="303" t="s">
        <v>1192</v>
      </c>
      <c r="J107" s="303">
        <v>120</v>
      </c>
      <c r="K107" s="317"/>
    </row>
    <row r="108" s="1" customFormat="1" ht="15" customHeight="1">
      <c r="B108" s="328"/>
      <c r="C108" s="303" t="s">
        <v>1195</v>
      </c>
      <c r="D108" s="303"/>
      <c r="E108" s="303"/>
      <c r="F108" s="326" t="s">
        <v>1196</v>
      </c>
      <c r="G108" s="303"/>
      <c r="H108" s="303" t="s">
        <v>1230</v>
      </c>
      <c r="I108" s="303" t="s">
        <v>1192</v>
      </c>
      <c r="J108" s="303">
        <v>50</v>
      </c>
      <c r="K108" s="317"/>
    </row>
    <row r="109" s="1" customFormat="1" ht="15" customHeight="1">
      <c r="B109" s="328"/>
      <c r="C109" s="303" t="s">
        <v>1198</v>
      </c>
      <c r="D109" s="303"/>
      <c r="E109" s="303"/>
      <c r="F109" s="326" t="s">
        <v>1190</v>
      </c>
      <c r="G109" s="303"/>
      <c r="H109" s="303" t="s">
        <v>1230</v>
      </c>
      <c r="I109" s="303" t="s">
        <v>1200</v>
      </c>
      <c r="J109" s="303"/>
      <c r="K109" s="317"/>
    </row>
    <row r="110" s="1" customFormat="1" ht="15" customHeight="1">
      <c r="B110" s="328"/>
      <c r="C110" s="303" t="s">
        <v>1209</v>
      </c>
      <c r="D110" s="303"/>
      <c r="E110" s="303"/>
      <c r="F110" s="326" t="s">
        <v>1196</v>
      </c>
      <c r="G110" s="303"/>
      <c r="H110" s="303" t="s">
        <v>1230</v>
      </c>
      <c r="I110" s="303" t="s">
        <v>1192</v>
      </c>
      <c r="J110" s="303">
        <v>50</v>
      </c>
      <c r="K110" s="317"/>
    </row>
    <row r="111" s="1" customFormat="1" ht="15" customHeight="1">
      <c r="B111" s="328"/>
      <c r="C111" s="303" t="s">
        <v>1217</v>
      </c>
      <c r="D111" s="303"/>
      <c r="E111" s="303"/>
      <c r="F111" s="326" t="s">
        <v>1196</v>
      </c>
      <c r="G111" s="303"/>
      <c r="H111" s="303" t="s">
        <v>1230</v>
      </c>
      <c r="I111" s="303" t="s">
        <v>1192</v>
      </c>
      <c r="J111" s="303">
        <v>50</v>
      </c>
      <c r="K111" s="317"/>
    </row>
    <row r="112" s="1" customFormat="1" ht="15" customHeight="1">
      <c r="B112" s="328"/>
      <c r="C112" s="303" t="s">
        <v>1215</v>
      </c>
      <c r="D112" s="303"/>
      <c r="E112" s="303"/>
      <c r="F112" s="326" t="s">
        <v>1196</v>
      </c>
      <c r="G112" s="303"/>
      <c r="H112" s="303" t="s">
        <v>1230</v>
      </c>
      <c r="I112" s="303" t="s">
        <v>1192</v>
      </c>
      <c r="J112" s="303">
        <v>50</v>
      </c>
      <c r="K112" s="317"/>
    </row>
    <row r="113" s="1" customFormat="1" ht="15" customHeight="1">
      <c r="B113" s="328"/>
      <c r="C113" s="303" t="s">
        <v>53</v>
      </c>
      <c r="D113" s="303"/>
      <c r="E113" s="303"/>
      <c r="F113" s="326" t="s">
        <v>1190</v>
      </c>
      <c r="G113" s="303"/>
      <c r="H113" s="303" t="s">
        <v>1231</v>
      </c>
      <c r="I113" s="303" t="s">
        <v>1192</v>
      </c>
      <c r="J113" s="303">
        <v>20</v>
      </c>
      <c r="K113" s="317"/>
    </row>
    <row r="114" s="1" customFormat="1" ht="15" customHeight="1">
      <c r="B114" s="328"/>
      <c r="C114" s="303" t="s">
        <v>1232</v>
      </c>
      <c r="D114" s="303"/>
      <c r="E114" s="303"/>
      <c r="F114" s="326" t="s">
        <v>1190</v>
      </c>
      <c r="G114" s="303"/>
      <c r="H114" s="303" t="s">
        <v>1233</v>
      </c>
      <c r="I114" s="303" t="s">
        <v>1192</v>
      </c>
      <c r="J114" s="303">
        <v>120</v>
      </c>
      <c r="K114" s="317"/>
    </row>
    <row r="115" s="1" customFormat="1" ht="15" customHeight="1">
      <c r="B115" s="328"/>
      <c r="C115" s="303" t="s">
        <v>38</v>
      </c>
      <c r="D115" s="303"/>
      <c r="E115" s="303"/>
      <c r="F115" s="326" t="s">
        <v>1190</v>
      </c>
      <c r="G115" s="303"/>
      <c r="H115" s="303" t="s">
        <v>1234</v>
      </c>
      <c r="I115" s="303" t="s">
        <v>1225</v>
      </c>
      <c r="J115" s="303"/>
      <c r="K115" s="317"/>
    </row>
    <row r="116" s="1" customFormat="1" ht="15" customHeight="1">
      <c r="B116" s="328"/>
      <c r="C116" s="303" t="s">
        <v>48</v>
      </c>
      <c r="D116" s="303"/>
      <c r="E116" s="303"/>
      <c r="F116" s="326" t="s">
        <v>1190</v>
      </c>
      <c r="G116" s="303"/>
      <c r="H116" s="303" t="s">
        <v>1235</v>
      </c>
      <c r="I116" s="303" t="s">
        <v>1225</v>
      </c>
      <c r="J116" s="303"/>
      <c r="K116" s="317"/>
    </row>
    <row r="117" s="1" customFormat="1" ht="15" customHeight="1">
      <c r="B117" s="328"/>
      <c r="C117" s="303" t="s">
        <v>57</v>
      </c>
      <c r="D117" s="303"/>
      <c r="E117" s="303"/>
      <c r="F117" s="326" t="s">
        <v>1190</v>
      </c>
      <c r="G117" s="303"/>
      <c r="H117" s="303" t="s">
        <v>1236</v>
      </c>
      <c r="I117" s="303" t="s">
        <v>1237</v>
      </c>
      <c r="J117" s="303"/>
      <c r="K117" s="317"/>
    </row>
    <row r="118" s="1" customFormat="1" ht="15" customHeight="1">
      <c r="B118" s="331"/>
      <c r="C118" s="337"/>
      <c r="D118" s="337"/>
      <c r="E118" s="337"/>
      <c r="F118" s="337"/>
      <c r="G118" s="337"/>
      <c r="H118" s="337"/>
      <c r="I118" s="337"/>
      <c r="J118" s="337"/>
      <c r="K118" s="333"/>
    </row>
    <row r="119" s="1" customFormat="1" ht="18.75" customHeight="1">
      <c r="B119" s="338"/>
      <c r="C119" s="339"/>
      <c r="D119" s="339"/>
      <c r="E119" s="339"/>
      <c r="F119" s="340"/>
      <c r="G119" s="339"/>
      <c r="H119" s="339"/>
      <c r="I119" s="339"/>
      <c r="J119" s="339"/>
      <c r="K119" s="338"/>
    </row>
    <row r="120" s="1" customFormat="1" ht="18.75" customHeight="1">
      <c r="B120" s="311"/>
      <c r="C120" s="311"/>
      <c r="D120" s="311"/>
      <c r="E120" s="311"/>
      <c r="F120" s="311"/>
      <c r="G120" s="311"/>
      <c r="H120" s="311"/>
      <c r="I120" s="311"/>
      <c r="J120" s="311"/>
      <c r="K120" s="311"/>
    </row>
    <row r="121" s="1" customFormat="1" ht="7.5" customHeight="1">
      <c r="B121" s="341"/>
      <c r="C121" s="342"/>
      <c r="D121" s="342"/>
      <c r="E121" s="342"/>
      <c r="F121" s="342"/>
      <c r="G121" s="342"/>
      <c r="H121" s="342"/>
      <c r="I121" s="342"/>
      <c r="J121" s="342"/>
      <c r="K121" s="343"/>
    </row>
    <row r="122" s="1" customFormat="1" ht="45" customHeight="1">
      <c r="B122" s="344"/>
      <c r="C122" s="294" t="s">
        <v>1238</v>
      </c>
      <c r="D122" s="294"/>
      <c r="E122" s="294"/>
      <c r="F122" s="294"/>
      <c r="G122" s="294"/>
      <c r="H122" s="294"/>
      <c r="I122" s="294"/>
      <c r="J122" s="294"/>
      <c r="K122" s="345"/>
    </row>
    <row r="123" s="1" customFormat="1" ht="17.25" customHeight="1">
      <c r="B123" s="346"/>
      <c r="C123" s="318" t="s">
        <v>1184</v>
      </c>
      <c r="D123" s="318"/>
      <c r="E123" s="318"/>
      <c r="F123" s="318" t="s">
        <v>1185</v>
      </c>
      <c r="G123" s="319"/>
      <c r="H123" s="318" t="s">
        <v>54</v>
      </c>
      <c r="I123" s="318" t="s">
        <v>57</v>
      </c>
      <c r="J123" s="318" t="s">
        <v>1186</v>
      </c>
      <c r="K123" s="347"/>
    </row>
    <row r="124" s="1" customFormat="1" ht="17.25" customHeight="1">
      <c r="B124" s="346"/>
      <c r="C124" s="320" t="s">
        <v>1187</v>
      </c>
      <c r="D124" s="320"/>
      <c r="E124" s="320"/>
      <c r="F124" s="321" t="s">
        <v>1188</v>
      </c>
      <c r="G124" s="322"/>
      <c r="H124" s="320"/>
      <c r="I124" s="320"/>
      <c r="J124" s="320" t="s">
        <v>1189</v>
      </c>
      <c r="K124" s="347"/>
    </row>
    <row r="125" s="1" customFormat="1" ht="5.25" customHeight="1">
      <c r="B125" s="348"/>
      <c r="C125" s="323"/>
      <c r="D125" s="323"/>
      <c r="E125" s="323"/>
      <c r="F125" s="323"/>
      <c r="G125" s="349"/>
      <c r="H125" s="323"/>
      <c r="I125" s="323"/>
      <c r="J125" s="323"/>
      <c r="K125" s="350"/>
    </row>
    <row r="126" s="1" customFormat="1" ht="15" customHeight="1">
      <c r="B126" s="348"/>
      <c r="C126" s="303" t="s">
        <v>1193</v>
      </c>
      <c r="D126" s="325"/>
      <c r="E126" s="325"/>
      <c r="F126" s="326" t="s">
        <v>1190</v>
      </c>
      <c r="G126" s="303"/>
      <c r="H126" s="303" t="s">
        <v>1230</v>
      </c>
      <c r="I126" s="303" t="s">
        <v>1192</v>
      </c>
      <c r="J126" s="303">
        <v>120</v>
      </c>
      <c r="K126" s="351"/>
    </row>
    <row r="127" s="1" customFormat="1" ht="15" customHeight="1">
      <c r="B127" s="348"/>
      <c r="C127" s="303" t="s">
        <v>1239</v>
      </c>
      <c r="D127" s="303"/>
      <c r="E127" s="303"/>
      <c r="F127" s="326" t="s">
        <v>1190</v>
      </c>
      <c r="G127" s="303"/>
      <c r="H127" s="303" t="s">
        <v>1240</v>
      </c>
      <c r="I127" s="303" t="s">
        <v>1192</v>
      </c>
      <c r="J127" s="303" t="s">
        <v>1241</v>
      </c>
      <c r="K127" s="351"/>
    </row>
    <row r="128" s="1" customFormat="1" ht="15" customHeight="1">
      <c r="B128" s="348"/>
      <c r="C128" s="303" t="s">
        <v>1138</v>
      </c>
      <c r="D128" s="303"/>
      <c r="E128" s="303"/>
      <c r="F128" s="326" t="s">
        <v>1190</v>
      </c>
      <c r="G128" s="303"/>
      <c r="H128" s="303" t="s">
        <v>1242</v>
      </c>
      <c r="I128" s="303" t="s">
        <v>1192</v>
      </c>
      <c r="J128" s="303" t="s">
        <v>1241</v>
      </c>
      <c r="K128" s="351"/>
    </row>
    <row r="129" s="1" customFormat="1" ht="15" customHeight="1">
      <c r="B129" s="348"/>
      <c r="C129" s="303" t="s">
        <v>1201</v>
      </c>
      <c r="D129" s="303"/>
      <c r="E129" s="303"/>
      <c r="F129" s="326" t="s">
        <v>1196</v>
      </c>
      <c r="G129" s="303"/>
      <c r="H129" s="303" t="s">
        <v>1202</v>
      </c>
      <c r="I129" s="303" t="s">
        <v>1192</v>
      </c>
      <c r="J129" s="303">
        <v>15</v>
      </c>
      <c r="K129" s="351"/>
    </row>
    <row r="130" s="1" customFormat="1" ht="15" customHeight="1">
      <c r="B130" s="348"/>
      <c r="C130" s="329" t="s">
        <v>1203</v>
      </c>
      <c r="D130" s="329"/>
      <c r="E130" s="329"/>
      <c r="F130" s="330" t="s">
        <v>1196</v>
      </c>
      <c r="G130" s="329"/>
      <c r="H130" s="329" t="s">
        <v>1204</v>
      </c>
      <c r="I130" s="329" t="s">
        <v>1192</v>
      </c>
      <c r="J130" s="329">
        <v>15</v>
      </c>
      <c r="K130" s="351"/>
    </row>
    <row r="131" s="1" customFormat="1" ht="15" customHeight="1">
      <c r="B131" s="348"/>
      <c r="C131" s="329" t="s">
        <v>1205</v>
      </c>
      <c r="D131" s="329"/>
      <c r="E131" s="329"/>
      <c r="F131" s="330" t="s">
        <v>1196</v>
      </c>
      <c r="G131" s="329"/>
      <c r="H131" s="329" t="s">
        <v>1206</v>
      </c>
      <c r="I131" s="329" t="s">
        <v>1192</v>
      </c>
      <c r="J131" s="329">
        <v>20</v>
      </c>
      <c r="K131" s="351"/>
    </row>
    <row r="132" s="1" customFormat="1" ht="15" customHeight="1">
      <c r="B132" s="348"/>
      <c r="C132" s="329" t="s">
        <v>1207</v>
      </c>
      <c r="D132" s="329"/>
      <c r="E132" s="329"/>
      <c r="F132" s="330" t="s">
        <v>1196</v>
      </c>
      <c r="G132" s="329"/>
      <c r="H132" s="329" t="s">
        <v>1208</v>
      </c>
      <c r="I132" s="329" t="s">
        <v>1192</v>
      </c>
      <c r="J132" s="329">
        <v>20</v>
      </c>
      <c r="K132" s="351"/>
    </row>
    <row r="133" s="1" customFormat="1" ht="15" customHeight="1">
      <c r="B133" s="348"/>
      <c r="C133" s="303" t="s">
        <v>1195</v>
      </c>
      <c r="D133" s="303"/>
      <c r="E133" s="303"/>
      <c r="F133" s="326" t="s">
        <v>1196</v>
      </c>
      <c r="G133" s="303"/>
      <c r="H133" s="303" t="s">
        <v>1230</v>
      </c>
      <c r="I133" s="303" t="s">
        <v>1192</v>
      </c>
      <c r="J133" s="303">
        <v>50</v>
      </c>
      <c r="K133" s="351"/>
    </row>
    <row r="134" s="1" customFormat="1" ht="15" customHeight="1">
      <c r="B134" s="348"/>
      <c r="C134" s="303" t="s">
        <v>1209</v>
      </c>
      <c r="D134" s="303"/>
      <c r="E134" s="303"/>
      <c r="F134" s="326" t="s">
        <v>1196</v>
      </c>
      <c r="G134" s="303"/>
      <c r="H134" s="303" t="s">
        <v>1230</v>
      </c>
      <c r="I134" s="303" t="s">
        <v>1192</v>
      </c>
      <c r="J134" s="303">
        <v>50</v>
      </c>
      <c r="K134" s="351"/>
    </row>
    <row r="135" s="1" customFormat="1" ht="15" customHeight="1">
      <c r="B135" s="348"/>
      <c r="C135" s="303" t="s">
        <v>1215</v>
      </c>
      <c r="D135" s="303"/>
      <c r="E135" s="303"/>
      <c r="F135" s="326" t="s">
        <v>1196</v>
      </c>
      <c r="G135" s="303"/>
      <c r="H135" s="303" t="s">
        <v>1230</v>
      </c>
      <c r="I135" s="303" t="s">
        <v>1192</v>
      </c>
      <c r="J135" s="303">
        <v>50</v>
      </c>
      <c r="K135" s="351"/>
    </row>
    <row r="136" s="1" customFormat="1" ht="15" customHeight="1">
      <c r="B136" s="348"/>
      <c r="C136" s="303" t="s">
        <v>1217</v>
      </c>
      <c r="D136" s="303"/>
      <c r="E136" s="303"/>
      <c r="F136" s="326" t="s">
        <v>1196</v>
      </c>
      <c r="G136" s="303"/>
      <c r="H136" s="303" t="s">
        <v>1230</v>
      </c>
      <c r="I136" s="303" t="s">
        <v>1192</v>
      </c>
      <c r="J136" s="303">
        <v>50</v>
      </c>
      <c r="K136" s="351"/>
    </row>
    <row r="137" s="1" customFormat="1" ht="15" customHeight="1">
      <c r="B137" s="348"/>
      <c r="C137" s="303" t="s">
        <v>1218</v>
      </c>
      <c r="D137" s="303"/>
      <c r="E137" s="303"/>
      <c r="F137" s="326" t="s">
        <v>1196</v>
      </c>
      <c r="G137" s="303"/>
      <c r="H137" s="303" t="s">
        <v>1243</v>
      </c>
      <c r="I137" s="303" t="s">
        <v>1192</v>
      </c>
      <c r="J137" s="303">
        <v>255</v>
      </c>
      <c r="K137" s="351"/>
    </row>
    <row r="138" s="1" customFormat="1" ht="15" customHeight="1">
      <c r="B138" s="348"/>
      <c r="C138" s="303" t="s">
        <v>1220</v>
      </c>
      <c r="D138" s="303"/>
      <c r="E138" s="303"/>
      <c r="F138" s="326" t="s">
        <v>1190</v>
      </c>
      <c r="G138" s="303"/>
      <c r="H138" s="303" t="s">
        <v>1244</v>
      </c>
      <c r="I138" s="303" t="s">
        <v>1222</v>
      </c>
      <c r="J138" s="303"/>
      <c r="K138" s="351"/>
    </row>
    <row r="139" s="1" customFormat="1" ht="15" customHeight="1">
      <c r="B139" s="348"/>
      <c r="C139" s="303" t="s">
        <v>1223</v>
      </c>
      <c r="D139" s="303"/>
      <c r="E139" s="303"/>
      <c r="F139" s="326" t="s">
        <v>1190</v>
      </c>
      <c r="G139" s="303"/>
      <c r="H139" s="303" t="s">
        <v>1245</v>
      </c>
      <c r="I139" s="303" t="s">
        <v>1225</v>
      </c>
      <c r="J139" s="303"/>
      <c r="K139" s="351"/>
    </row>
    <row r="140" s="1" customFormat="1" ht="15" customHeight="1">
      <c r="B140" s="348"/>
      <c r="C140" s="303" t="s">
        <v>1226</v>
      </c>
      <c r="D140" s="303"/>
      <c r="E140" s="303"/>
      <c r="F140" s="326" t="s">
        <v>1190</v>
      </c>
      <c r="G140" s="303"/>
      <c r="H140" s="303" t="s">
        <v>1226</v>
      </c>
      <c r="I140" s="303" t="s">
        <v>1225</v>
      </c>
      <c r="J140" s="303"/>
      <c r="K140" s="351"/>
    </row>
    <row r="141" s="1" customFormat="1" ht="15" customHeight="1">
      <c r="B141" s="348"/>
      <c r="C141" s="303" t="s">
        <v>38</v>
      </c>
      <c r="D141" s="303"/>
      <c r="E141" s="303"/>
      <c r="F141" s="326" t="s">
        <v>1190</v>
      </c>
      <c r="G141" s="303"/>
      <c r="H141" s="303" t="s">
        <v>1246</v>
      </c>
      <c r="I141" s="303" t="s">
        <v>1225</v>
      </c>
      <c r="J141" s="303"/>
      <c r="K141" s="351"/>
    </row>
    <row r="142" s="1" customFormat="1" ht="15" customHeight="1">
      <c r="B142" s="348"/>
      <c r="C142" s="303" t="s">
        <v>1247</v>
      </c>
      <c r="D142" s="303"/>
      <c r="E142" s="303"/>
      <c r="F142" s="326" t="s">
        <v>1190</v>
      </c>
      <c r="G142" s="303"/>
      <c r="H142" s="303" t="s">
        <v>1248</v>
      </c>
      <c r="I142" s="303" t="s">
        <v>1225</v>
      </c>
      <c r="J142" s="303"/>
      <c r="K142" s="351"/>
    </row>
    <row r="143" s="1" customFormat="1" ht="15" customHeight="1">
      <c r="B143" s="352"/>
      <c r="C143" s="353"/>
      <c r="D143" s="353"/>
      <c r="E143" s="353"/>
      <c r="F143" s="353"/>
      <c r="G143" s="353"/>
      <c r="H143" s="353"/>
      <c r="I143" s="353"/>
      <c r="J143" s="353"/>
      <c r="K143" s="354"/>
    </row>
    <row r="144" s="1" customFormat="1" ht="18.75" customHeight="1">
      <c r="B144" s="339"/>
      <c r="C144" s="339"/>
      <c r="D144" s="339"/>
      <c r="E144" s="339"/>
      <c r="F144" s="340"/>
      <c r="G144" s="339"/>
      <c r="H144" s="339"/>
      <c r="I144" s="339"/>
      <c r="J144" s="339"/>
      <c r="K144" s="339"/>
    </row>
    <row r="145" s="1" customFormat="1" ht="18.75" customHeight="1">
      <c r="B145" s="311"/>
      <c r="C145" s="311"/>
      <c r="D145" s="311"/>
      <c r="E145" s="311"/>
      <c r="F145" s="311"/>
      <c r="G145" s="311"/>
      <c r="H145" s="311"/>
      <c r="I145" s="311"/>
      <c r="J145" s="311"/>
      <c r="K145" s="311"/>
    </row>
    <row r="146" s="1" customFormat="1" ht="7.5" customHeight="1">
      <c r="B146" s="312"/>
      <c r="C146" s="313"/>
      <c r="D146" s="313"/>
      <c r="E146" s="313"/>
      <c r="F146" s="313"/>
      <c r="G146" s="313"/>
      <c r="H146" s="313"/>
      <c r="I146" s="313"/>
      <c r="J146" s="313"/>
      <c r="K146" s="314"/>
    </row>
    <row r="147" s="1" customFormat="1" ht="45" customHeight="1">
      <c r="B147" s="315"/>
      <c r="C147" s="316" t="s">
        <v>1249</v>
      </c>
      <c r="D147" s="316"/>
      <c r="E147" s="316"/>
      <c r="F147" s="316"/>
      <c r="G147" s="316"/>
      <c r="H147" s="316"/>
      <c r="I147" s="316"/>
      <c r="J147" s="316"/>
      <c r="K147" s="317"/>
    </row>
    <row r="148" s="1" customFormat="1" ht="17.25" customHeight="1">
      <c r="B148" s="315"/>
      <c r="C148" s="318" t="s">
        <v>1184</v>
      </c>
      <c r="D148" s="318"/>
      <c r="E148" s="318"/>
      <c r="F148" s="318" t="s">
        <v>1185</v>
      </c>
      <c r="G148" s="319"/>
      <c r="H148" s="318" t="s">
        <v>54</v>
      </c>
      <c r="I148" s="318" t="s">
        <v>57</v>
      </c>
      <c r="J148" s="318" t="s">
        <v>1186</v>
      </c>
      <c r="K148" s="317"/>
    </row>
    <row r="149" s="1" customFormat="1" ht="17.25" customHeight="1">
      <c r="B149" s="315"/>
      <c r="C149" s="320" t="s">
        <v>1187</v>
      </c>
      <c r="D149" s="320"/>
      <c r="E149" s="320"/>
      <c r="F149" s="321" t="s">
        <v>1188</v>
      </c>
      <c r="G149" s="322"/>
      <c r="H149" s="320"/>
      <c r="I149" s="320"/>
      <c r="J149" s="320" t="s">
        <v>1189</v>
      </c>
      <c r="K149" s="317"/>
    </row>
    <row r="150" s="1" customFormat="1" ht="5.25" customHeight="1">
      <c r="B150" s="328"/>
      <c r="C150" s="323"/>
      <c r="D150" s="323"/>
      <c r="E150" s="323"/>
      <c r="F150" s="323"/>
      <c r="G150" s="324"/>
      <c r="H150" s="323"/>
      <c r="I150" s="323"/>
      <c r="J150" s="323"/>
      <c r="K150" s="351"/>
    </row>
    <row r="151" s="1" customFormat="1" ht="15" customHeight="1">
      <c r="B151" s="328"/>
      <c r="C151" s="355" t="s">
        <v>1193</v>
      </c>
      <c r="D151" s="303"/>
      <c r="E151" s="303"/>
      <c r="F151" s="356" t="s">
        <v>1190</v>
      </c>
      <c r="G151" s="303"/>
      <c r="H151" s="355" t="s">
        <v>1230</v>
      </c>
      <c r="I151" s="355" t="s">
        <v>1192</v>
      </c>
      <c r="J151" s="355">
        <v>120</v>
      </c>
      <c r="K151" s="351"/>
    </row>
    <row r="152" s="1" customFormat="1" ht="15" customHeight="1">
      <c r="B152" s="328"/>
      <c r="C152" s="355" t="s">
        <v>1239</v>
      </c>
      <c r="D152" s="303"/>
      <c r="E152" s="303"/>
      <c r="F152" s="356" t="s">
        <v>1190</v>
      </c>
      <c r="G152" s="303"/>
      <c r="H152" s="355" t="s">
        <v>1250</v>
      </c>
      <c r="I152" s="355" t="s">
        <v>1192</v>
      </c>
      <c r="J152" s="355" t="s">
        <v>1241</v>
      </c>
      <c r="K152" s="351"/>
    </row>
    <row r="153" s="1" customFormat="1" ht="15" customHeight="1">
      <c r="B153" s="328"/>
      <c r="C153" s="355" t="s">
        <v>1138</v>
      </c>
      <c r="D153" s="303"/>
      <c r="E153" s="303"/>
      <c r="F153" s="356" t="s">
        <v>1190</v>
      </c>
      <c r="G153" s="303"/>
      <c r="H153" s="355" t="s">
        <v>1251</v>
      </c>
      <c r="I153" s="355" t="s">
        <v>1192</v>
      </c>
      <c r="J153" s="355" t="s">
        <v>1241</v>
      </c>
      <c r="K153" s="351"/>
    </row>
    <row r="154" s="1" customFormat="1" ht="15" customHeight="1">
      <c r="B154" s="328"/>
      <c r="C154" s="355" t="s">
        <v>1195</v>
      </c>
      <c r="D154" s="303"/>
      <c r="E154" s="303"/>
      <c r="F154" s="356" t="s">
        <v>1196</v>
      </c>
      <c r="G154" s="303"/>
      <c r="H154" s="355" t="s">
        <v>1230</v>
      </c>
      <c r="I154" s="355" t="s">
        <v>1192</v>
      </c>
      <c r="J154" s="355">
        <v>50</v>
      </c>
      <c r="K154" s="351"/>
    </row>
    <row r="155" s="1" customFormat="1" ht="15" customHeight="1">
      <c r="B155" s="328"/>
      <c r="C155" s="355" t="s">
        <v>1198</v>
      </c>
      <c r="D155" s="303"/>
      <c r="E155" s="303"/>
      <c r="F155" s="356" t="s">
        <v>1190</v>
      </c>
      <c r="G155" s="303"/>
      <c r="H155" s="355" t="s">
        <v>1230</v>
      </c>
      <c r="I155" s="355" t="s">
        <v>1200</v>
      </c>
      <c r="J155" s="355"/>
      <c r="K155" s="351"/>
    </row>
    <row r="156" s="1" customFormat="1" ht="15" customHeight="1">
      <c r="B156" s="328"/>
      <c r="C156" s="355" t="s">
        <v>1209</v>
      </c>
      <c r="D156" s="303"/>
      <c r="E156" s="303"/>
      <c r="F156" s="356" t="s">
        <v>1196</v>
      </c>
      <c r="G156" s="303"/>
      <c r="H156" s="355" t="s">
        <v>1230</v>
      </c>
      <c r="I156" s="355" t="s">
        <v>1192</v>
      </c>
      <c r="J156" s="355">
        <v>50</v>
      </c>
      <c r="K156" s="351"/>
    </row>
    <row r="157" s="1" customFormat="1" ht="15" customHeight="1">
      <c r="B157" s="328"/>
      <c r="C157" s="355" t="s">
        <v>1217</v>
      </c>
      <c r="D157" s="303"/>
      <c r="E157" s="303"/>
      <c r="F157" s="356" t="s">
        <v>1196</v>
      </c>
      <c r="G157" s="303"/>
      <c r="H157" s="355" t="s">
        <v>1230</v>
      </c>
      <c r="I157" s="355" t="s">
        <v>1192</v>
      </c>
      <c r="J157" s="355">
        <v>50</v>
      </c>
      <c r="K157" s="351"/>
    </row>
    <row r="158" s="1" customFormat="1" ht="15" customHeight="1">
      <c r="B158" s="328"/>
      <c r="C158" s="355" t="s">
        <v>1215</v>
      </c>
      <c r="D158" s="303"/>
      <c r="E158" s="303"/>
      <c r="F158" s="356" t="s">
        <v>1196</v>
      </c>
      <c r="G158" s="303"/>
      <c r="H158" s="355" t="s">
        <v>1230</v>
      </c>
      <c r="I158" s="355" t="s">
        <v>1192</v>
      </c>
      <c r="J158" s="355">
        <v>50</v>
      </c>
      <c r="K158" s="351"/>
    </row>
    <row r="159" s="1" customFormat="1" ht="15" customHeight="1">
      <c r="B159" s="328"/>
      <c r="C159" s="355" t="s">
        <v>105</v>
      </c>
      <c r="D159" s="303"/>
      <c r="E159" s="303"/>
      <c r="F159" s="356" t="s">
        <v>1190</v>
      </c>
      <c r="G159" s="303"/>
      <c r="H159" s="355" t="s">
        <v>1252</v>
      </c>
      <c r="I159" s="355" t="s">
        <v>1192</v>
      </c>
      <c r="J159" s="355" t="s">
        <v>1253</v>
      </c>
      <c r="K159" s="351"/>
    </row>
    <row r="160" s="1" customFormat="1" ht="15" customHeight="1">
      <c r="B160" s="328"/>
      <c r="C160" s="355" t="s">
        <v>1254</v>
      </c>
      <c r="D160" s="303"/>
      <c r="E160" s="303"/>
      <c r="F160" s="356" t="s">
        <v>1190</v>
      </c>
      <c r="G160" s="303"/>
      <c r="H160" s="355" t="s">
        <v>1255</v>
      </c>
      <c r="I160" s="355" t="s">
        <v>1225</v>
      </c>
      <c r="J160" s="355"/>
      <c r="K160" s="351"/>
    </row>
    <row r="161" s="1" customFormat="1" ht="15" customHeight="1">
      <c r="B161" s="357"/>
      <c r="C161" s="358"/>
      <c r="D161" s="358"/>
      <c r="E161" s="358"/>
      <c r="F161" s="358"/>
      <c r="G161" s="358"/>
      <c r="H161" s="358"/>
      <c r="I161" s="358"/>
      <c r="J161" s="358"/>
      <c r="K161" s="359"/>
    </row>
    <row r="162" s="1" customFormat="1" ht="18.75" customHeight="1">
      <c r="B162" s="339"/>
      <c r="C162" s="349"/>
      <c r="D162" s="349"/>
      <c r="E162" s="349"/>
      <c r="F162" s="360"/>
      <c r="G162" s="349"/>
      <c r="H162" s="349"/>
      <c r="I162" s="349"/>
      <c r="J162" s="349"/>
      <c r="K162" s="339"/>
    </row>
    <row r="163" s="1" customFormat="1" ht="18.75" customHeight="1">
      <c r="B163" s="339"/>
      <c r="C163" s="349"/>
      <c r="D163" s="349"/>
      <c r="E163" s="349"/>
      <c r="F163" s="360"/>
      <c r="G163" s="349"/>
      <c r="H163" s="349"/>
      <c r="I163" s="349"/>
      <c r="J163" s="349"/>
      <c r="K163" s="339"/>
    </row>
    <row r="164" s="1" customFormat="1" ht="18.75" customHeight="1">
      <c r="B164" s="339"/>
      <c r="C164" s="349"/>
      <c r="D164" s="349"/>
      <c r="E164" s="349"/>
      <c r="F164" s="360"/>
      <c r="G164" s="349"/>
      <c r="H164" s="349"/>
      <c r="I164" s="349"/>
      <c r="J164" s="349"/>
      <c r="K164" s="339"/>
    </row>
    <row r="165" s="1" customFormat="1" ht="18.75" customHeight="1">
      <c r="B165" s="339"/>
      <c r="C165" s="349"/>
      <c r="D165" s="349"/>
      <c r="E165" s="349"/>
      <c r="F165" s="360"/>
      <c r="G165" s="349"/>
      <c r="H165" s="349"/>
      <c r="I165" s="349"/>
      <c r="J165" s="349"/>
      <c r="K165" s="339"/>
    </row>
    <row r="166" s="1" customFormat="1" ht="18.75" customHeight="1">
      <c r="B166" s="339"/>
      <c r="C166" s="349"/>
      <c r="D166" s="349"/>
      <c r="E166" s="349"/>
      <c r="F166" s="360"/>
      <c r="G166" s="349"/>
      <c r="H166" s="349"/>
      <c r="I166" s="349"/>
      <c r="J166" s="349"/>
      <c r="K166" s="339"/>
    </row>
    <row r="167" s="1" customFormat="1" ht="18.75" customHeight="1">
      <c r="B167" s="339"/>
      <c r="C167" s="349"/>
      <c r="D167" s="349"/>
      <c r="E167" s="349"/>
      <c r="F167" s="360"/>
      <c r="G167" s="349"/>
      <c r="H167" s="349"/>
      <c r="I167" s="349"/>
      <c r="J167" s="349"/>
      <c r="K167" s="339"/>
    </row>
    <row r="168" s="1" customFormat="1" ht="18.75" customHeight="1">
      <c r="B168" s="339"/>
      <c r="C168" s="349"/>
      <c r="D168" s="349"/>
      <c r="E168" s="349"/>
      <c r="F168" s="360"/>
      <c r="G168" s="349"/>
      <c r="H168" s="349"/>
      <c r="I168" s="349"/>
      <c r="J168" s="349"/>
      <c r="K168" s="339"/>
    </row>
    <row r="169" s="1" customFormat="1" ht="18.75" customHeight="1">
      <c r="B169" s="311"/>
      <c r="C169" s="311"/>
      <c r="D169" s="311"/>
      <c r="E169" s="311"/>
      <c r="F169" s="311"/>
      <c r="G169" s="311"/>
      <c r="H169" s="311"/>
      <c r="I169" s="311"/>
      <c r="J169" s="311"/>
      <c r="K169" s="311"/>
    </row>
    <row r="170" s="1" customFormat="1" ht="7.5" customHeight="1">
      <c r="B170" s="290"/>
      <c r="C170" s="291"/>
      <c r="D170" s="291"/>
      <c r="E170" s="291"/>
      <c r="F170" s="291"/>
      <c r="G170" s="291"/>
      <c r="H170" s="291"/>
      <c r="I170" s="291"/>
      <c r="J170" s="291"/>
      <c r="K170" s="292"/>
    </row>
    <row r="171" s="1" customFormat="1" ht="45" customHeight="1">
      <c r="B171" s="293"/>
      <c r="C171" s="294" t="s">
        <v>1256</v>
      </c>
      <c r="D171" s="294"/>
      <c r="E171" s="294"/>
      <c r="F171" s="294"/>
      <c r="G171" s="294"/>
      <c r="H171" s="294"/>
      <c r="I171" s="294"/>
      <c r="J171" s="294"/>
      <c r="K171" s="295"/>
    </row>
    <row r="172" s="1" customFormat="1" ht="17.25" customHeight="1">
      <c r="B172" s="293"/>
      <c r="C172" s="318" t="s">
        <v>1184</v>
      </c>
      <c r="D172" s="318"/>
      <c r="E172" s="318"/>
      <c r="F172" s="318" t="s">
        <v>1185</v>
      </c>
      <c r="G172" s="361"/>
      <c r="H172" s="362" t="s">
        <v>54</v>
      </c>
      <c r="I172" s="362" t="s">
        <v>57</v>
      </c>
      <c r="J172" s="318" t="s">
        <v>1186</v>
      </c>
      <c r="K172" s="295"/>
    </row>
    <row r="173" s="1" customFormat="1" ht="17.25" customHeight="1">
      <c r="B173" s="296"/>
      <c r="C173" s="320" t="s">
        <v>1187</v>
      </c>
      <c r="D173" s="320"/>
      <c r="E173" s="320"/>
      <c r="F173" s="321" t="s">
        <v>1188</v>
      </c>
      <c r="G173" s="363"/>
      <c r="H173" s="364"/>
      <c r="I173" s="364"/>
      <c r="J173" s="320" t="s">
        <v>1189</v>
      </c>
      <c r="K173" s="298"/>
    </row>
    <row r="174" s="1" customFormat="1" ht="5.25" customHeight="1">
      <c r="B174" s="328"/>
      <c r="C174" s="323"/>
      <c r="D174" s="323"/>
      <c r="E174" s="323"/>
      <c r="F174" s="323"/>
      <c r="G174" s="324"/>
      <c r="H174" s="323"/>
      <c r="I174" s="323"/>
      <c r="J174" s="323"/>
      <c r="K174" s="351"/>
    </row>
    <row r="175" s="1" customFormat="1" ht="15" customHeight="1">
      <c r="B175" s="328"/>
      <c r="C175" s="303" t="s">
        <v>1193</v>
      </c>
      <c r="D175" s="303"/>
      <c r="E175" s="303"/>
      <c r="F175" s="326" t="s">
        <v>1190</v>
      </c>
      <c r="G175" s="303"/>
      <c r="H175" s="303" t="s">
        <v>1230</v>
      </c>
      <c r="I175" s="303" t="s">
        <v>1192</v>
      </c>
      <c r="J175" s="303">
        <v>120</v>
      </c>
      <c r="K175" s="351"/>
    </row>
    <row r="176" s="1" customFormat="1" ht="15" customHeight="1">
      <c r="B176" s="328"/>
      <c r="C176" s="303" t="s">
        <v>1239</v>
      </c>
      <c r="D176" s="303"/>
      <c r="E176" s="303"/>
      <c r="F176" s="326" t="s">
        <v>1190</v>
      </c>
      <c r="G176" s="303"/>
      <c r="H176" s="303" t="s">
        <v>1240</v>
      </c>
      <c r="I176" s="303" t="s">
        <v>1192</v>
      </c>
      <c r="J176" s="303" t="s">
        <v>1241</v>
      </c>
      <c r="K176" s="351"/>
    </row>
    <row r="177" s="1" customFormat="1" ht="15" customHeight="1">
      <c r="B177" s="328"/>
      <c r="C177" s="303" t="s">
        <v>1138</v>
      </c>
      <c r="D177" s="303"/>
      <c r="E177" s="303"/>
      <c r="F177" s="326" t="s">
        <v>1190</v>
      </c>
      <c r="G177" s="303"/>
      <c r="H177" s="303" t="s">
        <v>1257</v>
      </c>
      <c r="I177" s="303" t="s">
        <v>1192</v>
      </c>
      <c r="J177" s="303" t="s">
        <v>1241</v>
      </c>
      <c r="K177" s="351"/>
    </row>
    <row r="178" s="1" customFormat="1" ht="15" customHeight="1">
      <c r="B178" s="328"/>
      <c r="C178" s="303" t="s">
        <v>1195</v>
      </c>
      <c r="D178" s="303"/>
      <c r="E178" s="303"/>
      <c r="F178" s="326" t="s">
        <v>1196</v>
      </c>
      <c r="G178" s="303"/>
      <c r="H178" s="303" t="s">
        <v>1257</v>
      </c>
      <c r="I178" s="303" t="s">
        <v>1192</v>
      </c>
      <c r="J178" s="303">
        <v>50</v>
      </c>
      <c r="K178" s="351"/>
    </row>
    <row r="179" s="1" customFormat="1" ht="15" customHeight="1">
      <c r="B179" s="328"/>
      <c r="C179" s="303" t="s">
        <v>1198</v>
      </c>
      <c r="D179" s="303"/>
      <c r="E179" s="303"/>
      <c r="F179" s="326" t="s">
        <v>1190</v>
      </c>
      <c r="G179" s="303"/>
      <c r="H179" s="303" t="s">
        <v>1257</v>
      </c>
      <c r="I179" s="303" t="s">
        <v>1200</v>
      </c>
      <c r="J179" s="303"/>
      <c r="K179" s="351"/>
    </row>
    <row r="180" s="1" customFormat="1" ht="15" customHeight="1">
      <c r="B180" s="328"/>
      <c r="C180" s="303" t="s">
        <v>1209</v>
      </c>
      <c r="D180" s="303"/>
      <c r="E180" s="303"/>
      <c r="F180" s="326" t="s">
        <v>1196</v>
      </c>
      <c r="G180" s="303"/>
      <c r="H180" s="303" t="s">
        <v>1257</v>
      </c>
      <c r="I180" s="303" t="s">
        <v>1192</v>
      </c>
      <c r="J180" s="303">
        <v>50</v>
      </c>
      <c r="K180" s="351"/>
    </row>
    <row r="181" s="1" customFormat="1" ht="15" customHeight="1">
      <c r="B181" s="328"/>
      <c r="C181" s="303" t="s">
        <v>1217</v>
      </c>
      <c r="D181" s="303"/>
      <c r="E181" s="303"/>
      <c r="F181" s="326" t="s">
        <v>1196</v>
      </c>
      <c r="G181" s="303"/>
      <c r="H181" s="303" t="s">
        <v>1257</v>
      </c>
      <c r="I181" s="303" t="s">
        <v>1192</v>
      </c>
      <c r="J181" s="303">
        <v>50</v>
      </c>
      <c r="K181" s="351"/>
    </row>
    <row r="182" s="1" customFormat="1" ht="15" customHeight="1">
      <c r="B182" s="328"/>
      <c r="C182" s="303" t="s">
        <v>1215</v>
      </c>
      <c r="D182" s="303"/>
      <c r="E182" s="303"/>
      <c r="F182" s="326" t="s">
        <v>1196</v>
      </c>
      <c r="G182" s="303"/>
      <c r="H182" s="303" t="s">
        <v>1257</v>
      </c>
      <c r="I182" s="303" t="s">
        <v>1192</v>
      </c>
      <c r="J182" s="303">
        <v>50</v>
      </c>
      <c r="K182" s="351"/>
    </row>
    <row r="183" s="1" customFormat="1" ht="15" customHeight="1">
      <c r="B183" s="328"/>
      <c r="C183" s="303" t="s">
        <v>122</v>
      </c>
      <c r="D183" s="303"/>
      <c r="E183" s="303"/>
      <c r="F183" s="326" t="s">
        <v>1190</v>
      </c>
      <c r="G183" s="303"/>
      <c r="H183" s="303" t="s">
        <v>1258</v>
      </c>
      <c r="I183" s="303" t="s">
        <v>1259</v>
      </c>
      <c r="J183" s="303"/>
      <c r="K183" s="351"/>
    </row>
    <row r="184" s="1" customFormat="1" ht="15" customHeight="1">
      <c r="B184" s="328"/>
      <c r="C184" s="303" t="s">
        <v>57</v>
      </c>
      <c r="D184" s="303"/>
      <c r="E184" s="303"/>
      <c r="F184" s="326" t="s">
        <v>1190</v>
      </c>
      <c r="G184" s="303"/>
      <c r="H184" s="303" t="s">
        <v>1260</v>
      </c>
      <c r="I184" s="303" t="s">
        <v>1261</v>
      </c>
      <c r="J184" s="303">
        <v>1</v>
      </c>
      <c r="K184" s="351"/>
    </row>
    <row r="185" s="1" customFormat="1" ht="15" customHeight="1">
      <c r="B185" s="328"/>
      <c r="C185" s="303" t="s">
        <v>53</v>
      </c>
      <c r="D185" s="303"/>
      <c r="E185" s="303"/>
      <c r="F185" s="326" t="s">
        <v>1190</v>
      </c>
      <c r="G185" s="303"/>
      <c r="H185" s="303" t="s">
        <v>1262</v>
      </c>
      <c r="I185" s="303" t="s">
        <v>1192</v>
      </c>
      <c r="J185" s="303">
        <v>20</v>
      </c>
      <c r="K185" s="351"/>
    </row>
    <row r="186" s="1" customFormat="1" ht="15" customHeight="1">
      <c r="B186" s="328"/>
      <c r="C186" s="303" t="s">
        <v>54</v>
      </c>
      <c r="D186" s="303"/>
      <c r="E186" s="303"/>
      <c r="F186" s="326" t="s">
        <v>1190</v>
      </c>
      <c r="G186" s="303"/>
      <c r="H186" s="303" t="s">
        <v>1263</v>
      </c>
      <c r="I186" s="303" t="s">
        <v>1192</v>
      </c>
      <c r="J186" s="303">
        <v>255</v>
      </c>
      <c r="K186" s="351"/>
    </row>
    <row r="187" s="1" customFormat="1" ht="15" customHeight="1">
      <c r="B187" s="328"/>
      <c r="C187" s="303" t="s">
        <v>123</v>
      </c>
      <c r="D187" s="303"/>
      <c r="E187" s="303"/>
      <c r="F187" s="326" t="s">
        <v>1190</v>
      </c>
      <c r="G187" s="303"/>
      <c r="H187" s="303" t="s">
        <v>1154</v>
      </c>
      <c r="I187" s="303" t="s">
        <v>1192</v>
      </c>
      <c r="J187" s="303">
        <v>10</v>
      </c>
      <c r="K187" s="351"/>
    </row>
    <row r="188" s="1" customFormat="1" ht="15" customHeight="1">
      <c r="B188" s="328"/>
      <c r="C188" s="303" t="s">
        <v>124</v>
      </c>
      <c r="D188" s="303"/>
      <c r="E188" s="303"/>
      <c r="F188" s="326" t="s">
        <v>1190</v>
      </c>
      <c r="G188" s="303"/>
      <c r="H188" s="303" t="s">
        <v>1264</v>
      </c>
      <c r="I188" s="303" t="s">
        <v>1225</v>
      </c>
      <c r="J188" s="303"/>
      <c r="K188" s="351"/>
    </row>
    <row r="189" s="1" customFormat="1" ht="15" customHeight="1">
      <c r="B189" s="328"/>
      <c r="C189" s="303" t="s">
        <v>1265</v>
      </c>
      <c r="D189" s="303"/>
      <c r="E189" s="303"/>
      <c r="F189" s="326" t="s">
        <v>1190</v>
      </c>
      <c r="G189" s="303"/>
      <c r="H189" s="303" t="s">
        <v>1266</v>
      </c>
      <c r="I189" s="303" t="s">
        <v>1225</v>
      </c>
      <c r="J189" s="303"/>
      <c r="K189" s="351"/>
    </row>
    <row r="190" s="1" customFormat="1" ht="15" customHeight="1">
      <c r="B190" s="328"/>
      <c r="C190" s="303" t="s">
        <v>1254</v>
      </c>
      <c r="D190" s="303"/>
      <c r="E190" s="303"/>
      <c r="F190" s="326" t="s">
        <v>1190</v>
      </c>
      <c r="G190" s="303"/>
      <c r="H190" s="303" t="s">
        <v>1267</v>
      </c>
      <c r="I190" s="303" t="s">
        <v>1225</v>
      </c>
      <c r="J190" s="303"/>
      <c r="K190" s="351"/>
    </row>
    <row r="191" s="1" customFormat="1" ht="15" customHeight="1">
      <c r="B191" s="328"/>
      <c r="C191" s="303" t="s">
        <v>126</v>
      </c>
      <c r="D191" s="303"/>
      <c r="E191" s="303"/>
      <c r="F191" s="326" t="s">
        <v>1196</v>
      </c>
      <c r="G191" s="303"/>
      <c r="H191" s="303" t="s">
        <v>1268</v>
      </c>
      <c r="I191" s="303" t="s">
        <v>1192</v>
      </c>
      <c r="J191" s="303">
        <v>50</v>
      </c>
      <c r="K191" s="351"/>
    </row>
    <row r="192" s="1" customFormat="1" ht="15" customHeight="1">
      <c r="B192" s="328"/>
      <c r="C192" s="303" t="s">
        <v>1269</v>
      </c>
      <c r="D192" s="303"/>
      <c r="E192" s="303"/>
      <c r="F192" s="326" t="s">
        <v>1196</v>
      </c>
      <c r="G192" s="303"/>
      <c r="H192" s="303" t="s">
        <v>1270</v>
      </c>
      <c r="I192" s="303" t="s">
        <v>1271</v>
      </c>
      <c r="J192" s="303"/>
      <c r="K192" s="351"/>
    </row>
    <row r="193" s="1" customFormat="1" ht="15" customHeight="1">
      <c r="B193" s="328"/>
      <c r="C193" s="303" t="s">
        <v>1272</v>
      </c>
      <c r="D193" s="303"/>
      <c r="E193" s="303"/>
      <c r="F193" s="326" t="s">
        <v>1196</v>
      </c>
      <c r="G193" s="303"/>
      <c r="H193" s="303" t="s">
        <v>1273</v>
      </c>
      <c r="I193" s="303" t="s">
        <v>1271</v>
      </c>
      <c r="J193" s="303"/>
      <c r="K193" s="351"/>
    </row>
    <row r="194" s="1" customFormat="1" ht="15" customHeight="1">
      <c r="B194" s="328"/>
      <c r="C194" s="303" t="s">
        <v>1274</v>
      </c>
      <c r="D194" s="303"/>
      <c r="E194" s="303"/>
      <c r="F194" s="326" t="s">
        <v>1196</v>
      </c>
      <c r="G194" s="303"/>
      <c r="H194" s="303" t="s">
        <v>1275</v>
      </c>
      <c r="I194" s="303" t="s">
        <v>1271</v>
      </c>
      <c r="J194" s="303"/>
      <c r="K194" s="351"/>
    </row>
    <row r="195" s="1" customFormat="1" ht="15" customHeight="1">
      <c r="B195" s="328"/>
      <c r="C195" s="365" t="s">
        <v>1276</v>
      </c>
      <c r="D195" s="303"/>
      <c r="E195" s="303"/>
      <c r="F195" s="326" t="s">
        <v>1196</v>
      </c>
      <c r="G195" s="303"/>
      <c r="H195" s="303" t="s">
        <v>1277</v>
      </c>
      <c r="I195" s="303" t="s">
        <v>1278</v>
      </c>
      <c r="J195" s="366" t="s">
        <v>1279</v>
      </c>
      <c r="K195" s="351"/>
    </row>
    <row r="196" s="1" customFormat="1" ht="15" customHeight="1">
      <c r="B196" s="328"/>
      <c r="C196" s="365" t="s">
        <v>42</v>
      </c>
      <c r="D196" s="303"/>
      <c r="E196" s="303"/>
      <c r="F196" s="326" t="s">
        <v>1190</v>
      </c>
      <c r="G196" s="303"/>
      <c r="H196" s="300" t="s">
        <v>1280</v>
      </c>
      <c r="I196" s="303" t="s">
        <v>1281</v>
      </c>
      <c r="J196" s="303"/>
      <c r="K196" s="351"/>
    </row>
    <row r="197" s="1" customFormat="1" ht="15" customHeight="1">
      <c r="B197" s="328"/>
      <c r="C197" s="365" t="s">
        <v>1282</v>
      </c>
      <c r="D197" s="303"/>
      <c r="E197" s="303"/>
      <c r="F197" s="326" t="s">
        <v>1190</v>
      </c>
      <c r="G197" s="303"/>
      <c r="H197" s="303" t="s">
        <v>1283</v>
      </c>
      <c r="I197" s="303" t="s">
        <v>1225</v>
      </c>
      <c r="J197" s="303"/>
      <c r="K197" s="351"/>
    </row>
    <row r="198" s="1" customFormat="1" ht="15" customHeight="1">
      <c r="B198" s="328"/>
      <c r="C198" s="365" t="s">
        <v>1284</v>
      </c>
      <c r="D198" s="303"/>
      <c r="E198" s="303"/>
      <c r="F198" s="326" t="s">
        <v>1190</v>
      </c>
      <c r="G198" s="303"/>
      <c r="H198" s="303" t="s">
        <v>1285</v>
      </c>
      <c r="I198" s="303" t="s">
        <v>1225</v>
      </c>
      <c r="J198" s="303"/>
      <c r="K198" s="351"/>
    </row>
    <row r="199" s="1" customFormat="1" ht="15" customHeight="1">
      <c r="B199" s="328"/>
      <c r="C199" s="365" t="s">
        <v>1286</v>
      </c>
      <c r="D199" s="303"/>
      <c r="E199" s="303"/>
      <c r="F199" s="326" t="s">
        <v>1196</v>
      </c>
      <c r="G199" s="303"/>
      <c r="H199" s="303" t="s">
        <v>1287</v>
      </c>
      <c r="I199" s="303" t="s">
        <v>1225</v>
      </c>
      <c r="J199" s="303"/>
      <c r="K199" s="351"/>
    </row>
    <row r="200" s="1" customFormat="1" ht="15" customHeight="1">
      <c r="B200" s="357"/>
      <c r="C200" s="367"/>
      <c r="D200" s="358"/>
      <c r="E200" s="358"/>
      <c r="F200" s="358"/>
      <c r="G200" s="358"/>
      <c r="H200" s="358"/>
      <c r="I200" s="358"/>
      <c r="J200" s="358"/>
      <c r="K200" s="359"/>
    </row>
    <row r="201" s="1" customFormat="1" ht="18.75" customHeight="1">
      <c r="B201" s="339"/>
      <c r="C201" s="349"/>
      <c r="D201" s="349"/>
      <c r="E201" s="349"/>
      <c r="F201" s="360"/>
      <c r="G201" s="349"/>
      <c r="H201" s="349"/>
      <c r="I201" s="349"/>
      <c r="J201" s="349"/>
      <c r="K201" s="339"/>
    </row>
    <row r="202" s="1" customFormat="1" ht="18.75" customHeight="1">
      <c r="B202" s="311"/>
      <c r="C202" s="311"/>
      <c r="D202" s="311"/>
      <c r="E202" s="311"/>
      <c r="F202" s="311"/>
      <c r="G202" s="311"/>
      <c r="H202" s="311"/>
      <c r="I202" s="311"/>
      <c r="J202" s="311"/>
      <c r="K202" s="311"/>
    </row>
    <row r="203" s="1" customFormat="1" ht="13.5">
      <c r="B203" s="290"/>
      <c r="C203" s="291"/>
      <c r="D203" s="291"/>
      <c r="E203" s="291"/>
      <c r="F203" s="291"/>
      <c r="G203" s="291"/>
      <c r="H203" s="291"/>
      <c r="I203" s="291"/>
      <c r="J203" s="291"/>
      <c r="K203" s="292"/>
    </row>
    <row r="204" s="1" customFormat="1" ht="21" customHeight="1">
      <c r="B204" s="293"/>
      <c r="C204" s="294" t="s">
        <v>1288</v>
      </c>
      <c r="D204" s="294"/>
      <c r="E204" s="294"/>
      <c r="F204" s="294"/>
      <c r="G204" s="294"/>
      <c r="H204" s="294"/>
      <c r="I204" s="294"/>
      <c r="J204" s="294"/>
      <c r="K204" s="295"/>
    </row>
    <row r="205" s="1" customFormat="1" ht="25.5" customHeight="1">
      <c r="B205" s="293"/>
      <c r="C205" s="368" t="s">
        <v>1289</v>
      </c>
      <c r="D205" s="368"/>
      <c r="E205" s="368"/>
      <c r="F205" s="368" t="s">
        <v>1290</v>
      </c>
      <c r="G205" s="369"/>
      <c r="H205" s="368" t="s">
        <v>1291</v>
      </c>
      <c r="I205" s="368"/>
      <c r="J205" s="368"/>
      <c r="K205" s="295"/>
    </row>
    <row r="206" s="1" customFormat="1" ht="5.25" customHeight="1">
      <c r="B206" s="328"/>
      <c r="C206" s="323"/>
      <c r="D206" s="323"/>
      <c r="E206" s="323"/>
      <c r="F206" s="323"/>
      <c r="G206" s="349"/>
      <c r="H206" s="323"/>
      <c r="I206" s="323"/>
      <c r="J206" s="323"/>
      <c r="K206" s="351"/>
    </row>
    <row r="207" s="1" customFormat="1" ht="15" customHeight="1">
      <c r="B207" s="328"/>
      <c r="C207" s="303" t="s">
        <v>1281</v>
      </c>
      <c r="D207" s="303"/>
      <c r="E207" s="303"/>
      <c r="F207" s="326" t="s">
        <v>43</v>
      </c>
      <c r="G207" s="303"/>
      <c r="H207" s="303" t="s">
        <v>1292</v>
      </c>
      <c r="I207" s="303"/>
      <c r="J207" s="303"/>
      <c r="K207" s="351"/>
    </row>
    <row r="208" s="1" customFormat="1" ht="15" customHeight="1">
      <c r="B208" s="328"/>
      <c r="C208" s="303"/>
      <c r="D208" s="303"/>
      <c r="E208" s="303"/>
      <c r="F208" s="326" t="s">
        <v>44</v>
      </c>
      <c r="G208" s="303"/>
      <c r="H208" s="303" t="s">
        <v>1293</v>
      </c>
      <c r="I208" s="303"/>
      <c r="J208" s="303"/>
      <c r="K208" s="351"/>
    </row>
    <row r="209" s="1" customFormat="1" ht="15" customHeight="1">
      <c r="B209" s="328"/>
      <c r="C209" s="303"/>
      <c r="D209" s="303"/>
      <c r="E209" s="303"/>
      <c r="F209" s="326" t="s">
        <v>47</v>
      </c>
      <c r="G209" s="303"/>
      <c r="H209" s="303" t="s">
        <v>1294</v>
      </c>
      <c r="I209" s="303"/>
      <c r="J209" s="303"/>
      <c r="K209" s="351"/>
    </row>
    <row r="210" s="1" customFormat="1" ht="15" customHeight="1">
      <c r="B210" s="328"/>
      <c r="C210" s="303"/>
      <c r="D210" s="303"/>
      <c r="E210" s="303"/>
      <c r="F210" s="326" t="s">
        <v>45</v>
      </c>
      <c r="G210" s="303"/>
      <c r="H210" s="303" t="s">
        <v>1295</v>
      </c>
      <c r="I210" s="303"/>
      <c r="J210" s="303"/>
      <c r="K210" s="351"/>
    </row>
    <row r="211" s="1" customFormat="1" ht="15" customHeight="1">
      <c r="B211" s="328"/>
      <c r="C211" s="303"/>
      <c r="D211" s="303"/>
      <c r="E211" s="303"/>
      <c r="F211" s="326" t="s">
        <v>46</v>
      </c>
      <c r="G211" s="303"/>
      <c r="H211" s="303" t="s">
        <v>1296</v>
      </c>
      <c r="I211" s="303"/>
      <c r="J211" s="303"/>
      <c r="K211" s="351"/>
    </row>
    <row r="212" s="1" customFormat="1" ht="15" customHeight="1">
      <c r="B212" s="328"/>
      <c r="C212" s="303"/>
      <c r="D212" s="303"/>
      <c r="E212" s="303"/>
      <c r="F212" s="326"/>
      <c r="G212" s="303"/>
      <c r="H212" s="303"/>
      <c r="I212" s="303"/>
      <c r="J212" s="303"/>
      <c r="K212" s="351"/>
    </row>
    <row r="213" s="1" customFormat="1" ht="15" customHeight="1">
      <c r="B213" s="328"/>
      <c r="C213" s="303" t="s">
        <v>1237</v>
      </c>
      <c r="D213" s="303"/>
      <c r="E213" s="303"/>
      <c r="F213" s="326" t="s">
        <v>79</v>
      </c>
      <c r="G213" s="303"/>
      <c r="H213" s="303" t="s">
        <v>1297</v>
      </c>
      <c r="I213" s="303"/>
      <c r="J213" s="303"/>
      <c r="K213" s="351"/>
    </row>
    <row r="214" s="1" customFormat="1" ht="15" customHeight="1">
      <c r="B214" s="328"/>
      <c r="C214" s="303"/>
      <c r="D214" s="303"/>
      <c r="E214" s="303"/>
      <c r="F214" s="326" t="s">
        <v>1135</v>
      </c>
      <c r="G214" s="303"/>
      <c r="H214" s="303" t="s">
        <v>1136</v>
      </c>
      <c r="I214" s="303"/>
      <c r="J214" s="303"/>
      <c r="K214" s="351"/>
    </row>
    <row r="215" s="1" customFormat="1" ht="15" customHeight="1">
      <c r="B215" s="328"/>
      <c r="C215" s="303"/>
      <c r="D215" s="303"/>
      <c r="E215" s="303"/>
      <c r="F215" s="326" t="s">
        <v>1133</v>
      </c>
      <c r="G215" s="303"/>
      <c r="H215" s="303" t="s">
        <v>1298</v>
      </c>
      <c r="I215" s="303"/>
      <c r="J215" s="303"/>
      <c r="K215" s="351"/>
    </row>
    <row r="216" s="1" customFormat="1" ht="15" customHeight="1">
      <c r="B216" s="370"/>
      <c r="C216" s="303"/>
      <c r="D216" s="303"/>
      <c r="E216" s="303"/>
      <c r="F216" s="326" t="s">
        <v>97</v>
      </c>
      <c r="G216" s="365"/>
      <c r="H216" s="355" t="s">
        <v>96</v>
      </c>
      <c r="I216" s="355"/>
      <c r="J216" s="355"/>
      <c r="K216" s="371"/>
    </row>
    <row r="217" s="1" customFormat="1" ht="15" customHeight="1">
      <c r="B217" s="370"/>
      <c r="C217" s="303"/>
      <c r="D217" s="303"/>
      <c r="E217" s="303"/>
      <c r="F217" s="326" t="s">
        <v>1137</v>
      </c>
      <c r="G217" s="365"/>
      <c r="H217" s="355" t="s">
        <v>1299</v>
      </c>
      <c r="I217" s="355"/>
      <c r="J217" s="355"/>
      <c r="K217" s="371"/>
    </row>
    <row r="218" s="1" customFormat="1" ht="15" customHeight="1">
      <c r="B218" s="370"/>
      <c r="C218" s="303"/>
      <c r="D218" s="303"/>
      <c r="E218" s="303"/>
      <c r="F218" s="326"/>
      <c r="G218" s="365"/>
      <c r="H218" s="355"/>
      <c r="I218" s="355"/>
      <c r="J218" s="355"/>
      <c r="K218" s="371"/>
    </row>
    <row r="219" s="1" customFormat="1" ht="15" customHeight="1">
      <c r="B219" s="370"/>
      <c r="C219" s="303" t="s">
        <v>1261</v>
      </c>
      <c r="D219" s="303"/>
      <c r="E219" s="303"/>
      <c r="F219" s="326">
        <v>1</v>
      </c>
      <c r="G219" s="365"/>
      <c r="H219" s="355" t="s">
        <v>1300</v>
      </c>
      <c r="I219" s="355"/>
      <c r="J219" s="355"/>
      <c r="K219" s="371"/>
    </row>
    <row r="220" s="1" customFormat="1" ht="15" customHeight="1">
      <c r="B220" s="370"/>
      <c r="C220" s="303"/>
      <c r="D220" s="303"/>
      <c r="E220" s="303"/>
      <c r="F220" s="326">
        <v>2</v>
      </c>
      <c r="G220" s="365"/>
      <c r="H220" s="355" t="s">
        <v>1301</v>
      </c>
      <c r="I220" s="355"/>
      <c r="J220" s="355"/>
      <c r="K220" s="371"/>
    </row>
    <row r="221" s="1" customFormat="1" ht="15" customHeight="1">
      <c r="B221" s="370"/>
      <c r="C221" s="303"/>
      <c r="D221" s="303"/>
      <c r="E221" s="303"/>
      <c r="F221" s="326">
        <v>3</v>
      </c>
      <c r="G221" s="365"/>
      <c r="H221" s="355" t="s">
        <v>1302</v>
      </c>
      <c r="I221" s="355"/>
      <c r="J221" s="355"/>
      <c r="K221" s="371"/>
    </row>
    <row r="222" s="1" customFormat="1" ht="15" customHeight="1">
      <c r="B222" s="370"/>
      <c r="C222" s="303"/>
      <c r="D222" s="303"/>
      <c r="E222" s="303"/>
      <c r="F222" s="326">
        <v>4</v>
      </c>
      <c r="G222" s="365"/>
      <c r="H222" s="355" t="s">
        <v>1303</v>
      </c>
      <c r="I222" s="355"/>
      <c r="J222" s="355"/>
      <c r="K222" s="371"/>
    </row>
    <row r="223" s="1" customFormat="1" ht="12.75" customHeight="1">
      <c r="B223" s="372"/>
      <c r="C223" s="373"/>
      <c r="D223" s="373"/>
      <c r="E223" s="373"/>
      <c r="F223" s="373"/>
      <c r="G223" s="373"/>
      <c r="H223" s="373"/>
      <c r="I223" s="373"/>
      <c r="J223" s="373"/>
      <c r="K223" s="374"/>
    </row>
  </sheetData>
  <sheetProtection autoFilter="0" deleteColumns="0" deleteRows="0" formatCells="0" formatColumns="0" formatRows="0" insertColumns="0" insertHyperlinks="0" insertRows="0" pivotTables="0" sort="0"/>
  <mergeCells count="77">
    <mergeCell ref="C102:J102"/>
    <mergeCell ref="C122:J122"/>
    <mergeCell ref="C147:J147"/>
    <mergeCell ref="C171:J171"/>
    <mergeCell ref="C204:J204"/>
    <mergeCell ref="H205:J205"/>
    <mergeCell ref="H207:J207"/>
    <mergeCell ref="H208:J208"/>
    <mergeCell ref="H209:J209"/>
    <mergeCell ref="H210:J210"/>
    <mergeCell ref="H211:J211"/>
    <mergeCell ref="H213:J213"/>
    <mergeCell ref="H214:J214"/>
    <mergeCell ref="H215:J215"/>
    <mergeCell ref="H216:J216"/>
    <mergeCell ref="H217:J217"/>
    <mergeCell ref="H219:J219"/>
    <mergeCell ref="H220:J220"/>
    <mergeCell ref="H221:J221"/>
    <mergeCell ref="H222:J222"/>
    <mergeCell ref="D47:J47"/>
    <mergeCell ref="E48:J48"/>
    <mergeCell ref="E49:J49"/>
    <mergeCell ref="E50:J50"/>
    <mergeCell ref="D51:J51"/>
    <mergeCell ref="C52:J52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3:J3"/>
    <mergeCell ref="C4:J4"/>
    <mergeCell ref="C9:J9"/>
    <mergeCell ref="D10:J10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C6:J6"/>
    <mergeCell ref="C7:J7"/>
    <mergeCell ref="D11:J11"/>
    <mergeCell ref="D15:J15"/>
  </mergeCells>
  <pageSetup r:id="rId1" paperSize="9" orientation="landscape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Honza-PC\Honza</dc:creator>
  <cp:lastModifiedBy>Honza-PC\Honza</cp:lastModifiedBy>
  <dcterms:created xsi:type="dcterms:W3CDTF">2022-08-05T10:57:11Z</dcterms:created>
  <dcterms:modified xsi:type="dcterms:W3CDTF">2022-08-05T10:57:29Z</dcterms:modified>
</cp:coreProperties>
</file>