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1. - Kiosek stáčení LTO +..." sheetId="2" r:id="rId2"/>
    <sheet name="2. - Stání nadzemních nádrží" sheetId="3" r:id="rId3"/>
    <sheet name="3. - Trativod + veřejné o..." sheetId="4" r:id="rId4"/>
    <sheet name="4. - Kanalizace + lapol" sheetId="5" r:id="rId5"/>
    <sheet name="5. - Sanační práce " sheetId="6" r:id="rId6"/>
    <sheet name="VRN - Vedlejší a ostatní ..." sheetId="7" r:id="rId7"/>
    <sheet name="Pokyny pro vyplnění" sheetId="8" r:id="rId8"/>
  </sheets>
  <definedNames>
    <definedName name="_xlnm.Print_Area" localSheetId="0">'Rekapitulace zakázky'!$D$4:$AO$36,'Rekapitulace zakázky'!$C$42:$AQ$61</definedName>
    <definedName name="_xlnm._FilterDatabase" localSheetId="1" hidden="1">'1. - Kiosek stáčení LTO +...'!$C$91:$K$414</definedName>
    <definedName name="_xlnm.Print_Area" localSheetId="1">'1. - Kiosek stáčení LTO +...'!$C$4:$J$39,'1. - Kiosek stáčení LTO +...'!$C$45:$J$73,'1. - Kiosek stáčení LTO +...'!$C$79:$T$414</definedName>
    <definedName name="_xlnm._FilterDatabase" localSheetId="2" hidden="1">'2. - Stání nadzemních nádrží'!$C$85:$K$223</definedName>
    <definedName name="_xlnm.Print_Area" localSheetId="2">'2. - Stání nadzemních nádrží'!$C$4:$J$39,'2. - Stání nadzemních nádrží'!$C$45:$J$67,'2. - Stání nadzemních nádrží'!$C$73:$T$223</definedName>
    <definedName name="_xlnm._FilterDatabase" localSheetId="3" hidden="1">'3. - Trativod + veřejné o...'!$C$86:$K$198</definedName>
    <definedName name="_xlnm.Print_Area" localSheetId="3">'3. - Trativod + veřejné o...'!$C$4:$J$39,'3. - Trativod + veřejné o...'!$C$45:$J$68,'3. - Trativod + veřejné o...'!$C$74:$T$198</definedName>
    <definedName name="_xlnm._FilterDatabase" localSheetId="4" hidden="1">'4. - Kanalizace + lapol'!$C$82:$K$137</definedName>
    <definedName name="_xlnm.Print_Area" localSheetId="4">'4. - Kanalizace + lapol'!$C$4:$J$39,'4. - Kanalizace + lapol'!$C$45:$J$64,'4. - Kanalizace + lapol'!$C$70:$T$137</definedName>
    <definedName name="_xlnm._FilterDatabase" localSheetId="5" hidden="1">'5. - Sanační práce '!$C$84:$K$116</definedName>
    <definedName name="_xlnm.Print_Area" localSheetId="5">'5. - Sanační práce '!$C$4:$J$39,'5. - Sanační práce '!$C$45:$J$66,'5. - Sanační práce '!$C$72:$T$116</definedName>
    <definedName name="_xlnm._FilterDatabase" localSheetId="6" hidden="1">'VRN - Vedlejší a ostatní ...'!$C$82:$K$94</definedName>
    <definedName name="_xlnm.Print_Area" localSheetId="6">'VRN - Vedlejší a ostatní ...'!$C$4:$J$39,'VRN - Vedlejší a ostatní ...'!$C$45:$J$64,'VRN - Vedlejší a ostatní ...'!$C$70:$T$94</definedName>
    <definedName name="_xlnm.Print_Titles" localSheetId="0">'Rekapitulace zakázky'!$52:$52</definedName>
    <definedName name="_xlnm.Print_Titles" localSheetId="1">'1. - Kiosek stáčení LTO +...'!$91:$91</definedName>
    <definedName name="_xlnm.Print_Titles" localSheetId="2">'2. - Stání nadzemních nádrží'!$85:$85</definedName>
    <definedName name="_xlnm.Print_Titles" localSheetId="3">'3. - Trativod + veřejné o...'!$86:$86</definedName>
    <definedName name="_xlnm.Print_Titles" localSheetId="4">'4. - Kanalizace + lapol'!$82:$82</definedName>
    <definedName name="_xlnm.Print_Titles" localSheetId="5">'5. - Sanační práce '!$84:$84</definedName>
    <definedName name="_xlnm.Print_Titles" localSheetId="6">'VRN - Vedlejší a ostatní ...'!$82:$82</definedName>
  </definedNames>
  <calcPr fullCalcOnLoad="1"/>
</workbook>
</file>

<file path=xl/sharedStrings.xml><?xml version="1.0" encoding="utf-8"?>
<sst xmlns="http://schemas.openxmlformats.org/spreadsheetml/2006/main" count="7781" uniqueCount="1304">
  <si>
    <t>Export Komplet</t>
  </si>
  <si>
    <t>VZ</t>
  </si>
  <si>
    <t>2.0</t>
  </si>
  <si>
    <t>ZAMOK</t>
  </si>
  <si>
    <t>False</t>
  </si>
  <si>
    <t>{a62f1cef-155a-44ce-b0ff-cc89749e2ad0}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</si>
  <si>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</si>
  <si>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</si>
  <si>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</si>
  <si>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</si>
  <si>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</si>
  <si>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</si>
  <si>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</si>
  <si>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</si>
  <si>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INBNELTO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</si>
  <si>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</si>
  <si>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</si>
  <si>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Odstranění objektů bývalé LTO v areálu nemocnice Nový Bydžov</t>
  </si>
  <si>
    <t>KSO:</t>
  </si>
  <si>
    <t/>
  </si>
  <si>
    <t>CC-CZ:</t>
  </si>
  <si>
    <t>Místo:</t>
  </si>
  <si>
    <t>Nový Bydžov</t>
  </si>
  <si>
    <t>Datum:</t>
  </si>
  <si>
    <t>5. 8. 2022</t>
  </si>
  <si>
    <t>Zadavatel:</t>
  </si>
  <si>
    <t>IČ:</t>
  </si>
  <si>
    <t>Královehradecký kraj</t>
  </si>
  <si>
    <t>DIČ:</t>
  </si>
  <si>
    <t>Uchazeč:</t>
  </si>
  <si>
    <t>Vyplň údaj</t>
  </si>
  <si>
    <t>Projektant:</t>
  </si>
  <si>
    <t>INS s.r.o. Náchod</t>
  </si>
  <si>
    <t>True</t>
  </si>
  <si>
    <t>Zpracovatel:</t>
  </si>
  <si>
    <t>Jan Krčmář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</si>
  <si>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</si>
  <si>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</si>
  <si>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</si>
  <si>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</si>
  <si>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</si>
  <si>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</si>
  <si>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</si>
  <si>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</si>
  <si>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</si>
  <si>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</si>
  <si>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</si>
  <si>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</si>
  <si>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</si>
  <si>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</si>
  <si>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</si>
  <si>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</si>
  <si>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</si>
  <si>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</si>
  <si>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</si>
  <si>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</si>
  <si>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</si>
  <si>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</si>
  <si>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</si>
  <si>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</si>
  <si>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</si>
  <si>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</si>
  <si>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</si>
  <si>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</si>
  <si>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</si>
  <si>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</si>
  <si>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</si>
  <si>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</si>
  <si>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</si>
  <si>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</si>
  <si>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</si>
  <si>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</si>
  <si>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</si>
  <si>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</si>
  <si>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</si>
  <si>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</si>
  <si>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</si>
  <si>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</si>
  <si>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Kiosek stáčení LTO + kondenzátní jímka</t>
  </si>
  <si>
    <t>STA</t>
  </si>
  <si>
    <t>1</t>
  </si>
  <si>
    <t>{a9e3ab17-39ed-4e31-bd20-281698100b46}</t>
  </si>
  <si>
    <t>2</t>
  </si>
  <si>
    <t>2.</t>
  </si>
  <si>
    <t>Stání nadzemních nádrží</t>
  </si>
  <si>
    <t>{8d17fc92-2607-400e-9613-f4dd99a0b653}</t>
  </si>
  <si>
    <t>3.</t>
  </si>
  <si>
    <t>Trativod + veřejné osvětlení</t>
  </si>
  <si>
    <t>{0e0e90ae-f0c7-4198-9c00-9db6d0ccf3a5}</t>
  </si>
  <si>
    <t>4.</t>
  </si>
  <si>
    <t>Kanalizace + lapol</t>
  </si>
  <si>
    <t>{bfad1af3-0838-413f-8fc7-efddea9ff625}</t>
  </si>
  <si>
    <t>5.</t>
  </si>
  <si>
    <t xml:space="preserve">Sanační práce </t>
  </si>
  <si>
    <t>{46c27a67-d3ef-4988-86d2-4e6299cabca9}</t>
  </si>
  <si>
    <t>VRN</t>
  </si>
  <si>
    <t>Vedlejší a ostatní náklady</t>
  </si>
  <si>
    <t>VON</t>
  </si>
  <si>
    <t>{a7dcb268-440f-4dc5-a429-d670abe3f924}</t>
  </si>
  <si>
    <t>802 23</t>
  </si>
  <si>
    <t>KRYCÍ LIST SOUPISU PRACÍ</t>
  </si>
  <si>
    <t>Objekt:</t>
  </si>
  <si>
    <t>1. - Kiosek stáčení LTO + kondenzátní jímka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</si>
  <si>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</si>
  <si>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</si>
  <si>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</si>
  <si>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</si>
  <si>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</si>
  <si>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</si>
  <si>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</si>
  <si>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</si>
  <si>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</si>
  <si>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</si>
  <si>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9 - Ostatní konstrukce a práce, bourání</t>
  </si>
  <si>
    <t xml:space="preserve">    96 - Bourání konstrukcí</t>
  </si>
  <si>
    <t xml:space="preserve">    98 - Demolice</t>
  </si>
  <si>
    <t xml:space="preserve">    99 - Přesun hmot</t>
  </si>
  <si>
    <t>PSV - Práce a dodávky PSV</t>
  </si>
  <si>
    <t xml:space="preserve">    712B - Povlakové krytiny - bourání</t>
  </si>
  <si>
    <t xml:space="preserve">    741B - Elektroinstalace - silnoproud - bourání</t>
  </si>
  <si>
    <t xml:space="preserve">    764B - Konstrukce klempířské -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</si>
  <si>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</si>
  <si>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</si>
  <si>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</si>
  <si>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</si>
  <si>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</si>
  <si>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</si>
  <si>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</si>
  <si>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</si>
  <si>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</si>
  <si>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</si>
  <si>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</si>
  <si>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</si>
  <si>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</si>
  <si>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</si>
  <si>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</si>
  <si>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</si>
  <si>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</si>
  <si>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</si>
  <si>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</si>
  <si>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</si>
  <si>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</si>
  <si>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CS ÚRS 2021 01</t>
  </si>
  <si>
    <t>4</t>
  </si>
  <si>
    <t>-1607307018</t>
  </si>
  <si>
    <t>Online PSC</t>
  </si>
  <si>
    <t>https://podminky.urs.cz/item/CS_URS_2021_01/111251102</t>
  </si>
  <si>
    <t>VV</t>
  </si>
  <si>
    <t>"odstranění stávajících křovin"    120,0</t>
  </si>
  <si>
    <t>112101101</t>
  </si>
  <si>
    <t>Odstranění stromů s odřezáním kmene a s odvětvením listnatých, průměru kmene přes 100 do 300 mm</t>
  </si>
  <si>
    <t>kus</t>
  </si>
  <si>
    <t>-1413108947</t>
  </si>
  <si>
    <t>https://podminky.urs.cz/item/CS_URS_2021_01/112101101</t>
  </si>
  <si>
    <t>"kácení stávajících stromů"   3</t>
  </si>
  <si>
    <t>3</t>
  </si>
  <si>
    <t>112251101</t>
  </si>
  <si>
    <t>Odstranění pařezů strojně s jejich vykopáním, vytrháním nebo odstřelením průměru přes 100 do 300 mm</t>
  </si>
  <si>
    <t>2075525986</t>
  </si>
  <si>
    <t>https://podminky.urs.cz/item/CS_URS_2021_01/112251101</t>
  </si>
  <si>
    <t>131111333</t>
  </si>
  <si>
    <t>Vrtání jamek ručním motorovým vrtákem průměru přes 200 do 300 mm</t>
  </si>
  <si>
    <t>m</t>
  </si>
  <si>
    <t>446488476</t>
  </si>
  <si>
    <t>https://podminky.urs.cz/item/CS_URS_2021_01/131111333</t>
  </si>
  <si>
    <t>"nová drátěné oplocení - jamky pro sloupky a vzpěry"   (19+6)*0,8</t>
  </si>
  <si>
    <t>5</t>
  </si>
  <si>
    <t>131151204</t>
  </si>
  <si>
    <t>Hloubení zapažených jam a zářezů strojně s urovnáním dna do předepsaného profilu a spádu v hornině třídy těžitelnosti I skupiny 1 a 2 přes 100 do 500 m3</t>
  </si>
  <si>
    <t>m3</t>
  </si>
  <si>
    <t>11245320</t>
  </si>
  <si>
    <t>https://podminky.urs.cz/item/CS_URS_2021_01/131151204</t>
  </si>
  <si>
    <t>"odtěžení kontaminované zeminy na úroveň -4,500 - celkový objem vytěžené zeminy - dle kubatury uvedené v T.Z."     494,0</t>
  </si>
  <si>
    <t>"z toho hornina 1-2 - 70% (předpoklad)"    0,70*494,0</t>
  </si>
  <si>
    <t>6</t>
  </si>
  <si>
    <t>131251204</t>
  </si>
  <si>
    <t>Hloubení zapažených jam a zářezů strojně s urovnáním dna do předepsaného profilu a spádu v hornině třídy těžitelnosti I skupiny 3 přes 100 do 500 m3</t>
  </si>
  <si>
    <t>1481669288</t>
  </si>
  <si>
    <t>https://podminky.urs.cz/item/CS_URS_2021_01/131251204</t>
  </si>
  <si>
    <t>"z toho hornina 3 - 30% (předpoklad)"    0,30*494,0</t>
  </si>
  <si>
    <t>7</t>
  </si>
  <si>
    <t>134702401</t>
  </si>
  <si>
    <t>Vykopávky pro vodárenskou studnu spouštěnou a spouštění pláště studny pro jakýkoliv tvar studny, se svislým přemístěním výkopku na terén a s vodorovným přemístěním výkopku na vzdálenost do 20 m od vnějšího okraje studny půdorysné plochy studny do 4 m2 v horninách třídy těžitelnosti I a II, skupiny 1 až 4, kromě hornin kašovité konsistence a tekoucích v hloubce do 10 m</t>
  </si>
  <si>
    <t>1064175386</t>
  </si>
  <si>
    <t>https://podminky.urs.cz/item/CS_URS_2021_01/134702401</t>
  </si>
  <si>
    <t>"výkopy pro provizorní jímací šachtu z betonových skruží (předpokládaný rozsah práce !)"    2,5*PI*(0,8)^2</t>
  </si>
  <si>
    <t>8</t>
  </si>
  <si>
    <t>153112111</t>
  </si>
  <si>
    <t>Zřízení beraněných stěn z ocelových štětovnic z terénu nastražení štětovnic ve standardních podmínkách, délky do 10 m</t>
  </si>
  <si>
    <t>-1838162132</t>
  </si>
  <si>
    <t>https://podminky.urs.cz/item/CS_URS_2021_01/153112111</t>
  </si>
  <si>
    <t>"pažení ze štětovnicové stěny (předpokládaný rozsah práce !)"     20,0*7,0</t>
  </si>
  <si>
    <t>9</t>
  </si>
  <si>
    <t>153112121</t>
  </si>
  <si>
    <t>Zřízení beraněných stěn z ocelových štětovnic z terénu zaberanění štětovnic ve standardních podmínkách, délky do 4 m</t>
  </si>
  <si>
    <t>1590734335</t>
  </si>
  <si>
    <t>https://podminky.urs.cz/item/CS_URS_2021_01/153112121</t>
  </si>
  <si>
    <t>10</t>
  </si>
  <si>
    <t>M</t>
  </si>
  <si>
    <t>15920999x</t>
  </si>
  <si>
    <t>štětovnic ocelová llln - poplatek za opotřebení</t>
  </si>
  <si>
    <t>t</t>
  </si>
  <si>
    <t>1967828936</t>
  </si>
  <si>
    <t>140*0,1555*1,10</t>
  </si>
  <si>
    <t>11</t>
  </si>
  <si>
    <t>153113112</t>
  </si>
  <si>
    <t>Vytažení stěn z ocelových štětovnic zaberaněných z terénu délky do 12 m ve standardních podmínkách, zaberaněných na hloubku do 8 m</t>
  </si>
  <si>
    <t>-1124490686</t>
  </si>
  <si>
    <t>https://podminky.urs.cz/item/CS_URS_2021_01/153113112</t>
  </si>
  <si>
    <t>12</t>
  </si>
  <si>
    <t>153116111</t>
  </si>
  <si>
    <t>Kleštiny nebo převázky pro hradící stěny beraněné, nasazené, tabulové z oceli jakéhokoliv druhu z terénu opracování</t>
  </si>
  <si>
    <t>1889961323</t>
  </si>
  <si>
    <t>https://podminky.urs.cz/item/CS_URS_2021_01/153116111</t>
  </si>
  <si>
    <t>13</t>
  </si>
  <si>
    <t>153116112</t>
  </si>
  <si>
    <t>Kleštiny nebo převázky pro hradící stěny beraněné, nasazené, tabulové z oceli jakéhokoliv druhu z terénu montáž</t>
  </si>
  <si>
    <t>-48335183</t>
  </si>
  <si>
    <t>https://podminky.urs.cz/item/CS_URS_2021_01/153116112</t>
  </si>
  <si>
    <t>"pažení ze štětovnicové stěny (předpokládaný rozsah práce !) - převázky - z nosníků UPN 300"     2*20,0*0,0462</t>
  </si>
  <si>
    <t>14</t>
  </si>
  <si>
    <t>130108361x</t>
  </si>
  <si>
    <t>ocel profilová UPN 300 jakost 11 375 - poplatek za opotřebení</t>
  </si>
  <si>
    <t>1813818837</t>
  </si>
  <si>
    <t>1,848*1,10</t>
  </si>
  <si>
    <t>153116113</t>
  </si>
  <si>
    <t>Kleštiny nebo převázky pro hradící stěny beraněné, nasazené, tabulové z oceli jakéhokoliv druhu z terénu demontáž</t>
  </si>
  <si>
    <t>897876930</t>
  </si>
  <si>
    <t>https://podminky.urs.cz/item/CS_URS_2021_01/153116113</t>
  </si>
  <si>
    <t>16</t>
  </si>
  <si>
    <t>1538111119x</t>
  </si>
  <si>
    <t>Kompletní montáž + dodávka a následné odstranění tyčového kotvení nebo případného rozepření pro štětovnicovou stěnu. Provedení dle statického návrhu dodavatele vč. provedení vrtů, zainjektování a napnutí kotev a staveništního přesunu hmot.</t>
  </si>
  <si>
    <t>-1093928023</t>
  </si>
  <si>
    <t>17</t>
  </si>
  <si>
    <t>162201401</t>
  </si>
  <si>
    <t>Vodorovné přemístění větví, kmenů nebo pařezů s naložením, složením a dopravou do 1000 m větví stromů listnatých, průměru kmene přes 100 do 300 mm</t>
  </si>
  <si>
    <t>1391206151</t>
  </si>
  <si>
    <t>https://podminky.urs.cz/item/CS_URS_2021_01/162201401</t>
  </si>
  <si>
    <t>18</t>
  </si>
  <si>
    <t>162201411</t>
  </si>
  <si>
    <t>Vodorovné přemístění větví, kmenů nebo pařezů s naložením, složením a dopravou do 1000 m kmenů stromů listnatých, průměru přes 100 do 300 mm</t>
  </si>
  <si>
    <t>1229184704</t>
  </si>
  <si>
    <t>https://podminky.urs.cz/item/CS_URS_2021_01/162201411</t>
  </si>
  <si>
    <t>19</t>
  </si>
  <si>
    <t>162201421</t>
  </si>
  <si>
    <t>Vodorovné přemístění větví, kmenů nebo pařezů s naložením, složením a dopravou do 1000 m pařezů kmenů, průměru přes 100 do 300 mm</t>
  </si>
  <si>
    <t>-1104935347</t>
  </si>
  <si>
    <t>https://podminky.urs.cz/item/CS_URS_2021_01/162201421</t>
  </si>
  <si>
    <t>20</t>
  </si>
  <si>
    <t>162301501</t>
  </si>
  <si>
    <t>Vodorovné přemístění smýcených křovin do průměru kmene 100 mm na vzdálenost do 5 000 m</t>
  </si>
  <si>
    <t>-165891953</t>
  </si>
  <si>
    <t>https://podminky.urs.cz/item/CS_URS_2021_01/162301501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</si>
  <si>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</si>
  <si>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</si>
  <si>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1443113171</t>
  </si>
  <si>
    <t>https://podminky.urs.cz/item/CS_URS_2021_01/162301931</t>
  </si>
  <si>
    <t>22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</si>
  <si>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</si>
  <si>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</si>
  <si>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-846228087</t>
  </si>
  <si>
    <t>https://podminky.urs.cz/item/CS_URS_2021_01/162301951</t>
  </si>
  <si>
    <t>23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</si>
  <si>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</si>
  <si>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</si>
  <si>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-1436141173</t>
  </si>
  <si>
    <t>https://podminky.urs.cz/item/CS_URS_2021_01/162301971</t>
  </si>
  <si>
    <t>24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</si>
  <si>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</si>
  <si>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</si>
  <si>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-1181352680</t>
  </si>
  <si>
    <t>https://podminky.urs.cz/item/CS_URS_2021_01/162351103</t>
  </si>
  <si>
    <t xml:space="preserve">"odvoz nekontaminované nebo podlimitně kontaminované zeminy na staveništní mezideponii - uvažovaný rozsah 20% z celkového objemu výkopů" </t>
  </si>
  <si>
    <t>0,20*(494,0+5,027)</t>
  </si>
  <si>
    <t>"zpětný dovoz nekontaminované zeminy  (vhodné pro zpětné zásypy) ze staveništní mezideponie"   99,805</t>
  </si>
  <si>
    <t xml:space="preserve">"zpětný dovoz nadrceného (nekontaminovaného) odpadu (vhodného pro zpětné zásypy) ze stavební  mezideponie (dle kptl. 98)"  </t>
  </si>
  <si>
    <t>"uvažováno s objemovou hmotností 1,6 t/m3"    (59,172+22,86+32,012)/1,600</t>
  </si>
  <si>
    <t>Součet</t>
  </si>
  <si>
    <t>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</si>
  <si>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</si>
  <si>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</si>
  <si>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-651115010</t>
  </si>
  <si>
    <t>https://podminky.urs.cz/item/CS_URS_2021_01/162751117</t>
  </si>
  <si>
    <t>"odvoz kontaminované zeminy na skládku odpadů na k tomu určenou skládku - uvažovaný rozsah 80% z celkového objemu výkopů"   0,80*(494,0+5,027)</t>
  </si>
  <si>
    <t>26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</si>
  <si>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</si>
  <si>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</si>
  <si>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825893622</t>
  </si>
  <si>
    <t>https://podminky.urs.cz/item/CS_URS_2021_01/162751119</t>
  </si>
  <si>
    <t>399,222*(15-10)</t>
  </si>
  <si>
    <t>27</t>
  </si>
  <si>
    <t>167151111</t>
  </si>
  <si>
    <t>Nakládání, skládání a překládání neulehlého výkopku nebo sypaniny strojně nakládání, množství přes 100 m3, z hornin třídy těžitelnosti I, skupiny 1 až 3</t>
  </si>
  <si>
    <t>-833094293</t>
  </si>
  <si>
    <t>https://podminky.urs.cz/item/CS_URS_2021_01/167151111</t>
  </si>
  <si>
    <t>"nakládaní na staveništní mezideponii :"</t>
  </si>
  <si>
    <t>28</t>
  </si>
  <si>
    <t>171201201</t>
  </si>
  <si>
    <t>Uložení sypaniny na skládky nebo meziskládky bez hutnění s upravením uložené sypaniny do předepsaného tvaru</t>
  </si>
  <si>
    <t>-1927469617</t>
  </si>
  <si>
    <t>https://podminky.urs.cz/item/CS_URS_2021_01/171201201</t>
  </si>
  <si>
    <t xml:space="preserve">"uložen nekontaminované nebo podlimitně kontaminované zeminy na staveništní mezideponii - uvažovaný rozsah 20% z celkového objemu výkopů"   </t>
  </si>
  <si>
    <t>29</t>
  </si>
  <si>
    <t>171201223</t>
  </si>
  <si>
    <t>Poplatek za uložení stavebního odpadu na skládce (skládkovné) zeminy a kamení s obsahem nebezpečných látek zatříděného do Katalogu odpadů pod kódem 17 05 03</t>
  </si>
  <si>
    <t>1547217679</t>
  </si>
  <si>
    <t>https://podminky.urs.cz/item/CS_URS_2021_01/171201223</t>
  </si>
  <si>
    <t>"uložení kontaminované zeminy na skládku odpadů na k tomu určenou skládku - uvažovaný rozsah 80% z celkového objemu výkopů"   1,800*0,80*(494,0+5,027)</t>
  </si>
  <si>
    <t>30</t>
  </si>
  <si>
    <t>174101101</t>
  </si>
  <si>
    <t>Zásyp sypaninou z jakékoliv horniny strojně s uložením výkopku ve vrstvách se zhutněním jam, šachet, rýh nebo kolem objektů v těchto vykopávkách</t>
  </si>
  <si>
    <t>297409187</t>
  </si>
  <si>
    <t>https://podminky.urs.cz/item/CS_URS_2021_01/174101101</t>
  </si>
  <si>
    <t>"zpětné zásypy jámy - celkový objem jámy - dle kubatury uvedené v T.Z."     589,5</t>
  </si>
  <si>
    <t>"přípočet - výkopy pro provizorní jímací šachtu z betonových skruží (předpokládaný rozsah práce !)"    2,5*PI*(0,8)^2</t>
  </si>
  <si>
    <t>"přípočet - navýšení o objem dodatečně bouraných konstrukcí  mezi štětovnicovou stěnou a stáčecím místem :"</t>
  </si>
  <si>
    <t>2,62*0,45*2,5+12,44*(0,45*1,0+0,6*0,6)</t>
  </si>
  <si>
    <t>31</t>
  </si>
  <si>
    <t>103641001x</t>
  </si>
  <si>
    <t>zemina vhodná pro zásypy</t>
  </si>
  <si>
    <t>-120731516</t>
  </si>
  <si>
    <t>"dodávka chybějící zeminy pro zásypy  :"</t>
  </si>
  <si>
    <t>"celkový objem zásypů"    607,551</t>
  </si>
  <si>
    <t>"odpočet -  nekontaminovaná zemina  (vhodné pro zpětné zásypy) ze staveništní mezideponie"   -98,8</t>
  </si>
  <si>
    <t xml:space="preserve">"odpočet - nadrcený (nekontaminovaný) odpad (vhodný pro zpětné zásypy) ze stavební  mezideponie (dle kptl. 98)"  </t>
  </si>
  <si>
    <t>"uvažováno s objemovou hmotností 1,6 t/m3"    -(59,172+22,86+32,012)/1,600</t>
  </si>
  <si>
    <t>32</t>
  </si>
  <si>
    <t>181151321</t>
  </si>
  <si>
    <t>Plošná úprava terénu v zemině skupiny 1 až 4 s urovnáním povrchu bez doplnění ornice souvislé plochy přes 500 m2 při nerovnostech terénu přes 100 do 150 mm v rovině nebo na svahu do 1:5</t>
  </si>
  <si>
    <t>-93083493</t>
  </si>
  <si>
    <t>https://podminky.urs.cz/item/CS_URS_2021_01/181151321</t>
  </si>
  <si>
    <t>"Předpokládaná práce a její rozsah !"</t>
  </si>
  <si>
    <t>"nové zatravnění pozemku - vyrovnání terénu před rozprostřením ornice"   4015,0</t>
  </si>
  <si>
    <t>33</t>
  </si>
  <si>
    <t>181351113</t>
  </si>
  <si>
    <t>Rozprostření a urovnání ornice v rovině nebo ve svahu sklonu do 1:5 strojně při souvislé ploše přes 500 m2, tl. vrstvy do 200 mm</t>
  </si>
  <si>
    <t>-1022576685</t>
  </si>
  <si>
    <t>https://podminky.urs.cz/item/CS_URS_2021_01/181351113</t>
  </si>
  <si>
    <t>"nové zatravnění pozemku - rozprostřením ornice"   4015,0</t>
  </si>
  <si>
    <t>34</t>
  </si>
  <si>
    <t>103641011x</t>
  </si>
  <si>
    <t>zemina vhodná pro zatravnění (ornice)</t>
  </si>
  <si>
    <t>1800508042</t>
  </si>
  <si>
    <t>4015,0*0,2*1,01</t>
  </si>
  <si>
    <t>35</t>
  </si>
  <si>
    <t>181451131</t>
  </si>
  <si>
    <t>Založení trávníku na půdě předem připravené plochy přes 1000 m2 výsevem včetně utažení parkového v rovině nebo na svahu do 1:5</t>
  </si>
  <si>
    <t>298441861</t>
  </si>
  <si>
    <t>https://podminky.urs.cz/item/CS_URS_2021_01/181451131</t>
  </si>
  <si>
    <t>"nové zatravnění pozemku - plocha staveniště ohraničená provizorním oplocením - plocha dle odměření projektantem v projekčním programu"   4015,0</t>
  </si>
  <si>
    <t>36</t>
  </si>
  <si>
    <t>005724100</t>
  </si>
  <si>
    <t>osivo směs travní parková</t>
  </si>
  <si>
    <t>kg</t>
  </si>
  <si>
    <t>-698696036</t>
  </si>
  <si>
    <t>4015,0*0,035*1,01</t>
  </si>
  <si>
    <t>37</t>
  </si>
  <si>
    <t>183403153</t>
  </si>
  <si>
    <t>Obdělání půdy hrabáním v rovině nebo na svahu do 1:5</t>
  </si>
  <si>
    <t>-1698698572</t>
  </si>
  <si>
    <t>https://podminky.urs.cz/item/CS_URS_2021_01/183403153</t>
  </si>
  <si>
    <t>38</t>
  </si>
  <si>
    <t>183403161</t>
  </si>
  <si>
    <t>Obdělání půdy válením v rovině nebo na svahu do 1:5</t>
  </si>
  <si>
    <t>1910514899</t>
  </si>
  <si>
    <t>https://podminky.urs.cz/item/CS_URS_2021_01/183403161</t>
  </si>
  <si>
    <t>39</t>
  </si>
  <si>
    <t>184813212</t>
  </si>
  <si>
    <t>Ochranné oplocení kořenové zóny stromu v rovině nebo na svahu do 1:5, výšky přes 1500 do 2000 mm</t>
  </si>
  <si>
    <t>754082937</t>
  </si>
  <si>
    <t>https://podminky.urs.cz/item/CS_URS_2021_01/184813212</t>
  </si>
  <si>
    <t>"ochrana stávajících stromů"   20*(4*0,6)</t>
  </si>
  <si>
    <t>40</t>
  </si>
  <si>
    <t>185804312</t>
  </si>
  <si>
    <t>Zalití rostlin vodou plochy záhonů jednotlivě přes 20 m2</t>
  </si>
  <si>
    <t>-1166477809</t>
  </si>
  <si>
    <t>https://podminky.urs.cz/item/CS_URS_2021_01/185804312</t>
  </si>
  <si>
    <t>"uvažovaný rozsah - 10x 3l/m2"    10*0,003*4015,0</t>
  </si>
  <si>
    <t>Zakládání</t>
  </si>
  <si>
    <t>41</t>
  </si>
  <si>
    <t>242111113</t>
  </si>
  <si>
    <t>Osazení pláště vodárenské kopané studny z betonových skruží na cementovou maltu MC 10 celokruhových, při vnitřním průměru studny 1,00 m</t>
  </si>
  <si>
    <t>-374978364</t>
  </si>
  <si>
    <t>https://podminky.urs.cz/item/CS_URS_2021_01/242111113</t>
  </si>
  <si>
    <t>"provizorní jímací šachta z betonových skruží - část prováděná do výkopu (spouštěné skruže)"    3,0</t>
  </si>
  <si>
    <t>42</t>
  </si>
  <si>
    <t>59225335</t>
  </si>
  <si>
    <t>skruž betonová studňová kruhová 100x100x9cm</t>
  </si>
  <si>
    <t>758435524</t>
  </si>
  <si>
    <t>Svislé a kompletní konstrukce</t>
  </si>
  <si>
    <t>43</t>
  </si>
  <si>
    <t>338171113</t>
  </si>
  <si>
    <t>Montáž sloupků a vzpěr plotových ocelových trubkových nebo profilovaných výšky do 2,00 m se zabetonováním do 0,08 m3 do připravených jamek</t>
  </si>
  <si>
    <t>-1155516692</t>
  </si>
  <si>
    <t>https://podminky.urs.cz/item/CS_URS_2021_01/338171113</t>
  </si>
  <si>
    <t>"osazení plotových sloupků a vzpěr"    19+6</t>
  </si>
  <si>
    <t>44</t>
  </si>
  <si>
    <t>553422601x</t>
  </si>
  <si>
    <t>sloupek plotový koncový Pz a komaxitový 2000/48x1,5mm, sloupek již obsahuje klobouček na vrchní část sloupku a 1 horní držák napínacího drátu</t>
  </si>
  <si>
    <t>-2107155903</t>
  </si>
  <si>
    <t>"nová drátěné oplocení - sloupky"   19</t>
  </si>
  <si>
    <t>45</t>
  </si>
  <si>
    <t>553422622x</t>
  </si>
  <si>
    <t>držák napínacího drátu z PVC, šroubovací + šroub</t>
  </si>
  <si>
    <t>-1282504017</t>
  </si>
  <si>
    <t>"oplocení z pletiva - příchytky na sloupky"   19*2</t>
  </si>
  <si>
    <t>46</t>
  </si>
  <si>
    <t>55342272</t>
  </si>
  <si>
    <t>vzpěra plotová 38x1,5mm včetně krytky s uchem 2000mm</t>
  </si>
  <si>
    <t>-275555077</t>
  </si>
  <si>
    <t>"nová drátěné oplocení - vzpěry"   6</t>
  </si>
  <si>
    <t>47</t>
  </si>
  <si>
    <t>348401220</t>
  </si>
  <si>
    <t>Montáž oplocení z pletiva strojového bez napínacích drátů do 1,6 m</t>
  </si>
  <si>
    <t>-389726073</t>
  </si>
  <si>
    <t>https://podminky.urs.cz/item/CS_URS_2021_01/348401220</t>
  </si>
  <si>
    <t>"nová drátěné oplocení"   44,0</t>
  </si>
  <si>
    <t>48</t>
  </si>
  <si>
    <t>31327512</t>
  </si>
  <si>
    <t>pletivo drátěné plastifikované se čtvercovými oky 55/2,5mm v 1500mm</t>
  </si>
  <si>
    <t>1618011101</t>
  </si>
  <si>
    <t>44,0*1,05</t>
  </si>
  <si>
    <t>49</t>
  </si>
  <si>
    <t>348401350</t>
  </si>
  <si>
    <t>Montáž oplocení z pletiva rozvinutí, uchycení a napnutí drátu napínacího</t>
  </si>
  <si>
    <t>-1410558456</t>
  </si>
  <si>
    <t>https://podminky.urs.cz/item/CS_URS_2021_01/348401350</t>
  </si>
  <si>
    <t>"nová drátěné oplocení - nové napínací dráty"   3*44,0</t>
  </si>
  <si>
    <t>50</t>
  </si>
  <si>
    <t>15619100</t>
  </si>
  <si>
    <t>drát poplastovaný kruhový napínací 2,5/3,5mm</t>
  </si>
  <si>
    <t>-1920710842</t>
  </si>
  <si>
    <t>132,0*1,05</t>
  </si>
  <si>
    <t>51</t>
  </si>
  <si>
    <t>313248261x</t>
  </si>
  <si>
    <t xml:space="preserve">napínací element na drát.,  povrchová úprava žár. zinek + poplastování, </t>
  </si>
  <si>
    <t>1331856616</t>
  </si>
  <si>
    <t>"předpokládaný počet"   3*3</t>
  </si>
  <si>
    <t>52</t>
  </si>
  <si>
    <t>348401360</t>
  </si>
  <si>
    <t>Montáž oplocení z pletiva rozvinutí, uchycení a napnutí drátu přiháčkování pletiva k napínacímu drátu</t>
  </si>
  <si>
    <t>1574886281</t>
  </si>
  <si>
    <t>https://podminky.urs.cz/item/CS_URS_2021_01/348401360</t>
  </si>
  <si>
    <t>"nová drátěné oplocení - přiháčkování k napínacímu drátu"  132,0</t>
  </si>
  <si>
    <t>53</t>
  </si>
  <si>
    <t>15619200</t>
  </si>
  <si>
    <t>drát poplastovaný kruhový vázací 1,1/1,5mm</t>
  </si>
  <si>
    <t>332140889</t>
  </si>
  <si>
    <t>Trubní vedení</t>
  </si>
  <si>
    <t>54</t>
  </si>
  <si>
    <t>890451851</t>
  </si>
  <si>
    <t>Bourání šachet a jímek strojně velikosti obestavěného prostoru přes 3 do 5 m3 z prefabrikovaných skruží</t>
  </si>
  <si>
    <t>1944860475</t>
  </si>
  <si>
    <t>https://podminky.urs.cz/item/CS_URS_2021_01/890451851</t>
  </si>
  <si>
    <t>"provizorní jímací šachta z betonových skruží - odstranění po zkončení sanačních prací"    7,0*PI*(0,6)^2</t>
  </si>
  <si>
    <t>55</t>
  </si>
  <si>
    <t>894411311</t>
  </si>
  <si>
    <t>Osazení betonových nebo železobetonových dílců pro šachty skruží rovných</t>
  </si>
  <si>
    <t>-60669454</t>
  </si>
  <si>
    <t>https://podminky.urs.cz/item/CS_URS_2021_01/894411311</t>
  </si>
  <si>
    <t>"provizorní jímací šachta z betonových skruží - vrchní část"    4,0</t>
  </si>
  <si>
    <t>56</t>
  </si>
  <si>
    <t>134147880</t>
  </si>
  <si>
    <t>Ostatní konstrukce a práce, bourání</t>
  </si>
  <si>
    <t>57</t>
  </si>
  <si>
    <t>919726124</t>
  </si>
  <si>
    <t>Geotextilie netkaná pro ochranu, separaci nebo filtraci měrná hmotnost přes 500 do 800 g/m2</t>
  </si>
  <si>
    <t>-1001738163</t>
  </si>
  <si>
    <t>https://podminky.urs.cz/item/CS_URS_2021_01/919726124</t>
  </si>
  <si>
    <t>"ochranná provizorní podkladní geotextilie v místě staveništní mezideponie"    40,0*25,0</t>
  </si>
  <si>
    <t>96</t>
  </si>
  <si>
    <t>Bourání konstrukcí</t>
  </si>
  <si>
    <t>58</t>
  </si>
  <si>
    <t>113311121</t>
  </si>
  <si>
    <t>Odstranění geosyntetik s uložením na vzdálenost do 20 m nebo naložením na dopravní prostředek geotextilie</t>
  </si>
  <si>
    <t>-1306516063</t>
  </si>
  <si>
    <t>https://podminky.urs.cz/item/CS_URS_2021_01/113311121</t>
  </si>
  <si>
    <t>"ochranná provizorní podkladní geotextilie v místě staveništní mezideponie - odstranění"    40,0*25,0</t>
  </si>
  <si>
    <t>59</t>
  </si>
  <si>
    <t>962081131</t>
  </si>
  <si>
    <t>Bourání zdiva příček nebo vybourání otvorů ze skleněných tvárnic, tl. do 100 mm</t>
  </si>
  <si>
    <t>-722820976</t>
  </si>
  <si>
    <t>https://podminky.urs.cz/item/CS_URS_2021_01/962081131</t>
  </si>
  <si>
    <t>"vybourání stáv sklobetonových oken"    2*0,93*1,65+3*(1,9*1,65-2*0,8*0,8)</t>
  </si>
  <si>
    <t>60</t>
  </si>
  <si>
    <t>968072244</t>
  </si>
  <si>
    <t>Vybourání kovových rámů oken s křídly, dveřních zárubní, vrat, stěn, ostění nebo obkladů okenních rámů s křídly jednoduchých, plochy do 1 m2</t>
  </si>
  <si>
    <t>-917441513</t>
  </si>
  <si>
    <t>https://podminky.urs.cz/item/CS_URS_2021_01/968072244</t>
  </si>
  <si>
    <t>"porovnávací položka pro vybourání stáv. ocelových dvířek"    2*0,6*0,6</t>
  </si>
  <si>
    <t>61</t>
  </si>
  <si>
    <t>968072354</t>
  </si>
  <si>
    <t>Vybourání kovových rámů oken s křídly, dveřních zárubní, vrat, stěn, ostění nebo obkladů okenních rámů s křídly zdvojených, plochy do 1 m2</t>
  </si>
  <si>
    <t>-875764096</t>
  </si>
  <si>
    <t>https://podminky.urs.cz/item/CS_URS_2021_01/968072354</t>
  </si>
  <si>
    <t>"vybourání stáv  oken"    6*0,8*0,8</t>
  </si>
  <si>
    <t>62</t>
  </si>
  <si>
    <t>968072455</t>
  </si>
  <si>
    <t>Vybourání kovových rámů oken s křídly, dveřních zárubní, vrat, stěn, ostění nebo obkladů dveřních zárubní, plochy do 2 m2</t>
  </si>
  <si>
    <t>387428895</t>
  </si>
  <si>
    <t>https://podminky.urs.cz/item/CS_URS_2021_01/968072455</t>
  </si>
  <si>
    <t>"výbourání stávajících dveří"    0,9*(1,95+1,94+1,93)</t>
  </si>
  <si>
    <t>63</t>
  </si>
  <si>
    <t>969031111</t>
  </si>
  <si>
    <t>Vybourání vnitřního potrubí včetně vysekání drážky ocelového do DN 50</t>
  </si>
  <si>
    <t>-567198557</t>
  </si>
  <si>
    <t>https://podminky.urs.cz/item/CS_URS_2021_01/969031111</t>
  </si>
  <si>
    <t>"porovnávací položka pro vybourání potrubí na východní stěně objektu"    5,0+3,2</t>
  </si>
  <si>
    <t>"bourání části trativodu (kanálu) k nadzemním nádržím - porovnávací položka pro vybourání samostatného potrubí  vč. jeho izolace"   5,8</t>
  </si>
  <si>
    <t>64</t>
  </si>
  <si>
    <t>969031112</t>
  </si>
  <si>
    <t>Vybourání vnitřního potrubí včetně vysekání drážky ocelového přes DN 50 do DN 100</t>
  </si>
  <si>
    <t>201709304</t>
  </si>
  <si>
    <t>https://podminky.urs.cz/item/CS_URS_2021_01/969031112</t>
  </si>
  <si>
    <t>"bourání části trativodu (kanálu) k nadzemním nádržím - porovnávací položka pro vybourání dvou svazků potrubí  vč. jeho izolace"   2*5,8</t>
  </si>
  <si>
    <t>65</t>
  </si>
  <si>
    <t>997013111</t>
  </si>
  <si>
    <t>Vnitrostaveništní doprava suti a vybouraných hmot vodorovně do 50 m svisle s použitím mechanizace pro budovy a haly výšky do 6 m</t>
  </si>
  <si>
    <t>-98614076</t>
  </si>
  <si>
    <t>https://podminky.urs.cz/item/CS_URS_2021_01/997013111</t>
  </si>
  <si>
    <t>"dle kptl. 96+712B+741B+764B"   2,345+0,645+0,034+0,191</t>
  </si>
  <si>
    <t>66</t>
  </si>
  <si>
    <t>997013501</t>
  </si>
  <si>
    <t>Odvoz suti a vybouraných hmot na skládku nebo meziskládku se složením, na vzdálenost do 1 km</t>
  </si>
  <si>
    <t>252606401</t>
  </si>
  <si>
    <t>https://podminky.urs.cz/item/CS_URS_2021_01/997013501</t>
  </si>
  <si>
    <t>67</t>
  </si>
  <si>
    <t>997013509</t>
  </si>
  <si>
    <t>Odvoz suti a vybouraných hmot na skládku nebo meziskládku se složením, na vzdálenost Příplatek k ceně za každý další i započatý 1 km přes 1 km</t>
  </si>
  <si>
    <t>-60870402</t>
  </si>
  <si>
    <t>https://podminky.urs.cz/item/CS_URS_2021_01/997013509</t>
  </si>
  <si>
    <t>"dle kptl. 96+712B - odvoz na řízenou skládu"   (2,345+0,645)*(15-1)</t>
  </si>
  <si>
    <t>"dle kptl. 741B+764B - odvoz do sběrných surovin"   (0,034+0,191)*(2-1)</t>
  </si>
  <si>
    <t>68</t>
  </si>
  <si>
    <t>997013631</t>
  </si>
  <si>
    <t>Poplatek za uložení stavebního odpadu na skládce (skládkovné) směsného stavebního a demoličního zatříděného do Katalogu odpadů pod kódem 17 09 04</t>
  </si>
  <si>
    <t>-337323064</t>
  </si>
  <si>
    <t>https://podminky.urs.cz/item/CS_URS_2021_01/997013631</t>
  </si>
  <si>
    <t>"dle kptl. 96+712B - uložení na řízenou skládu"   2,345+0,645</t>
  </si>
  <si>
    <t>98</t>
  </si>
  <si>
    <t>Demolice</t>
  </si>
  <si>
    <t>69</t>
  </si>
  <si>
    <t>981332111</t>
  </si>
  <si>
    <t>Demolice ocelových konstrukcí hal, sil, technologických zařízení apod. jakýmkoliv způsobem</t>
  </si>
  <si>
    <t>-254872584</t>
  </si>
  <si>
    <t>https://podminky.urs.cz/item/CS_URS_2021_01/981332111</t>
  </si>
  <si>
    <t>"porovnávací položka pro vybourání zabudovaných pomocných ocelových konstrukcí (lemovací úhelníky, konzole, atd..)"   0,200</t>
  </si>
  <si>
    <t>70</t>
  </si>
  <si>
    <t>981511111</t>
  </si>
  <si>
    <t>Demolice konstrukcí objektů postupným rozebíráním zdiva na maltu vápennou nebo vápenocementovou z cihel, tvárnic, kamene, zdiva smíšeného nebo hrázděného</t>
  </si>
  <si>
    <t>-1950910786</t>
  </si>
  <si>
    <t>https://podminky.urs.cz/item/CS_URS_2021_01/981511111</t>
  </si>
  <si>
    <t>"bourání nekontaminovaného zdiva :"</t>
  </si>
  <si>
    <t>"atikové zdivo"    (15,06+2*4,4)*0,25*0,2</t>
  </si>
  <si>
    <t>"nosné zdivo (uvažováno od výšky +1,000) :"</t>
  </si>
  <si>
    <t>"obvodové zdivo tl. 400mm"    ((15,06+3,61)*2*((3,4+3,6)/2-1,1)-2*0,93*1,63-3*1,9*1,65-0,9*((1,95+1,94+1,93)-3*1,0))*0,4</t>
  </si>
  <si>
    <t>"vnitřní zdivo rozvodny  tl. 200mm"    3,61*((3,4+3,6)/2-1,1)*0,2</t>
  </si>
  <si>
    <t>Mezisoučet</t>
  </si>
  <si>
    <t>"bourání kontaminovaného  zdiva :"</t>
  </si>
  <si>
    <t>"nosné zdivo (uvažováno od podlahy po výšku +1,000) :"</t>
  </si>
  <si>
    <t>"obvodové zdivo tl. 400mm"    ((15,06+3,61)*2*1,1+(2*1,71+3,61)*0,1-3*0,9*1,1-2*0,6*0,6)*0,4</t>
  </si>
  <si>
    <t>"vnitřní zdivo rozvodny  tl. 200mm"    3,61*1,1*0,2</t>
  </si>
  <si>
    <t>71</t>
  </si>
  <si>
    <t>981511112</t>
  </si>
  <si>
    <t>Demolice konstrukcí objektů postupným rozebíráním zdiva na maltu cementovou z cihel nebo tvárnic</t>
  </si>
  <si>
    <t>-1116456174</t>
  </si>
  <si>
    <t>https://podminky.urs.cz/item/CS_URS_2021_01/981511112</t>
  </si>
  <si>
    <t>Bourání kontaminovaného zdiva :</t>
  </si>
  <si>
    <t xml:space="preserve">Poznámka - část konstrukcí mezi štětovnicovou stěnou a stáčecím místem bude vybourána až po </t>
  </si>
  <si>
    <t>částečném provedení zpětných zásypů jámy a po odstranění  štětovnicové stěny !</t>
  </si>
  <si>
    <t>"soklové zdivo z CP tl. 450mm"    ((15,06-1,76)+3,51)*2*0,9*0,45</t>
  </si>
  <si>
    <t>"zdivo z CP tl. 200mm"    (5,225+2,36+2*0,7+4,05+2*2,36)*0,9*0,2</t>
  </si>
  <si>
    <t>72</t>
  </si>
  <si>
    <t>981511114</t>
  </si>
  <si>
    <t>Demolice konstrukcí objektů postupným rozebíráním konstrukcí ze železobetonu</t>
  </si>
  <si>
    <t>-2143375569</t>
  </si>
  <si>
    <t>https://podminky.urs.cz/item/CS_URS_2021_01/981511114</t>
  </si>
  <si>
    <t>"bourání nekontaminovaných konstrukcí ze ŽB :"</t>
  </si>
  <si>
    <t>"bourání  nosné konstrukce stropu"  15,06*4,41*0,2</t>
  </si>
  <si>
    <t>"bourání kontaminovaných konstrukcí ze ŽB :"</t>
  </si>
  <si>
    <t>Bourání stropních, podlahových a základových konstrukcí  :</t>
  </si>
  <si>
    <t>"101 - podlahové (stropní) desky pod čerpadly"   ((5,225*2,65-1,14*0,7)+4,05*2,65)*0,1</t>
  </si>
  <si>
    <t>"základy pod čerpadla"    2*0,75*1,3*0,15+3*0,6*1,05*0,17</t>
  </si>
  <si>
    <t>"101 - podlahové základové desky  a základové stěny"    3,115*4,41*0,4+(3,115+3,51)*2*1,28*0,45+(15,06-3,115-1,71)*4,41*0,2</t>
  </si>
  <si>
    <t>"102 - podlahové konstrukce"   (1,56-0,25)*3,61*0,2</t>
  </si>
  <si>
    <t>"101,102 - základové pásy"    (2*(15,06-3,115+0,1)+(3,61-2*0,1))*0,6*0,6</t>
  </si>
  <si>
    <t>"kondensátní jímka"    1,95*2,4*1,97-1,2*1,5*1,5+1,2*0,1*0,9</t>
  </si>
  <si>
    <t>"bourání žb konstrukcí části trativodu (kanálu) k nadzemním nádržím :"   5,8*(1,4*1,4-1,01*1,0)</t>
  </si>
  <si>
    <t>73</t>
  </si>
  <si>
    <t>981511116</t>
  </si>
  <si>
    <t>Demolice konstrukcí objektů postupným rozebíráním konstrukcí z betonu prostého</t>
  </si>
  <si>
    <t>776165102</t>
  </si>
  <si>
    <t>https://podminky.urs.cz/item/CS_URS_2021_01/981511116</t>
  </si>
  <si>
    <t>"bourání  nekontaminované konstrukcí z betonu prostého :"</t>
  </si>
  <si>
    <t>"bourání   konstrukce střechy - betonová mazanina + PZD stropní desky"  15,06*4,6*0,15</t>
  </si>
  <si>
    <t>74</t>
  </si>
  <si>
    <t>997006005</t>
  </si>
  <si>
    <t>Úprava stavebního odpadu drcení s dopravou na vzdálenost do 100 m a naložením do drtícího zařízení ze zdiva cihelného, kamenného a smíšeného</t>
  </si>
  <si>
    <t>-1477882064</t>
  </si>
  <si>
    <t>https://podminky.urs.cz/item/CS_URS_2021_01/997006005</t>
  </si>
  <si>
    <t>"drcení odpadu z bouraného nekontaminovaného cihelného zdiva"   32,782*1,805</t>
  </si>
  <si>
    <t>"drcení odpadu z bouraného kontaminovaného cihelného zdiva"   16,029*1,805</t>
  </si>
  <si>
    <t>"drcení odpadu z bouraného kontaminovaného cihelného zdiva na maltu cementovou"   33,691</t>
  </si>
  <si>
    <t>75</t>
  </si>
  <si>
    <t>997006006</t>
  </si>
  <si>
    <t>Úprava stavebního odpadu drcení s dopravou na vzdálenost do 100 m a naložením do drtícího zařízení ze zdiva betonového</t>
  </si>
  <si>
    <t>-99300410</t>
  </si>
  <si>
    <t>https://podminky.urs.cz/item/CS_URS_2021_01/997006006</t>
  </si>
  <si>
    <t>"drcení nekontaminovaného odpadu  konstrukcí z betonu prostého"   22,86</t>
  </si>
  <si>
    <t>76</t>
  </si>
  <si>
    <t>997006007</t>
  </si>
  <si>
    <t>Úprava stavebního odpadu drcení s dopravou na vzdálenost do 100 m a naložením do drtícího zařízení ze zdiva železobetonového</t>
  </si>
  <si>
    <t>-901130107</t>
  </si>
  <si>
    <t>https://podminky.urs.cz/item/CS_URS_2021_01/997006007</t>
  </si>
  <si>
    <t>"drcení nekontaminovaného odpadu  konstrukcí z železobetonu"   13,283*2,41</t>
  </si>
  <si>
    <t>"drcení kontaminovaného odpadu  konstrukcí z železobetonu"   48,130*2,41</t>
  </si>
  <si>
    <t>77</t>
  </si>
  <si>
    <t>997006512</t>
  </si>
  <si>
    <t>Vodorovná doprava suti na skládku s naložením na dopravní prostředek a složením přes 100 m do 1 km</t>
  </si>
  <si>
    <t>1929133157</t>
  </si>
  <si>
    <t>https://podminky.urs.cz/item/CS_URS_2021_01/997006512</t>
  </si>
  <si>
    <t xml:space="preserve">"odvoz kontaminovaných odpadů na k tomu určenou skládku"    </t>
  </si>
  <si>
    <t>"celková hmotnost sutě"    292,861</t>
  </si>
  <si>
    <t>"odpočet - nadrcený (nekontaminovaného) odpadu"    -(59,172+22,86+32,012)</t>
  </si>
  <si>
    <t>78</t>
  </si>
  <si>
    <t>997006519</t>
  </si>
  <si>
    <t>Vodorovná doprava suti na skládku s naložením na dopravní prostředek a složením Příplatek k ceně za každý další i započatý 1 km</t>
  </si>
  <si>
    <t>750712672</t>
  </si>
  <si>
    <t>https://podminky.urs.cz/item/CS_URS_2021_01/997006519</t>
  </si>
  <si>
    <t>178,817*(15-1)</t>
  </si>
  <si>
    <t>79</t>
  </si>
  <si>
    <t>997006551</t>
  </si>
  <si>
    <t>Hrubé urovnání suti na skládce bez zhutnění</t>
  </si>
  <si>
    <t>1562916765</t>
  </si>
  <si>
    <t>https://podminky.urs.cz/item/CS_URS_2021_01/997006551</t>
  </si>
  <si>
    <t>"Předpokládané uložení nadrceného (nekontaminovaného) odpadu na stavební  mezideponii"    59,172+22,86+32,012</t>
  </si>
  <si>
    <t>80</t>
  </si>
  <si>
    <t>997013658x</t>
  </si>
  <si>
    <t>Poplatek za uložení stavebního odpadu na skládce (skládkovné) ze směsí nebo oddělených frakcí betonu, cihel a keramických výrobků zatříděného do Katalogu odpadů pod kódem 17 01 06</t>
  </si>
  <si>
    <t>-1266741302</t>
  </si>
  <si>
    <t>"uložení kontaminovaných odpadů na k tomu určenou skládku"    178,817</t>
  </si>
  <si>
    <t>99</t>
  </si>
  <si>
    <t>Přesun hmot</t>
  </si>
  <si>
    <t>81</t>
  </si>
  <si>
    <t>998003111</t>
  </si>
  <si>
    <t>Přesun hmot pro piloty, kůly, jehly, zápory, štětové nebo tabulové stěny ocelové nebo dřevěné, zřizované z terénu</t>
  </si>
  <si>
    <t>714339999</t>
  </si>
  <si>
    <t>https://podminky.urs.cz/item/CS_URS_2021_01/998003111</t>
  </si>
  <si>
    <t>PSV</t>
  </si>
  <si>
    <t>Práce a dodávky PSV</t>
  </si>
  <si>
    <t>712B</t>
  </si>
  <si>
    <t>Povlakové krytiny - bourání</t>
  </si>
  <si>
    <t>82</t>
  </si>
  <si>
    <t>712300832</t>
  </si>
  <si>
    <t>Odstranění ze střech plochých do 10° krytiny povlakové dvouvrstvé</t>
  </si>
  <si>
    <t>-1395169563</t>
  </si>
  <si>
    <t>https://podminky.urs.cz/item/CS_URS_2021_01/712300832</t>
  </si>
  <si>
    <t>"odstranění stávající střešní krytiny - předpokládaný počet vrstev"    14,66*4,4</t>
  </si>
  <si>
    <t>741B</t>
  </si>
  <si>
    <t>Elektroinstalace - silnoproud - bourání</t>
  </si>
  <si>
    <t>83</t>
  </si>
  <si>
    <t>741421811</t>
  </si>
  <si>
    <t>Demontáž hromosvodného vedení bez zachování funkčnosti svodových drátů nebo lan kolmého svodu, průměru do 8 mm</t>
  </si>
  <si>
    <t>902082947</t>
  </si>
  <si>
    <t>https://podminky.urs.cz/item/CS_URS_2021_01/741421811</t>
  </si>
  <si>
    <t>"demontáž stáv. hromosvodu - kolmé svody"    2*4,0</t>
  </si>
  <si>
    <t>84</t>
  </si>
  <si>
    <t>741421821</t>
  </si>
  <si>
    <t>Demontáž hromosvodného vedení bez zachování funkčnosti svodových drátů nebo lan na rovné střeše, průměru do 8 mm</t>
  </si>
  <si>
    <t>158435147</t>
  </si>
  <si>
    <t>https://podminky.urs.cz/item/CS_URS_2021_01/741421821</t>
  </si>
  <si>
    <t>"demontáž stáv. hromosvodu - rozvody na střeše"    (15,06+4,41)*2</t>
  </si>
  <si>
    <t>85</t>
  </si>
  <si>
    <t>741421855</t>
  </si>
  <si>
    <t>Demontáž hromosvodného vedení podpěr střešního vedení pro plochou střechu</t>
  </si>
  <si>
    <t>-1024373556</t>
  </si>
  <si>
    <t>https://podminky.urs.cz/item/CS_URS_2021_01/741421855</t>
  </si>
  <si>
    <t>"demontáž stáv. hromosvodu - podpěry pro rozvody na střeše"    40</t>
  </si>
  <si>
    <t>86</t>
  </si>
  <si>
    <t>741421871</t>
  </si>
  <si>
    <t>Demontáž hromosvodného vedení doplňků ochranných úhelníků, délky do 1,4 m</t>
  </si>
  <si>
    <t>1774612386</t>
  </si>
  <si>
    <t>https://podminky.urs.cz/item/CS_URS_2021_01/741421871</t>
  </si>
  <si>
    <t>"demontáž stáv. hromosvodu - ochranné úhelníky"    2</t>
  </si>
  <si>
    <t>87</t>
  </si>
  <si>
    <t>741499001x</t>
  </si>
  <si>
    <t>Kompletní provedení demontáže stávajících nefunkčních elektro rozvodů a zařízení vč. odvozů a likvidace vybouraných hmot.</t>
  </si>
  <si>
    <t>-124841868</t>
  </si>
  <si>
    <t>764B</t>
  </si>
  <si>
    <t>Konstrukce klempířské - bourání</t>
  </si>
  <si>
    <t>88</t>
  </si>
  <si>
    <t>764001821</t>
  </si>
  <si>
    <t>Demontáž klempířských konstrukcí krytiny ze svitků nebo tabulí do suti</t>
  </si>
  <si>
    <t>-1629779915</t>
  </si>
  <si>
    <t>https://podminky.urs.cz/item/CS_URS_2021_01/764001821</t>
  </si>
  <si>
    <t>"porovnávací položka pro demontáž stávajícího oplechování nerezovým plechem okolo ocelových dvířek v jižní stěně"   2*(2,8*1,3-2*0,9*0,9/2-2*0,6*0,6)</t>
  </si>
  <si>
    <t>89</t>
  </si>
  <si>
    <t>764002811</t>
  </si>
  <si>
    <t>Demontáž klempířských konstrukcí okapového plechu do suti, v krytině povlakové</t>
  </si>
  <si>
    <t>1224402969</t>
  </si>
  <si>
    <t>https://podminky.urs.cz/item/CS_URS_2021_01/764002811</t>
  </si>
  <si>
    <t>"odstranění stávající střešní krytiny - oplechování okapu"    14,66</t>
  </si>
  <si>
    <t>90</t>
  </si>
  <si>
    <t>764002841</t>
  </si>
  <si>
    <t>Demontáž klempířských konstrukcí oplechování horních ploch zdí a nadezdívek do suti</t>
  </si>
  <si>
    <t>-1880236840</t>
  </si>
  <si>
    <t>https://podminky.urs.cz/item/CS_URS_2021_01/764002841</t>
  </si>
  <si>
    <t>"odstranění stávající střešní krytiny - demontáž oplechování horních ploch atik"    15,06+2*4,21</t>
  </si>
  <si>
    <t>91</t>
  </si>
  <si>
    <t>764002871</t>
  </si>
  <si>
    <t>Demontáž klempířských konstrukcí lemování zdí do suti</t>
  </si>
  <si>
    <t>2131214970</t>
  </si>
  <si>
    <t>https://podminky.urs.cz/item/CS_URS_2021_01/764002871</t>
  </si>
  <si>
    <t>"odstranění stávající střešní krytiny - demontáž lemování  boků atik"    14,66+2*4,21</t>
  </si>
  <si>
    <t>92</t>
  </si>
  <si>
    <t>764004801</t>
  </si>
  <si>
    <t>Demontáž klempířských konstrukcí žlabu podokapního do suti</t>
  </si>
  <si>
    <t>-874564528</t>
  </si>
  <si>
    <t>https://podminky.urs.cz/item/CS_URS_2021_01/764004801</t>
  </si>
  <si>
    <t>"dmtž stáv. žlabu"   15,06</t>
  </si>
  <si>
    <t>93</t>
  </si>
  <si>
    <t>764004861</t>
  </si>
  <si>
    <t>Demontáž klempířských konstrukcí svodu do suti</t>
  </si>
  <si>
    <t>-1935119295</t>
  </si>
  <si>
    <t>https://podminky.urs.cz/item/CS_URS_2021_01/764004861</t>
  </si>
  <si>
    <t>"dmtž stáv. svodu"   4,0</t>
  </si>
  <si>
    <t>2. - Stání nadzemních nádrží</t>
  </si>
  <si>
    <t>131151104</t>
  </si>
  <si>
    <t>Hloubení nezapažených jam a zářezů strojně s urovnáním dna do předepsaného profilu a spádu v hornině třídy těžitelnosti I skupiny 1 a 2 přes 100 do 500 m3</t>
  </si>
  <si>
    <t>65098206</t>
  </si>
  <si>
    <t>https://podminky.urs.cz/item/CS_URS_2021_01/131151104</t>
  </si>
  <si>
    <t>"odtěžení kontaminované zeminy na úroveň -1,500 - celkový objem vytěžené zeminy - dle kubatury uvedené v T.Z."     399,3</t>
  </si>
  <si>
    <t>132151251</t>
  </si>
  <si>
    <t>Hloubení nezapažených rýh šířky přes 800 do 2 000 mm strojně s urovnáním dna do předepsaného profilu a spádu v hornině třídy těžitelnosti I skupiny 1 a 2 do 20 m3</t>
  </si>
  <si>
    <t>1929404622</t>
  </si>
  <si>
    <t>https://podminky.urs.cz/item/CS_URS_2021_01/132151251</t>
  </si>
  <si>
    <t>"výkop pro zasakovací drén"   8,0*1,0*2,0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</si>
  <si>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</si>
  <si>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</si>
  <si>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1330322176</t>
  </si>
  <si>
    <t>https://podminky.urs.cz/item/CS_URS_2021_01/162251101</t>
  </si>
  <si>
    <t>"staveništní přemístění kameniva pro zasakovací drén"   16,0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</si>
  <si>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</si>
  <si>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</si>
  <si>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-2088094914</t>
  </si>
  <si>
    <t>https://podminky.urs.cz/item/CS_URS_2021_01/162251102</t>
  </si>
  <si>
    <t>0,20*(399,3+16,0)</t>
  </si>
  <si>
    <t>"zpětný dovoz nekontaminované zeminy  (vhodné pro zpětné zásypy) ze staveništní mezideponie"   83,06</t>
  </si>
  <si>
    <t>"uvažováno s objemovou hmotností 1,9 t/m3"   52,796/1,900</t>
  </si>
  <si>
    <t>-16824205</t>
  </si>
  <si>
    <t>"odvoz kontaminované zeminy na skládku odpadů na k tomu určenou skládku - uvažovaný rozsah 80% z celkového objemu výkopů"   0,80*(399,3+16,0)</t>
  </si>
  <si>
    <t>-256385381</t>
  </si>
  <si>
    <t>332,24*(15-10)</t>
  </si>
  <si>
    <t>167151101</t>
  </si>
  <si>
    <t>Nakládání, skládání a překládání neulehlého výkopku nebo sypaniny strojně nakládání, množství do 100 m3, z horniny třídy těžitelnosti I, skupiny 1 až 3</t>
  </si>
  <si>
    <t>-1653618390</t>
  </si>
  <si>
    <t>https://podminky.urs.cz/item/CS_URS_2021_01/167151101</t>
  </si>
  <si>
    <t>"staveništní přemístění kameniva pro zasakovací drén - nakládání"   16,0</t>
  </si>
  <si>
    <t>-1472448296</t>
  </si>
  <si>
    <t>1718508442</t>
  </si>
  <si>
    <t>310694406</t>
  </si>
  <si>
    <t>"uložení kontaminované zeminy na skládku odpadů na k tomu určenou skládku - uvažovaný rozsah 80% z celkového objemu výkopů"   1,800*0,80*(399,3+16,0)</t>
  </si>
  <si>
    <t>610792117</t>
  </si>
  <si>
    <t>"zpětné zásypy jámy - celkový objem jámy - dle kubatury uvedené v T.Z."    414,0</t>
  </si>
  <si>
    <t>-302208936</t>
  </si>
  <si>
    <t>"celkový objem zásypů"    414,0</t>
  </si>
  <si>
    <t>"odpočet -  nekontaminovaná zemina  (vhodné pro zpětné zásypy) ze staveništní mezideponie"   -83,06</t>
  </si>
  <si>
    <t>"uvažováno s objemovou hmotností 1,9 t/m3"    -52,796/1,900</t>
  </si>
  <si>
    <t>2115311111x</t>
  </si>
  <si>
    <t>Výplň kamenivem do rýh odvodňovacích žeber nebo trativodů bez zhutnění, s úpravou povrchu výplně kamenivem hrubým drceným frakce 32 až 63 mm</t>
  </si>
  <si>
    <t>312259191</t>
  </si>
  <si>
    <t>"zasakovací drén"   8,0*1,0*2,0</t>
  </si>
  <si>
    <t>211971110</t>
  </si>
  <si>
    <t>Zřízení opláštění výplně z geotextilie odvodňovacích žeber nebo trativodů v rýze nebo zářezu se stěnami šikmými o sklonu do 1:2</t>
  </si>
  <si>
    <t>1006928035</t>
  </si>
  <si>
    <t>https://podminky.urs.cz/item/CS_URS_2021_01/211971110</t>
  </si>
  <si>
    <t>"zasakovací drén - opláštění geotwxtílií"   2*8,0*1,0+(8,0+1,0)*2*2,0</t>
  </si>
  <si>
    <t>69311081</t>
  </si>
  <si>
    <t>geotextilie netkaná separační, ochranná, filtrační, drenážní PES 300g/m2</t>
  </si>
  <si>
    <t>428657919</t>
  </si>
  <si>
    <t>52,0*1,05</t>
  </si>
  <si>
    <t>212755214</t>
  </si>
  <si>
    <t>Trativody bez lože z drenážních trubek plastových flexibilních D 100 mm</t>
  </si>
  <si>
    <t>2005546729</t>
  </si>
  <si>
    <t>https://podminky.urs.cz/item/CS_URS_2021_01/212755214</t>
  </si>
  <si>
    <t>"zasakovací drén - rozváděcí potrubí"   10,0</t>
  </si>
  <si>
    <t>689422070</t>
  </si>
  <si>
    <t>"zasakovací drén - napouštěcí šachta - dmtž po ukončení sanačních prací"    PI*(0,59)^2*3,1</t>
  </si>
  <si>
    <t>228630706</t>
  </si>
  <si>
    <t>1+2</t>
  </si>
  <si>
    <t>59224001</t>
  </si>
  <si>
    <t>dílec betonový pro vstupní šachty 100x50x9cm</t>
  </si>
  <si>
    <t>-741703323</t>
  </si>
  <si>
    <t>"zasakovací drén - napouštěcí šachta"  1</t>
  </si>
  <si>
    <t>59224002</t>
  </si>
  <si>
    <t>dílec betonový pro vstupní šachty 100x100x9cm</t>
  </si>
  <si>
    <t>-1199761561</t>
  </si>
  <si>
    <t>"zasakovací drén - napouštěcí šachta"  2</t>
  </si>
  <si>
    <t>894412411</t>
  </si>
  <si>
    <t>Osazení betonových nebo železobetonových dílců pro šachty skruží přechodových</t>
  </si>
  <si>
    <t>-1819389160</t>
  </si>
  <si>
    <t>https://podminky.urs.cz/item/CS_URS_2021_01/894412411</t>
  </si>
  <si>
    <t>59224120</t>
  </si>
  <si>
    <t>skruž betonová přechodová 62,5/100x60x9cm, stupadla poplastovaná</t>
  </si>
  <si>
    <t>-1019279010</t>
  </si>
  <si>
    <t>899104112</t>
  </si>
  <si>
    <t>Osazení poklopů litinových a ocelových včetně rámů pro třídu zatížení D400, E600</t>
  </si>
  <si>
    <t>585082229</t>
  </si>
  <si>
    <t>https://podminky.urs.cz/item/CS_URS_2021_01/899104112</t>
  </si>
  <si>
    <t>55241015</t>
  </si>
  <si>
    <t>poklop šachtový třída D400, kruhový rám 785, vstup 600mm, s ventilací</t>
  </si>
  <si>
    <t>1019144934</t>
  </si>
  <si>
    <t>899102211</t>
  </si>
  <si>
    <t>Demontáž poklopů litinových a ocelových včetně rámů, hmotnosti jednotlivě přes 50 do 100 Kg</t>
  </si>
  <si>
    <t>-518292210</t>
  </si>
  <si>
    <t>https://podminky.urs.cz/item/CS_URS_2021_01/899102211</t>
  </si>
  <si>
    <t>"zasakovací drén - napouštěcí šachta - dmtž poklopu po ukončení sanačních prací"  1</t>
  </si>
  <si>
    <t>-335440531</t>
  </si>
  <si>
    <t>"bourání části trativodu (kanálu) k nadzemním nádržím - porovnávací položka pro vybourání samostatného potrubí  vč. jeho izolace"   (13,1-5,8+6,8)</t>
  </si>
  <si>
    <t>1957173073</t>
  </si>
  <si>
    <t>"bourání části trativodu (kanálu) k nadzemním nádržím - porovnávací položka pro vybourání dvou svazků potrubí  vč. jeho izolace"   2* (13,1-5,8+6,8)</t>
  </si>
  <si>
    <t>10230352</t>
  </si>
  <si>
    <t>"dle kptl. 96"  0,55</t>
  </si>
  <si>
    <t>352465569</t>
  </si>
  <si>
    <t>-1632672081</t>
  </si>
  <si>
    <t>"dle kptl. 96 - odvoz na řízenou skládu"   0,55*(15-1)</t>
  </si>
  <si>
    <t>453545919</t>
  </si>
  <si>
    <t>"dle kptl. 96 - uložení na řízenou skládu"  0,55</t>
  </si>
  <si>
    <t>-324275486</t>
  </si>
  <si>
    <t>"Předpokládaný rozsah práce !"</t>
  </si>
  <si>
    <t>"nekontaminované konstrukce :"</t>
  </si>
  <si>
    <t>"ŽB stěny  jímky (vč. moniérek po obvodu)"    (11,187+10,277+13,043)*1,5*0,33</t>
  </si>
  <si>
    <t>"betonový fundament kanálu"   6,5*1,65*0,45</t>
  </si>
  <si>
    <t>"kontaminované konstrukce :"</t>
  </si>
  <si>
    <t>"ŽB dno vč. betonové podlahy  - celková zastavěná plocha zbylé části stání (dle T.Z.)"    162,0*0,4</t>
  </si>
  <si>
    <t>"přípočet - stěny záchytné jimky"     (1,052+1,74)*2*0,87*0,4</t>
  </si>
  <si>
    <t>"betonový fundament - sokl pod nádrží"   PI*(3,02)^2*0,39</t>
  </si>
  <si>
    <t>"části trativodu (kanálu) k nadzemním nádržím"   (13,1-5,8+6,8)*(1,4*1,4-1,01*1,0)</t>
  </si>
  <si>
    <t>-2118926457</t>
  </si>
  <si>
    <t>"drcení nekontaminovaného odpadu  konstrukcí z železobetonu"   21,907*2,41</t>
  </si>
  <si>
    <t>"drcení kontaminovaného odpadu  konstrukcí z železobetonu"         91,313*2,41</t>
  </si>
  <si>
    <t>1843323502</t>
  </si>
  <si>
    <t>"odvoz kontaminovaných odpadů na k tomu určenou skládku"    91,313*2,41</t>
  </si>
  <si>
    <t>1631016414</t>
  </si>
  <si>
    <t>220,064*(15-1)</t>
  </si>
  <si>
    <t>-1650955411</t>
  </si>
  <si>
    <t>"Předpokládané uložení nadrceného (nekontaminovaného) odpadu na stavební  mezideponii"    52,796</t>
  </si>
  <si>
    <t>-1018241066</t>
  </si>
  <si>
    <t>"uložení kontaminovaných odpadů na k tomu určenou skládku"     91,313*2,41</t>
  </si>
  <si>
    <t>998001123</t>
  </si>
  <si>
    <t>Přesun hmot pro demolice objektů výšky do 21 m</t>
  </si>
  <si>
    <t>682714049</t>
  </si>
  <si>
    <t>https://podminky.urs.cz/item/CS_URS_2021_01/998001123</t>
  </si>
  <si>
    <t>3. - Trativod + veřejné osvětlení</t>
  </si>
  <si>
    <t xml:space="preserve">    5 - Komunikace pozemní</t>
  </si>
  <si>
    <t xml:space="preserve">    5B - Komunikace - bourání</t>
  </si>
  <si>
    <t xml:space="preserve">    9 - Ostatní konstrukce a práce</t>
  </si>
  <si>
    <t>132151104</t>
  </si>
  <si>
    <t>Hloubení nezapažených rýh šířky do 800 mm strojně s urovnáním dna do předepsaného profilu a spádu v hornině třídy těžitelnosti I skupiny 1 a 2 přes 100 m3</t>
  </si>
  <si>
    <t>1238619358</t>
  </si>
  <si>
    <t>https://podminky.urs.cz/item/CS_URS_2021_01/132151104</t>
  </si>
  <si>
    <t>"porovnávací položka pro odtěžení zeminy okolo bouraného trativodu"</t>
  </si>
  <si>
    <t>"trativod (kanál) mezi kioskem a kotelnou"   (5,2+22,1+85,5+10,55+10,9)*(2,7*1,85-1,5*1,5)</t>
  </si>
  <si>
    <t>"výkop pro odstranění stávajícího vedení (kabelu) VO - kabel mezi trativody (smostatný výkop)"   10,5*0,6*1,0</t>
  </si>
  <si>
    <t>-2038822004</t>
  </si>
  <si>
    <t>"uvažováno s objemovou hmotností 1,9 t/m3"    377,341/1,900</t>
  </si>
  <si>
    <t>1143878348</t>
  </si>
  <si>
    <t>"odvoz kontaminované zeminy na skládku odpadů na k tomu určenou skládku - uvažovaný rozsah 3,0 m3 (dle T.Z.)"   3,0</t>
  </si>
  <si>
    <t>-1513620886</t>
  </si>
  <si>
    <t>3,0*(15-10)</t>
  </si>
  <si>
    <t>1687069117</t>
  </si>
  <si>
    <t>-1492969248</t>
  </si>
  <si>
    <t>"uložení kontaminované zeminy na skládku odpadů na k tomu určenou skládku - uvažovaný rozsah 3,0 m3 (dle T.Z.)"    3,0*1,800</t>
  </si>
  <si>
    <t>1030333993</t>
  </si>
  <si>
    <t>"zpětné zásypy výkopů pro bourání trativodu mezi kioskem a kotelnou"   (5,2+22,1+85,5+10,55+10,9)*2,7*1,85</t>
  </si>
  <si>
    <t>"zpětný zásyp výkopu pro odstranění stávajícího vedení (kabelu) VO - kabel mezi trativody (smostatný výkop)"   10,5*0,6*1,0</t>
  </si>
  <si>
    <t>-742461505</t>
  </si>
  <si>
    <t>"celkový objem zásypů"    676,879</t>
  </si>
  <si>
    <t>"odpočet -  nekontaminovaná zemina  (vhodné pro zpětné zásypy) ze staveništní mezideponie"   -(374,816-3,0)</t>
  </si>
  <si>
    <t>"uvažováno s objemovou hmotností 1,9 t/m3"    -377,341/1,900</t>
  </si>
  <si>
    <t>Komunikace pozemní</t>
  </si>
  <si>
    <t>564851111</t>
  </si>
  <si>
    <t>Podklad ze štěrkodrti ŠD s rozprostřením a zhutněním, po zhutnění tl. 150 mm</t>
  </si>
  <si>
    <t>1875083008</t>
  </si>
  <si>
    <t>https://podminky.urs.cz/item/CS_URS_2021_01/564851111</t>
  </si>
  <si>
    <t>"podklad pod zpětné osazení části stáv. panelové plochy u objektu kotelny (v místě bouraného trativodu)"   80,0</t>
  </si>
  <si>
    <t>584121111</t>
  </si>
  <si>
    <t>Osazení silničních dílců ze železového betonu s podkladem z kameniva těženého do tl. 40 mm jakéhokoliv druhu a velikosti, na plochu jednotlivě přes 50 do 200 m2</t>
  </si>
  <si>
    <t>128233023</t>
  </si>
  <si>
    <t>https://podminky.urs.cz/item/CS_URS_2021_01/584121111</t>
  </si>
  <si>
    <t>"zpětné osazení části stáv. panelové plochy u objektu kotelny (v místě bouraného trativodu)"   80,0</t>
  </si>
  <si>
    <t>593811361x</t>
  </si>
  <si>
    <t xml:space="preserve">stávající panely silniční
</t>
  </si>
  <si>
    <t>-1198455641</t>
  </si>
  <si>
    <t>5B</t>
  </si>
  <si>
    <t>Komunikace - bourání</t>
  </si>
  <si>
    <t>113106492</t>
  </si>
  <si>
    <t>Rozebrání dlažeb a dílců při překopech inženýrských sítí s přemístěním hmot na skládku na vzdálenost do 3 m nebo s naložením na dopravní prostředek strojně plochy jednotlivě přes 15 m2 vozovek a ploch, s jakoukoliv výplní spár ze silničních dílců jakýchkoliv rozměrů, s ložem z kameniva nebo živice se zalitím spar cementovou maltou</t>
  </si>
  <si>
    <t>225349426</t>
  </si>
  <si>
    <t>https://podminky.urs.cz/item/CS_URS_2021_01/113106492</t>
  </si>
  <si>
    <t>"rozebrání části stáv. panelové plochy u objektu kotelny (v místě bouraného trativodu)"   80,0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</si>
  <si>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</si>
  <si>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</si>
  <si>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268646181</t>
  </si>
  <si>
    <t>https://podminky.urs.cz/item/CS_URS_2021_01/979094441</t>
  </si>
  <si>
    <t>Ostatní konstrukce a práce</t>
  </si>
  <si>
    <t>999999001x</t>
  </si>
  <si>
    <t>Kompletní provedení případné přeložky stávajícícho vedení Cetim. Rozsah předpokládané práce bude upřesněn dle skutečnosti při realizaci ! Předběžná uvažovaná určená cena 15.000,-kč)</t>
  </si>
  <si>
    <t>567220865</t>
  </si>
  <si>
    <t>-2101834353</t>
  </si>
  <si>
    <t>"bourání trativodu (kanálu) mezi kioskem a kotelnou - porovnávací položka pro vybourání svazku potrubí vč. jeho izolace"   (5,2+22,1+85,5+10,55+10,9)</t>
  </si>
  <si>
    <t>969059001x</t>
  </si>
  <si>
    <t>Odstranění podzemního vedení (kabelu) stávajícího areálového veřejného osvětlení vč. jeho přemístění a likvidace</t>
  </si>
  <si>
    <t>-972903366</t>
  </si>
  <si>
    <t>"vedení mezi rušenými lampami"   12,0+7,5+77,0</t>
  </si>
  <si>
    <t>969059091x</t>
  </si>
  <si>
    <t>Odstranění stávajícího sloupu veřejného osvětlení vč. vybourání základu, přemístění a likvidace vybouráných hmot.</t>
  </si>
  <si>
    <t>-1827461525</t>
  </si>
  <si>
    <t>"odstranění sloupů VO"     3</t>
  </si>
  <si>
    <t>969099001x</t>
  </si>
  <si>
    <t>Vybourání stávající kabelové lávky v bouraném trativodu (nosná ocelová ocelová + vyzdívka z CP). Provedení dle P.D.</t>
  </si>
  <si>
    <t>-389526629</t>
  </si>
  <si>
    <t>"bourání trativodu (kanálu) mezi kioskem a kotelnou - vybourání kabelové lávky"   (5,2+22,1+85,5+10,55+10,9)</t>
  </si>
  <si>
    <t>779351338</t>
  </si>
  <si>
    <t>-265060964</t>
  </si>
  <si>
    <t>1286191475</t>
  </si>
  <si>
    <t>"odvoz na řízenou skládu"   15,573*(15-1)</t>
  </si>
  <si>
    <t>190842106</t>
  </si>
  <si>
    <t>"uložení na řízenou skládu"  15,573</t>
  </si>
  <si>
    <t>1615977119</t>
  </si>
  <si>
    <t>"trativod (kanál) mezi kioskem a kotelnou"   (5,2+22,1+85,5+10,55+10,9)*(1,5*1,5-1,0*1,08)</t>
  </si>
  <si>
    <t>"odpočet - kontaminované konstrukce  v místě revizního otvoru (výměra dle T.Z)"    -0,5</t>
  </si>
  <si>
    <t>"trativod (kanál) mezi kioskem a kotelnou  - kontaminované konstrukce  v místě revizního otvoru (výměra dle T.Z)"    0,5</t>
  </si>
  <si>
    <t>9815111141x</t>
  </si>
  <si>
    <t>Příplatek k demolicím a k zemním pracem za ztížené provádění v místě křížení trativodu s metalickým kabelem Cetim</t>
  </si>
  <si>
    <t>-1928891188</t>
  </si>
  <si>
    <t>" křížení trativodu s metalickým kabelem Cetim (u kotelny)"    1</t>
  </si>
  <si>
    <t>-1515884176</t>
  </si>
  <si>
    <t>"drcení nekontaminovaného odpadu  konstrukcí z železobetonu"   156,573*2,41</t>
  </si>
  <si>
    <t>"drcení kontaminovaného odpadu  konstrukcí z železobetonu"   0,5*2,41</t>
  </si>
  <si>
    <t>-873823944</t>
  </si>
  <si>
    <t>"odvoz kontaminovaných odpadů na k tomu určenou skládku"    0,5*2,41</t>
  </si>
  <si>
    <t>1569488567</t>
  </si>
  <si>
    <t>1,205*(15-1)</t>
  </si>
  <si>
    <t>1459750376</t>
  </si>
  <si>
    <t>"Předpokládané uložení nadrceného (nekontaminovaného) odpadu na stavební  mezideponii"    377,341</t>
  </si>
  <si>
    <t>1874223184</t>
  </si>
  <si>
    <t>"uložení kontaminovaných odpadů na k tomu určenou skládku"     0,5*2,41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</si>
  <si>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</si>
  <si>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</si>
  <si>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509369169</t>
  </si>
  <si>
    <t>https://podminky.urs.cz/item/CS_URS_2021_01/998226011</t>
  </si>
  <si>
    <t>4. - Kanalizace + lapol</t>
  </si>
  <si>
    <t>-92066595</t>
  </si>
  <si>
    <t>"výkopy pro vybourání stávajícího kanalizačního potrubí"  (69,0+9,5+(4,5-2,0)+(18,5-11,0)+(6,5-2,5)+(8,0-5,0))*0,8*1,85</t>
  </si>
  <si>
    <t>"porovnávací položka pro odtěžení zeminy okolo bouraného lapolu"    3,68*3,45*2,5-3,08*2,25*2,3</t>
  </si>
  <si>
    <t>139001101</t>
  </si>
  <si>
    <t>Příplatek k cenám hloubených vykopávek za ztížení vykopávky v blízkosti podzemního vedení nebo výbušnin pro jakoukoliv třídu horniny</t>
  </si>
  <si>
    <t>449266798</t>
  </si>
  <si>
    <t>https://podminky.urs.cz/item/CS_URS_2021_01/139001101</t>
  </si>
  <si>
    <t>"výkopy pro vybourání stávajícího kanalizačního potrubí - křížení z plynovodem"  2,1*0,8*1,4</t>
  </si>
  <si>
    <t>1958472470</t>
  </si>
  <si>
    <t>"zpětné zásypy výkopů pro vybourání stávajícího kanalizačního potrubí"  (69,0+9,5+(4,5-2,0)+(18,5-11,0)+(6,5-2,5)+(8,0-5,0))*0,8*1,85</t>
  </si>
  <si>
    <t>"zpětné zásypy výkopů pro bouraní lapolu"    3,68*3,45*2,5</t>
  </si>
  <si>
    <t>1975012014</t>
  </si>
  <si>
    <t>"celkový objem zásypů"    173,08</t>
  </si>
  <si>
    <t>"odpočet -  nekontaminovaná zemina  (vhodné pro zpětné zásypy) ze staveništní mezideponie"   -157,141</t>
  </si>
  <si>
    <t>89899-01x</t>
  </si>
  <si>
    <t>Kompletní provedení zaslepení stávajícího kanalizačního kameninového potrubí DN 200 v místě rušeného potrubí.</t>
  </si>
  <si>
    <t>-697517904</t>
  </si>
  <si>
    <t>830361811</t>
  </si>
  <si>
    <t>Bourání stávajícího potrubí z kameninových trub v otevřeném výkopu DN přes 150 do 250</t>
  </si>
  <si>
    <t>835270867</t>
  </si>
  <si>
    <t>https://podminky.urs.cz/item/CS_URS_2021_01/830361811</t>
  </si>
  <si>
    <t>"bourání stávajícího kanalizačního potrubí"  69,0+9,5+4,5+18,5+6,5+8,0</t>
  </si>
  <si>
    <t>1284716870</t>
  </si>
  <si>
    <t>"lapol - bourání stěn zděných z cihel (kontaminované konstrukce)"    (3,08+1,65)*2*1,8*0,3+1,65*1,8*0,08</t>
  </si>
  <si>
    <t>1833218252</t>
  </si>
  <si>
    <t>"lapol - bourání ŽB dna a stropu (kontaminované konstrukce)"    3,08*2,25*(0,3+0,2)</t>
  </si>
  <si>
    <t>"vybourání stávající kanalizační šachty (Předpokládaný rozsah práce !)"    PI*(0,59)^2*1,9-PI*(0,5)^2*1,6</t>
  </si>
  <si>
    <t>-1426515975</t>
  </si>
  <si>
    <t>"drcení odpadu z bouraného kameninového potrubí"   7,54</t>
  </si>
  <si>
    <t>"drcení odpadu z bouraného kontaminovaného cihelného zdiva na maltu cementovou"   10,713</t>
  </si>
  <si>
    <t>-214974491</t>
  </si>
  <si>
    <t>"drcení kontaminovaného odpadu  konstrukcí z železobetonu"   10,329</t>
  </si>
  <si>
    <t>2012453437</t>
  </si>
  <si>
    <t>"odvoz kontaminovaných odpadů na k tomu určenou skládku"   28,583</t>
  </si>
  <si>
    <t>499347077</t>
  </si>
  <si>
    <t>28,583*(15-1)</t>
  </si>
  <si>
    <t>-50641975</t>
  </si>
  <si>
    <t>"uložení kontaminovaných odpadů na k tomu určenou skládku"     28,583</t>
  </si>
  <si>
    <t>Kompletní provedení odčerpání kontaminované vody ze stávajícícho lapolu (uvažovaný objem cca 4,5m3) vč. jejího odvozu a ekologické likvidace specializovanou firmou.</t>
  </si>
  <si>
    <t>-1663663991</t>
  </si>
  <si>
    <t xml:space="preserve">5. - Sanační práce </t>
  </si>
  <si>
    <t>Ostatní - Ostatní</t>
  </si>
  <si>
    <t xml:space="preserve">    S-01 - Mobilní dekontaminační stanice</t>
  </si>
  <si>
    <t xml:space="preserve">    S-02 - Sanační monitoring - zeminy, odpady</t>
  </si>
  <si>
    <t xml:space="preserve">    S-03 - Sanační monitoring - podzemní vody</t>
  </si>
  <si>
    <t xml:space="preserve">    S-04 - Vyhodnocení sanačních prací</t>
  </si>
  <si>
    <t xml:space="preserve">    S-05 - Postsanační monitoring</t>
  </si>
  <si>
    <t>Ostatní</t>
  </si>
  <si>
    <t>S-01</t>
  </si>
  <si>
    <t>Mobilní dekontaminační stanice</t>
  </si>
  <si>
    <t>S-01-01</t>
  </si>
  <si>
    <t>Zřízení přípojného místa a provedení přípojky elektrické energie k san. technologii</t>
  </si>
  <si>
    <t>262144</t>
  </si>
  <si>
    <t>337730002</t>
  </si>
  <si>
    <t>S-01-02</t>
  </si>
  <si>
    <t>Sestavení mobilní dekontaminační stanice, doprava a instalace sanační technologie na lokalitě</t>
  </si>
  <si>
    <t>1890416322</t>
  </si>
  <si>
    <t>S-01-03</t>
  </si>
  <si>
    <t xml:space="preserve">Pronájem sanační technologie
</t>
  </si>
  <si>
    <t>měsíc</t>
  </si>
  <si>
    <t>-1148045235</t>
  </si>
  <si>
    <t>S-01-04</t>
  </si>
  <si>
    <t>Instalace čerpacích souborů, napojení na dekontaminační stanici (sanační technologii)</t>
  </si>
  <si>
    <t>96269938</t>
  </si>
  <si>
    <t>S-01-05</t>
  </si>
  <si>
    <t>Náklady na provoz technologie (obsluha, energie,výměna filtračních náplní)</t>
  </si>
  <si>
    <t>2131111943</t>
  </si>
  <si>
    <t>S-01-06</t>
  </si>
  <si>
    <t>Demontáž sanační technologie a její odvoz</t>
  </si>
  <si>
    <t>-669148171</t>
  </si>
  <si>
    <t>S-01-07</t>
  </si>
  <si>
    <t>Elektroinstalace, ovládání a napojení zasakovacího objektu na sanační technologii</t>
  </si>
  <si>
    <t>-1102057874</t>
  </si>
  <si>
    <t>S-01-08</t>
  </si>
  <si>
    <t>Demontáž čerpacích souborů a instalace v zasakovacím objektu.</t>
  </si>
  <si>
    <t>-1292769978</t>
  </si>
  <si>
    <t>S-02</t>
  </si>
  <si>
    <t>Sanační monitoring - zeminy, odpady</t>
  </si>
  <si>
    <t>S-02-01</t>
  </si>
  <si>
    <t>Odběr vzorků zeminy</t>
  </si>
  <si>
    <t>-1978401593</t>
  </si>
  <si>
    <t>S-02-02</t>
  </si>
  <si>
    <t>Laboratorní analýza směsného vzorku zeminy v ukazateli C10-C40 v sušině</t>
  </si>
  <si>
    <t>-1497058705</t>
  </si>
  <si>
    <t>S-02-03</t>
  </si>
  <si>
    <t>Odběr vzorků odpadu - směsný</t>
  </si>
  <si>
    <t>967073928</t>
  </si>
  <si>
    <t>S-02-04</t>
  </si>
  <si>
    <t>Odběr vzorků zásypového materiálu směsný</t>
  </si>
  <si>
    <t>-631523162</t>
  </si>
  <si>
    <t>S-02-05</t>
  </si>
  <si>
    <t>Laboratorní analýzy - dle vyhlášky č. 294/2005 Sb., příloha č.2, tab. č. 2.1 - stanovení třídy vyluhovatelnosti (matrice: pevný vzorek) + stanovení DOC</t>
  </si>
  <si>
    <t>234187126</t>
  </si>
  <si>
    <t>S-02-06</t>
  </si>
  <si>
    <t>Laboratorní stanovení v rozsahu dle přílohy 4, tab.4.2 vyhlášky 294/2005 Sb.</t>
  </si>
  <si>
    <t>-587132943</t>
  </si>
  <si>
    <t>S-02-07</t>
  </si>
  <si>
    <t>Laboratorní stanovení v rozsahu dle přílohy 10, tab. 10.1 a 10.2 vyhlášky 294/2005 Sb.</t>
  </si>
  <si>
    <t>-80333228</t>
  </si>
  <si>
    <t>S-03</t>
  </si>
  <si>
    <t>Sanační monitoring - podzemní vody</t>
  </si>
  <si>
    <t>S-03-01</t>
  </si>
  <si>
    <t>Odběr vzorku podzemní vody</t>
  </si>
  <si>
    <t>-1449589576</t>
  </si>
  <si>
    <t>S-03-02</t>
  </si>
  <si>
    <t>Odběr vzorků na výstupu sanační technologie</t>
  </si>
  <si>
    <t>-106734860</t>
  </si>
  <si>
    <t>S-03-03</t>
  </si>
  <si>
    <t>Laboratorní analýza vody v ukazateli C10-C40</t>
  </si>
  <si>
    <t>338890616</t>
  </si>
  <si>
    <t>S-03-04</t>
  </si>
  <si>
    <t>Doprava vzorků a osob v rámci sanačního monitoringu</t>
  </si>
  <si>
    <t>-378048203</t>
  </si>
  <si>
    <t>S-04</t>
  </si>
  <si>
    <t>Vyhodnocení sanačních prací</t>
  </si>
  <si>
    <t>S-04-01</t>
  </si>
  <si>
    <t>Závěrečná zpráva o průběhu prací sanace nesaturované zóny horninového prostředí</t>
  </si>
  <si>
    <t>353471484</t>
  </si>
  <si>
    <t>S-04-02</t>
  </si>
  <si>
    <t>Závěrečná zpráva o průběhu prací - sanace saturované zóny horninového prostředí</t>
  </si>
  <si>
    <t>-588791697</t>
  </si>
  <si>
    <t>S-05</t>
  </si>
  <si>
    <t>Postsanační monitoring</t>
  </si>
  <si>
    <t>S-05-01</t>
  </si>
  <si>
    <t>-206157516</t>
  </si>
  <si>
    <t>S-05-02</t>
  </si>
  <si>
    <t>-1075149523</t>
  </si>
  <si>
    <t>S-05-03</t>
  </si>
  <si>
    <t>Vyhodnocení postanačního monitoringu, zpráva, projednání</t>
  </si>
  <si>
    <t>-1013401203</t>
  </si>
  <si>
    <t>S-05-04</t>
  </si>
  <si>
    <t>Doprava vzorků a osob v rámci postsanačního monitoringu</t>
  </si>
  <si>
    <t>-1663917834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</si>
  <si>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</si>
  <si>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</si>
  <si>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</si>
  <si>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</si>
  <si>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</si>
  <si>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</si>
  <si>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</si>
  <si>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</si>
  <si>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VRN1-01</t>
  </si>
  <si>
    <t>Geodetické vytyčení a vyhledání všech dotčených podzemních zařízení od jednotlivých správců sítí s vyznačením polohy zařízení přímo na staveništi k tomu oprávněnou osobou před zahájením zemních prací.
Součástí položky je i provedení ověřovacích ručně kopaných sond (minimálně 2x pro Cetim, 8x pro plynové potrubí.</t>
  </si>
  <si>
    <t>soub</t>
  </si>
  <si>
    <t>1024</t>
  </si>
  <si>
    <t>-1971698915</t>
  </si>
  <si>
    <t>VRN1-02</t>
  </si>
  <si>
    <t>Sanační geolog - sled a řízení prací</t>
  </si>
  <si>
    <t>-369258672</t>
  </si>
  <si>
    <t>VRN1-03</t>
  </si>
  <si>
    <t>Vyhotovení realizační projektové dokumentace dodavatele vč. harmonogramu prací.</t>
  </si>
  <si>
    <t>1740579166</t>
  </si>
  <si>
    <t>VRN1-04</t>
  </si>
  <si>
    <t>Vyhotovení fotodokumentace pro zdokumentování původního stavu staveniště před zahájením prací .</t>
  </si>
  <si>
    <t>524879359</t>
  </si>
  <si>
    <t>VRN3</t>
  </si>
  <si>
    <t>Zařízení staveniště</t>
  </si>
  <si>
    <t>VRN3-01</t>
  </si>
  <si>
    <t>Zařízení staveniště vč. provizorního oplocení staveniště, provizorní panelové plochy, průběžného číštění veřejné komunikace v místě výjezdu ze stavby a zdroje vody (cisterna) pro průběžné kropení demolovaných konstrukcí.</t>
  </si>
  <si>
    <t>-552454632</t>
  </si>
  <si>
    <t>VRN3-02</t>
  </si>
  <si>
    <t>Poplatek za zábor dotčených sousedních pozemků.</t>
  </si>
  <si>
    <t>190481880</t>
  </si>
  <si>
    <t>VRN4</t>
  </si>
  <si>
    <t>Inženýrská činnost</t>
  </si>
  <si>
    <t>VRN4-01</t>
  </si>
  <si>
    <t>Kompletační a koordinační činnost. Součásti položky je v rámci přípravných prací vyřízení všech potřebných smluv a povolení dle výjádření dotčených orgánů uvedených v P.D.</t>
  </si>
  <si>
    <t>-725237571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</si>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</sst>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251102" TargetMode="External" /><Relationship Id="rId2" Type="http://schemas.openxmlformats.org/officeDocument/2006/relationships/hyperlink" Target="https://podminky.urs.cz/item/CS_URS_2021_01/112101101" TargetMode="External" /><Relationship Id="rId3" Type="http://schemas.openxmlformats.org/officeDocument/2006/relationships/hyperlink" Target="https://podminky.urs.cz/item/CS_URS_2021_01/112251101" TargetMode="External" /><Relationship Id="rId4" Type="http://schemas.openxmlformats.org/officeDocument/2006/relationships/hyperlink" Target="https://podminky.urs.cz/item/CS_URS_2021_01/131111333" TargetMode="External" /><Relationship Id="rId5" Type="http://schemas.openxmlformats.org/officeDocument/2006/relationships/hyperlink" Target="https://podminky.urs.cz/item/CS_URS_2021_01/131151204" TargetMode="External" /><Relationship Id="rId6" Type="http://schemas.openxmlformats.org/officeDocument/2006/relationships/hyperlink" Target="https://podminky.urs.cz/item/CS_URS_2021_01/131251204" TargetMode="External" /><Relationship Id="rId7" Type="http://schemas.openxmlformats.org/officeDocument/2006/relationships/hyperlink" Target="https://podminky.urs.cz/item/CS_URS_2021_01/134702401" TargetMode="External" /><Relationship Id="rId8" Type="http://schemas.openxmlformats.org/officeDocument/2006/relationships/hyperlink" Target="https://podminky.urs.cz/item/CS_URS_2021_01/153112111" TargetMode="External" /><Relationship Id="rId9" Type="http://schemas.openxmlformats.org/officeDocument/2006/relationships/hyperlink" Target="https://podminky.urs.cz/item/CS_URS_2021_01/153112121" TargetMode="External" /><Relationship Id="rId10" Type="http://schemas.openxmlformats.org/officeDocument/2006/relationships/hyperlink" Target="https://podminky.urs.cz/item/CS_URS_2021_01/153113112" TargetMode="External" /><Relationship Id="rId11" Type="http://schemas.openxmlformats.org/officeDocument/2006/relationships/hyperlink" Target="https://podminky.urs.cz/item/CS_URS_2021_01/153116111" TargetMode="External" /><Relationship Id="rId12" Type="http://schemas.openxmlformats.org/officeDocument/2006/relationships/hyperlink" Target="https://podminky.urs.cz/item/CS_URS_2021_01/153116112" TargetMode="External" /><Relationship Id="rId13" Type="http://schemas.openxmlformats.org/officeDocument/2006/relationships/hyperlink" Target="https://podminky.urs.cz/item/CS_URS_2021_01/153116113" TargetMode="External" /><Relationship Id="rId14" Type="http://schemas.openxmlformats.org/officeDocument/2006/relationships/hyperlink" Target="https://podminky.urs.cz/item/CS_URS_2021_01/162201401" TargetMode="External" /><Relationship Id="rId15" Type="http://schemas.openxmlformats.org/officeDocument/2006/relationships/hyperlink" Target="https://podminky.urs.cz/item/CS_URS_2021_01/162201411" TargetMode="External" /><Relationship Id="rId16" Type="http://schemas.openxmlformats.org/officeDocument/2006/relationships/hyperlink" Target="https://podminky.urs.cz/item/CS_URS_2021_01/162201421" TargetMode="External" /><Relationship Id="rId17" Type="http://schemas.openxmlformats.org/officeDocument/2006/relationships/hyperlink" Target="https://podminky.urs.cz/item/CS_URS_2021_01/162301501" TargetMode="External" /><Relationship Id="rId18" Type="http://schemas.openxmlformats.org/officeDocument/2006/relationships/hyperlink" Target="https://podminky.urs.cz/item/CS_URS_2021_01/162301931" TargetMode="External" /><Relationship Id="rId19" Type="http://schemas.openxmlformats.org/officeDocument/2006/relationships/hyperlink" Target="https://podminky.urs.cz/item/CS_URS_2021_01/162301951" TargetMode="External" /><Relationship Id="rId20" Type="http://schemas.openxmlformats.org/officeDocument/2006/relationships/hyperlink" Target="https://podminky.urs.cz/item/CS_URS_2021_01/162301971" TargetMode="External" /><Relationship Id="rId21" Type="http://schemas.openxmlformats.org/officeDocument/2006/relationships/hyperlink" Target="https://podminky.urs.cz/item/CS_URS_2021_01/162351103" TargetMode="External" /><Relationship Id="rId22" Type="http://schemas.openxmlformats.org/officeDocument/2006/relationships/hyperlink" Target="https://podminky.urs.cz/item/CS_URS_2021_01/162751117" TargetMode="External" /><Relationship Id="rId23" Type="http://schemas.openxmlformats.org/officeDocument/2006/relationships/hyperlink" Target="https://podminky.urs.cz/item/CS_URS_2021_01/162751119" TargetMode="External" /><Relationship Id="rId24" Type="http://schemas.openxmlformats.org/officeDocument/2006/relationships/hyperlink" Target="https://podminky.urs.cz/item/CS_URS_2021_01/167151111" TargetMode="External" /><Relationship Id="rId25" Type="http://schemas.openxmlformats.org/officeDocument/2006/relationships/hyperlink" Target="https://podminky.urs.cz/item/CS_URS_2021_01/171201201" TargetMode="External" /><Relationship Id="rId26" Type="http://schemas.openxmlformats.org/officeDocument/2006/relationships/hyperlink" Target="https://podminky.urs.cz/item/CS_URS_2021_01/171201223" TargetMode="External" /><Relationship Id="rId27" Type="http://schemas.openxmlformats.org/officeDocument/2006/relationships/hyperlink" Target="https://podminky.urs.cz/item/CS_URS_2021_01/174101101" TargetMode="External" /><Relationship Id="rId28" Type="http://schemas.openxmlformats.org/officeDocument/2006/relationships/hyperlink" Target="https://podminky.urs.cz/item/CS_URS_2021_01/181151321" TargetMode="External" /><Relationship Id="rId29" Type="http://schemas.openxmlformats.org/officeDocument/2006/relationships/hyperlink" Target="https://podminky.urs.cz/item/CS_URS_2021_01/181351113" TargetMode="External" /><Relationship Id="rId30" Type="http://schemas.openxmlformats.org/officeDocument/2006/relationships/hyperlink" Target="https://podminky.urs.cz/item/CS_URS_2021_01/181451131" TargetMode="External" /><Relationship Id="rId31" Type="http://schemas.openxmlformats.org/officeDocument/2006/relationships/hyperlink" Target="https://podminky.urs.cz/item/CS_URS_2021_01/183403153" TargetMode="External" /><Relationship Id="rId32" Type="http://schemas.openxmlformats.org/officeDocument/2006/relationships/hyperlink" Target="https://podminky.urs.cz/item/CS_URS_2021_01/183403161" TargetMode="External" /><Relationship Id="rId33" Type="http://schemas.openxmlformats.org/officeDocument/2006/relationships/hyperlink" Target="https://podminky.urs.cz/item/CS_URS_2021_01/184813212" TargetMode="External" /><Relationship Id="rId34" Type="http://schemas.openxmlformats.org/officeDocument/2006/relationships/hyperlink" Target="https://podminky.urs.cz/item/CS_URS_2021_01/185804312" TargetMode="External" /><Relationship Id="rId35" Type="http://schemas.openxmlformats.org/officeDocument/2006/relationships/hyperlink" Target="https://podminky.urs.cz/item/CS_URS_2021_01/242111113" TargetMode="External" /><Relationship Id="rId36" Type="http://schemas.openxmlformats.org/officeDocument/2006/relationships/hyperlink" Target="https://podminky.urs.cz/item/CS_URS_2021_01/338171113" TargetMode="External" /><Relationship Id="rId37" Type="http://schemas.openxmlformats.org/officeDocument/2006/relationships/hyperlink" Target="https://podminky.urs.cz/item/CS_URS_2021_01/348401220" TargetMode="External" /><Relationship Id="rId38" Type="http://schemas.openxmlformats.org/officeDocument/2006/relationships/hyperlink" Target="https://podminky.urs.cz/item/CS_URS_2021_01/348401350" TargetMode="External" /><Relationship Id="rId39" Type="http://schemas.openxmlformats.org/officeDocument/2006/relationships/hyperlink" Target="https://podminky.urs.cz/item/CS_URS_2021_01/348401360" TargetMode="External" /><Relationship Id="rId40" Type="http://schemas.openxmlformats.org/officeDocument/2006/relationships/hyperlink" Target="https://podminky.urs.cz/item/CS_URS_2021_01/890451851" TargetMode="External" /><Relationship Id="rId41" Type="http://schemas.openxmlformats.org/officeDocument/2006/relationships/hyperlink" Target="https://podminky.urs.cz/item/CS_URS_2021_01/894411311" TargetMode="External" /><Relationship Id="rId42" Type="http://schemas.openxmlformats.org/officeDocument/2006/relationships/hyperlink" Target="https://podminky.urs.cz/item/CS_URS_2021_01/919726124" TargetMode="External" /><Relationship Id="rId43" Type="http://schemas.openxmlformats.org/officeDocument/2006/relationships/hyperlink" Target="https://podminky.urs.cz/item/CS_URS_2021_01/113311121" TargetMode="External" /><Relationship Id="rId44" Type="http://schemas.openxmlformats.org/officeDocument/2006/relationships/hyperlink" Target="https://podminky.urs.cz/item/CS_URS_2021_01/962081131" TargetMode="External" /><Relationship Id="rId45" Type="http://schemas.openxmlformats.org/officeDocument/2006/relationships/hyperlink" Target="https://podminky.urs.cz/item/CS_URS_2021_01/968072244" TargetMode="External" /><Relationship Id="rId46" Type="http://schemas.openxmlformats.org/officeDocument/2006/relationships/hyperlink" Target="https://podminky.urs.cz/item/CS_URS_2021_01/968072354" TargetMode="External" /><Relationship Id="rId47" Type="http://schemas.openxmlformats.org/officeDocument/2006/relationships/hyperlink" Target="https://podminky.urs.cz/item/CS_URS_2021_01/968072455" TargetMode="External" /><Relationship Id="rId48" Type="http://schemas.openxmlformats.org/officeDocument/2006/relationships/hyperlink" Target="https://podminky.urs.cz/item/CS_URS_2021_01/969031111" TargetMode="External" /><Relationship Id="rId49" Type="http://schemas.openxmlformats.org/officeDocument/2006/relationships/hyperlink" Target="https://podminky.urs.cz/item/CS_URS_2021_01/969031112" TargetMode="External" /><Relationship Id="rId50" Type="http://schemas.openxmlformats.org/officeDocument/2006/relationships/hyperlink" Target="https://podminky.urs.cz/item/CS_URS_2021_01/997013111" TargetMode="External" /><Relationship Id="rId51" Type="http://schemas.openxmlformats.org/officeDocument/2006/relationships/hyperlink" Target="https://podminky.urs.cz/item/CS_URS_2021_01/997013501" TargetMode="External" /><Relationship Id="rId52" Type="http://schemas.openxmlformats.org/officeDocument/2006/relationships/hyperlink" Target="https://podminky.urs.cz/item/CS_URS_2021_01/997013509" TargetMode="External" /><Relationship Id="rId53" Type="http://schemas.openxmlformats.org/officeDocument/2006/relationships/hyperlink" Target="https://podminky.urs.cz/item/CS_URS_2021_01/997013631" TargetMode="External" /><Relationship Id="rId54" Type="http://schemas.openxmlformats.org/officeDocument/2006/relationships/hyperlink" Target="https://podminky.urs.cz/item/CS_URS_2021_01/981332111" TargetMode="External" /><Relationship Id="rId55" Type="http://schemas.openxmlformats.org/officeDocument/2006/relationships/hyperlink" Target="https://podminky.urs.cz/item/CS_URS_2021_01/981511111" TargetMode="External" /><Relationship Id="rId56" Type="http://schemas.openxmlformats.org/officeDocument/2006/relationships/hyperlink" Target="https://podminky.urs.cz/item/CS_URS_2021_01/981511112" TargetMode="External" /><Relationship Id="rId57" Type="http://schemas.openxmlformats.org/officeDocument/2006/relationships/hyperlink" Target="https://podminky.urs.cz/item/CS_URS_2021_01/981511114" TargetMode="External" /><Relationship Id="rId58" Type="http://schemas.openxmlformats.org/officeDocument/2006/relationships/hyperlink" Target="https://podminky.urs.cz/item/CS_URS_2021_01/981511116" TargetMode="External" /><Relationship Id="rId59" Type="http://schemas.openxmlformats.org/officeDocument/2006/relationships/hyperlink" Target="https://podminky.urs.cz/item/CS_URS_2021_01/997006005" TargetMode="External" /><Relationship Id="rId60" Type="http://schemas.openxmlformats.org/officeDocument/2006/relationships/hyperlink" Target="https://podminky.urs.cz/item/CS_URS_2021_01/997006006" TargetMode="External" /><Relationship Id="rId61" Type="http://schemas.openxmlformats.org/officeDocument/2006/relationships/hyperlink" Target="https://podminky.urs.cz/item/CS_URS_2021_01/997006007" TargetMode="External" /><Relationship Id="rId62" Type="http://schemas.openxmlformats.org/officeDocument/2006/relationships/hyperlink" Target="https://podminky.urs.cz/item/CS_URS_2021_01/997006512" TargetMode="External" /><Relationship Id="rId63" Type="http://schemas.openxmlformats.org/officeDocument/2006/relationships/hyperlink" Target="https://podminky.urs.cz/item/CS_URS_2021_01/997006519" TargetMode="External" /><Relationship Id="rId64" Type="http://schemas.openxmlformats.org/officeDocument/2006/relationships/hyperlink" Target="https://podminky.urs.cz/item/CS_URS_2021_01/997006551" TargetMode="External" /><Relationship Id="rId65" Type="http://schemas.openxmlformats.org/officeDocument/2006/relationships/hyperlink" Target="https://podminky.urs.cz/item/CS_URS_2021_01/998003111" TargetMode="External" /><Relationship Id="rId66" Type="http://schemas.openxmlformats.org/officeDocument/2006/relationships/hyperlink" Target="https://podminky.urs.cz/item/CS_URS_2021_01/712300832" TargetMode="External" /><Relationship Id="rId67" Type="http://schemas.openxmlformats.org/officeDocument/2006/relationships/hyperlink" Target="https://podminky.urs.cz/item/CS_URS_2021_01/741421811" TargetMode="External" /><Relationship Id="rId68" Type="http://schemas.openxmlformats.org/officeDocument/2006/relationships/hyperlink" Target="https://podminky.urs.cz/item/CS_URS_2021_01/741421821" TargetMode="External" /><Relationship Id="rId69" Type="http://schemas.openxmlformats.org/officeDocument/2006/relationships/hyperlink" Target="https://podminky.urs.cz/item/CS_URS_2021_01/741421855" TargetMode="External" /><Relationship Id="rId70" Type="http://schemas.openxmlformats.org/officeDocument/2006/relationships/hyperlink" Target="https://podminky.urs.cz/item/CS_URS_2021_01/741421871" TargetMode="External" /><Relationship Id="rId71" Type="http://schemas.openxmlformats.org/officeDocument/2006/relationships/hyperlink" Target="https://podminky.urs.cz/item/CS_URS_2021_01/764001821" TargetMode="External" /><Relationship Id="rId72" Type="http://schemas.openxmlformats.org/officeDocument/2006/relationships/hyperlink" Target="https://podminky.urs.cz/item/CS_URS_2021_01/764002811" TargetMode="External" /><Relationship Id="rId73" Type="http://schemas.openxmlformats.org/officeDocument/2006/relationships/hyperlink" Target="https://podminky.urs.cz/item/CS_URS_2021_01/764002841" TargetMode="External" /><Relationship Id="rId74" Type="http://schemas.openxmlformats.org/officeDocument/2006/relationships/hyperlink" Target="https://podminky.urs.cz/item/CS_URS_2021_01/764002871" TargetMode="External" /><Relationship Id="rId75" Type="http://schemas.openxmlformats.org/officeDocument/2006/relationships/hyperlink" Target="https://podminky.urs.cz/item/CS_URS_2021_01/764004801" TargetMode="External" /><Relationship Id="rId76" Type="http://schemas.openxmlformats.org/officeDocument/2006/relationships/hyperlink" Target="https://podminky.urs.cz/item/CS_URS_2021_01/764004861" TargetMode="External" /><Relationship Id="rId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51104" TargetMode="External" /><Relationship Id="rId2" Type="http://schemas.openxmlformats.org/officeDocument/2006/relationships/hyperlink" Target="https://podminky.urs.cz/item/CS_URS_2021_01/132151251" TargetMode="External" /><Relationship Id="rId3" Type="http://schemas.openxmlformats.org/officeDocument/2006/relationships/hyperlink" Target="https://podminky.urs.cz/item/CS_URS_2021_01/162251101" TargetMode="External" /><Relationship Id="rId4" Type="http://schemas.openxmlformats.org/officeDocument/2006/relationships/hyperlink" Target="https://podminky.urs.cz/item/CS_URS_2021_01/16225110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62751119" TargetMode="External" /><Relationship Id="rId7" Type="http://schemas.openxmlformats.org/officeDocument/2006/relationships/hyperlink" Target="https://podminky.urs.cz/item/CS_URS_2021_01/167151101" TargetMode="External" /><Relationship Id="rId8" Type="http://schemas.openxmlformats.org/officeDocument/2006/relationships/hyperlink" Target="https://podminky.urs.cz/item/CS_URS_2021_01/167151111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23" TargetMode="External" /><Relationship Id="rId11" Type="http://schemas.openxmlformats.org/officeDocument/2006/relationships/hyperlink" Target="https://podminky.urs.cz/item/CS_URS_2021_01/174101101" TargetMode="External" /><Relationship Id="rId12" Type="http://schemas.openxmlformats.org/officeDocument/2006/relationships/hyperlink" Target="https://podminky.urs.cz/item/CS_URS_2021_01/211971110" TargetMode="External" /><Relationship Id="rId13" Type="http://schemas.openxmlformats.org/officeDocument/2006/relationships/hyperlink" Target="https://podminky.urs.cz/item/CS_URS_2021_01/212755214" TargetMode="External" /><Relationship Id="rId14" Type="http://schemas.openxmlformats.org/officeDocument/2006/relationships/hyperlink" Target="https://podminky.urs.cz/item/CS_URS_2021_01/890451851" TargetMode="External" /><Relationship Id="rId15" Type="http://schemas.openxmlformats.org/officeDocument/2006/relationships/hyperlink" Target="https://podminky.urs.cz/item/CS_URS_2021_01/894411311" TargetMode="External" /><Relationship Id="rId16" Type="http://schemas.openxmlformats.org/officeDocument/2006/relationships/hyperlink" Target="https://podminky.urs.cz/item/CS_URS_2021_01/894412411" TargetMode="External" /><Relationship Id="rId17" Type="http://schemas.openxmlformats.org/officeDocument/2006/relationships/hyperlink" Target="https://podminky.urs.cz/item/CS_URS_2021_01/899104112" TargetMode="External" /><Relationship Id="rId18" Type="http://schemas.openxmlformats.org/officeDocument/2006/relationships/hyperlink" Target="https://podminky.urs.cz/item/CS_URS_2021_01/899102211" TargetMode="External" /><Relationship Id="rId19" Type="http://schemas.openxmlformats.org/officeDocument/2006/relationships/hyperlink" Target="https://podminky.urs.cz/item/CS_URS_2021_01/969031111" TargetMode="External" /><Relationship Id="rId20" Type="http://schemas.openxmlformats.org/officeDocument/2006/relationships/hyperlink" Target="https://podminky.urs.cz/item/CS_URS_2021_01/969031112" TargetMode="External" /><Relationship Id="rId21" Type="http://schemas.openxmlformats.org/officeDocument/2006/relationships/hyperlink" Target="https://podminky.urs.cz/item/CS_URS_2021_01/997013111" TargetMode="External" /><Relationship Id="rId22" Type="http://schemas.openxmlformats.org/officeDocument/2006/relationships/hyperlink" Target="https://podminky.urs.cz/item/CS_URS_2021_01/997013501" TargetMode="External" /><Relationship Id="rId23" Type="http://schemas.openxmlformats.org/officeDocument/2006/relationships/hyperlink" Target="https://podminky.urs.cz/item/CS_URS_2021_01/997013509" TargetMode="External" /><Relationship Id="rId24" Type="http://schemas.openxmlformats.org/officeDocument/2006/relationships/hyperlink" Target="https://podminky.urs.cz/item/CS_URS_2021_01/997013631" TargetMode="External" /><Relationship Id="rId25" Type="http://schemas.openxmlformats.org/officeDocument/2006/relationships/hyperlink" Target="https://podminky.urs.cz/item/CS_URS_2021_01/981511114" TargetMode="External" /><Relationship Id="rId26" Type="http://schemas.openxmlformats.org/officeDocument/2006/relationships/hyperlink" Target="https://podminky.urs.cz/item/CS_URS_2021_01/997006007" TargetMode="External" /><Relationship Id="rId27" Type="http://schemas.openxmlformats.org/officeDocument/2006/relationships/hyperlink" Target="https://podminky.urs.cz/item/CS_URS_2021_01/997006512" TargetMode="External" /><Relationship Id="rId28" Type="http://schemas.openxmlformats.org/officeDocument/2006/relationships/hyperlink" Target="https://podminky.urs.cz/item/CS_URS_2021_01/997006519" TargetMode="External" /><Relationship Id="rId29" Type="http://schemas.openxmlformats.org/officeDocument/2006/relationships/hyperlink" Target="https://podminky.urs.cz/item/CS_URS_2021_01/997006551" TargetMode="External" /><Relationship Id="rId30" Type="http://schemas.openxmlformats.org/officeDocument/2006/relationships/hyperlink" Target="https://podminky.urs.cz/item/CS_URS_2021_01/998001123" TargetMode="External" /><Relationship Id="rId3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51104" TargetMode="External" /><Relationship Id="rId2" Type="http://schemas.openxmlformats.org/officeDocument/2006/relationships/hyperlink" Target="https://podminky.urs.cz/item/CS_URS_2021_01/162251102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67151111" TargetMode="External" /><Relationship Id="rId6" Type="http://schemas.openxmlformats.org/officeDocument/2006/relationships/hyperlink" Target="https://podminky.urs.cz/item/CS_URS_2021_01/171201223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564851111" TargetMode="External" /><Relationship Id="rId9" Type="http://schemas.openxmlformats.org/officeDocument/2006/relationships/hyperlink" Target="https://podminky.urs.cz/item/CS_URS_2021_01/584121111" TargetMode="External" /><Relationship Id="rId10" Type="http://schemas.openxmlformats.org/officeDocument/2006/relationships/hyperlink" Target="https://podminky.urs.cz/item/CS_URS_2021_01/113106492" TargetMode="External" /><Relationship Id="rId11" Type="http://schemas.openxmlformats.org/officeDocument/2006/relationships/hyperlink" Target="https://podminky.urs.cz/item/CS_URS_2021_01/979094441" TargetMode="External" /><Relationship Id="rId12" Type="http://schemas.openxmlformats.org/officeDocument/2006/relationships/hyperlink" Target="https://podminky.urs.cz/item/CS_URS_2021_01/969031112" TargetMode="External" /><Relationship Id="rId13" Type="http://schemas.openxmlformats.org/officeDocument/2006/relationships/hyperlink" Target="https://podminky.urs.cz/item/CS_URS_2021_01/997013111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81511114" TargetMode="External" /><Relationship Id="rId18" Type="http://schemas.openxmlformats.org/officeDocument/2006/relationships/hyperlink" Target="https://podminky.urs.cz/item/CS_URS_2021_01/997006007" TargetMode="External" /><Relationship Id="rId19" Type="http://schemas.openxmlformats.org/officeDocument/2006/relationships/hyperlink" Target="https://podminky.urs.cz/item/CS_URS_2021_01/997006512" TargetMode="External" /><Relationship Id="rId20" Type="http://schemas.openxmlformats.org/officeDocument/2006/relationships/hyperlink" Target="https://podminky.urs.cz/item/CS_URS_2021_01/997006519" TargetMode="External" /><Relationship Id="rId21" Type="http://schemas.openxmlformats.org/officeDocument/2006/relationships/hyperlink" Target="https://podminky.urs.cz/item/CS_URS_2021_01/997006551" TargetMode="External" /><Relationship Id="rId22" Type="http://schemas.openxmlformats.org/officeDocument/2006/relationships/hyperlink" Target="https://podminky.urs.cz/item/CS_URS_2021_01/998226011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51104" TargetMode="External" /><Relationship Id="rId2" Type="http://schemas.openxmlformats.org/officeDocument/2006/relationships/hyperlink" Target="https://podminky.urs.cz/item/CS_URS_2021_01/139001101" TargetMode="External" /><Relationship Id="rId3" Type="http://schemas.openxmlformats.org/officeDocument/2006/relationships/hyperlink" Target="https://podminky.urs.cz/item/CS_URS_2021_01/174101101" TargetMode="External" /><Relationship Id="rId4" Type="http://schemas.openxmlformats.org/officeDocument/2006/relationships/hyperlink" Target="https://podminky.urs.cz/item/CS_URS_2021_01/830361811" TargetMode="External" /><Relationship Id="rId5" Type="http://schemas.openxmlformats.org/officeDocument/2006/relationships/hyperlink" Target="https://podminky.urs.cz/item/CS_URS_2021_01/981511112" TargetMode="External" /><Relationship Id="rId6" Type="http://schemas.openxmlformats.org/officeDocument/2006/relationships/hyperlink" Target="https://podminky.urs.cz/item/CS_URS_2021_01/981511114" TargetMode="External" /><Relationship Id="rId7" Type="http://schemas.openxmlformats.org/officeDocument/2006/relationships/hyperlink" Target="https://podminky.urs.cz/item/CS_URS_2021_01/997006005" TargetMode="External" /><Relationship Id="rId8" Type="http://schemas.openxmlformats.org/officeDocument/2006/relationships/hyperlink" Target="https://podminky.urs.cz/item/CS_URS_2021_01/997006007" TargetMode="External" /><Relationship Id="rId9" Type="http://schemas.openxmlformats.org/officeDocument/2006/relationships/hyperlink" Target="https://podminky.urs.cz/item/CS_URS_2021_01/997006512" TargetMode="External" /><Relationship Id="rId10" Type="http://schemas.openxmlformats.org/officeDocument/2006/relationships/hyperlink" Target="https://podminky.urs.cz/item/CS_URS_2021_01/997006519" TargetMode="External" /><Relationship Id="rId1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INBNELTO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Odstranění objektů bývalé LTO v areálu nemocnice Nový Bydžov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Nový Bydžov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5. 8. 2022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Královehradecký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INS s.r.o. Náchod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Jan Krčmář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24.7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'1. - Kiosek stáčení LTO +...'!J30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'1. - Kiosek stáčení LTO +...'!P92</f>
        <v>0</v>
      </c>
      <c r="AV55" s="122">
        <f>'1. - Kiosek stáčení LTO +...'!J33</f>
        <v>0</v>
      </c>
      <c r="AW55" s="122">
        <f>'1. - Kiosek stáčení LTO +...'!J34</f>
        <v>0</v>
      </c>
      <c r="AX55" s="122">
        <f>'1. - Kiosek stáčení LTO +...'!J35</f>
        <v>0</v>
      </c>
      <c r="AY55" s="122">
        <f>'1. - Kiosek stáčení LTO +...'!J36</f>
        <v>0</v>
      </c>
      <c r="AZ55" s="122">
        <f>'1. - Kiosek stáčení LTO +...'!F33</f>
        <v>0</v>
      </c>
      <c r="BA55" s="122">
        <f>'1. - Kiosek stáčení LTO +...'!F34</f>
        <v>0</v>
      </c>
      <c r="BB55" s="122">
        <f>'1. - Kiosek stáčení LTO +...'!F35</f>
        <v>0</v>
      </c>
      <c r="BC55" s="122">
        <f>'1. - Kiosek stáčení LTO +...'!F36</f>
        <v>0</v>
      </c>
      <c r="BD55" s="124">
        <f>'1. - Kiosek stáčení LTO +...'!F37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'2. - Stání nadzemních nádrží'!J30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'2. - Stání nadzemních nádrží'!P86</f>
        <v>0</v>
      </c>
      <c r="AV56" s="122">
        <f>'2. - Stání nadzemních nádrží'!J33</f>
        <v>0</v>
      </c>
      <c r="AW56" s="122">
        <f>'2. - Stání nadzemních nádrží'!J34</f>
        <v>0</v>
      </c>
      <c r="AX56" s="122">
        <f>'2. - Stání nadzemních nádrží'!J35</f>
        <v>0</v>
      </c>
      <c r="AY56" s="122">
        <f>'2. - Stání nadzemních nádrží'!J36</f>
        <v>0</v>
      </c>
      <c r="AZ56" s="122">
        <f>'2. - Stání nadzemních nádrží'!F33</f>
        <v>0</v>
      </c>
      <c r="BA56" s="122">
        <f>'2. - Stání nadzemních nádrží'!F34</f>
        <v>0</v>
      </c>
      <c r="BB56" s="122">
        <f>'2. - Stání nadzemních nádrží'!F35</f>
        <v>0</v>
      </c>
      <c r="BC56" s="122">
        <f>'2. - Stání nadzemních nádrží'!F36</f>
        <v>0</v>
      </c>
      <c r="BD56" s="124">
        <f>'2. - Stání nadzemních nádrží'!F37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'3. - Trativod + veřejné o...'!J30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'3. - Trativod + veřejné o...'!P87</f>
        <v>0</v>
      </c>
      <c r="AV57" s="122">
        <f>'3. - Trativod + veřejné o...'!J33</f>
        <v>0</v>
      </c>
      <c r="AW57" s="122">
        <f>'3. - Trativod + veřejné o...'!J34</f>
        <v>0</v>
      </c>
      <c r="AX57" s="122">
        <f>'3. - Trativod + veřejné o...'!J35</f>
        <v>0</v>
      </c>
      <c r="AY57" s="122">
        <f>'3. - Trativod + veřejné o...'!J36</f>
        <v>0</v>
      </c>
      <c r="AZ57" s="122">
        <f>'3. - Trativod + veřejné o...'!F33</f>
        <v>0</v>
      </c>
      <c r="BA57" s="122">
        <f>'3. - Trativod + veřejné o...'!F34</f>
        <v>0</v>
      </c>
      <c r="BB57" s="122">
        <f>'3. - Trativod + veřejné o...'!F35</f>
        <v>0</v>
      </c>
      <c r="BC57" s="122">
        <f>'3. - Trativod + veřejné o...'!F36</f>
        <v>0</v>
      </c>
      <c r="BD57" s="124">
        <f>'3. - Trativod + veřejné o...'!F37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'4. - Kanalizace + lapol'!J30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'4. - Kanalizace + lapol'!P83</f>
        <v>0</v>
      </c>
      <c r="AV58" s="122">
        <f>'4. - Kanalizace + lapol'!J33</f>
        <v>0</v>
      </c>
      <c r="AW58" s="122">
        <f>'4. - Kanalizace + lapol'!J34</f>
        <v>0</v>
      </c>
      <c r="AX58" s="122">
        <f>'4. - Kanalizace + lapol'!J35</f>
        <v>0</v>
      </c>
      <c r="AY58" s="122">
        <f>'4. - Kanalizace + lapol'!J36</f>
        <v>0</v>
      </c>
      <c r="AZ58" s="122">
        <f>'4. - Kanalizace + lapol'!F33</f>
        <v>0</v>
      </c>
      <c r="BA58" s="122">
        <f>'4. - Kanalizace + lapol'!F34</f>
        <v>0</v>
      </c>
      <c r="BB58" s="122">
        <f>'4. - Kanalizace + lapol'!F35</f>
        <v>0</v>
      </c>
      <c r="BC58" s="122">
        <f>'4. - Kanalizace + lapol'!F36</f>
        <v>0</v>
      </c>
      <c r="BD58" s="124">
        <f>'4. - Kanalizace + lapol'!F37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'5. - Sanační práce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'5. - Sanační práce '!P85</f>
        <v>0</v>
      </c>
      <c r="AV59" s="122">
        <f>'5. - Sanační práce '!J33</f>
        <v>0</v>
      </c>
      <c r="AW59" s="122">
        <f>'5. - Sanační práce '!J34</f>
        <v>0</v>
      </c>
      <c r="AX59" s="122">
        <f>'5. - Sanační práce '!J35</f>
        <v>0</v>
      </c>
      <c r="AY59" s="122">
        <f>'5. - Sanační práce '!J36</f>
        <v>0</v>
      </c>
      <c r="AZ59" s="122">
        <f>'5. - Sanační práce '!F33</f>
        <v>0</v>
      </c>
      <c r="BA59" s="122">
        <f>'5. - Sanační práce '!F34</f>
        <v>0</v>
      </c>
      <c r="BB59" s="122">
        <f>'5. - Sanační práce '!F35</f>
        <v>0</v>
      </c>
      <c r="BC59" s="122">
        <f>'5. - Sanační práce '!F36</f>
        <v>0</v>
      </c>
      <c r="BD59" s="124">
        <f>'5. - Sanační práce 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'VRN - Vedlejší a ostatní 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97</v>
      </c>
      <c r="AR60" s="120"/>
      <c r="AS60" s="126">
        <v>0</v>
      </c>
      <c r="AT60" s="127">
        <f>ROUND(SUM(AV60:AW60),2)</f>
        <v>0</v>
      </c>
      <c r="AU60" s="128">
        <f>'VRN - Vedlejší a ostatní ...'!P83</f>
        <v>0</v>
      </c>
      <c r="AV60" s="127">
        <f>'VRN - Vedlejší a ostatní ...'!J33</f>
        <v>0</v>
      </c>
      <c r="AW60" s="127">
        <f>'VRN - Vedlejší a ostatní ...'!J34</f>
        <v>0</v>
      </c>
      <c r="AX60" s="127">
        <f>'VRN - Vedlejší a ostatní ...'!J35</f>
        <v>0</v>
      </c>
      <c r="AY60" s="127">
        <f>'VRN - Vedlejší a ostatní ...'!J36</f>
        <v>0</v>
      </c>
      <c r="AZ60" s="127">
        <f>'VRN - Vedlejší a ostatní ...'!F33</f>
        <v>0</v>
      </c>
      <c r="BA60" s="127">
        <f>'VRN - Vedlejší a ostatní ...'!F34</f>
        <v>0</v>
      </c>
      <c r="BB60" s="127">
        <f>'VRN - Vedlejší a ostatní ...'!F35</f>
        <v>0</v>
      </c>
      <c r="BC60" s="127">
        <f>'VRN - Vedlejší a ostatní ...'!F36</f>
        <v>0</v>
      </c>
      <c r="BD60" s="129">
        <f>'VRN - Vedlejší a ostatní ...'!F37</f>
        <v>0</v>
      </c>
      <c r="BE60" s="7"/>
      <c r="BT60" s="125" t="s">
        <v>80</v>
      </c>
      <c r="BV60" s="125" t="s">
        <v>74</v>
      </c>
      <c r="BW60" s="125" t="s">
        <v>98</v>
      </c>
      <c r="BX60" s="125" t="s">
        <v>5</v>
      </c>
      <c r="CL60" s="125" t="s">
        <v>99</v>
      </c>
      <c r="CM60" s="125" t="s">
        <v>82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EF7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. - Kiosek stáčení LTO +...'!C2" display="/"/>
    <hyperlink ref="A56" location="'2. - Stání nadzemních nádrží'!C2" display="/"/>
    <hyperlink ref="A57" location="'3. - Trativod + veřejné o...'!C2" display="/"/>
    <hyperlink ref="A58" location="'4. - Kanalizace + lapol'!C2" display="/"/>
    <hyperlink ref="A59" location="'5. - Sanační práce '!C2" display="/"/>
    <hyperlink ref="A60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Odstranění objektů bývalé LTO v areálu nemocnice Nový Bydžov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5. 8. 2022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0"/>
      <c r="B27" s="141"/>
      <c r="C27" s="140"/>
      <c r="D27" s="140"/>
      <c r="E27" s="142" t="s">
        <v>103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ROUND((SUM(BE92:BE414)),2)</f>
        <v>0</v>
      </c>
      <c r="G33" s="40"/>
      <c r="H33" s="40"/>
      <c r="I33" s="150">
        <v>0.21</v>
      </c>
      <c r="J33" s="149">
        <f>ROUND(((SUM(BE92:BE414))*I33),2)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ROUND((SUM(BF92:BF414)),2)</f>
        <v>0</v>
      </c>
      <c r="G34" s="40"/>
      <c r="H34" s="40"/>
      <c r="I34" s="150">
        <v>0.15</v>
      </c>
      <c r="J34" s="149">
        <f>ROUND(((SUM(BF92:BF414))*I34),2)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ROUND((SUM(BG92:BG414)),2)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ROUND((SUM(BH92:BH414)),2)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ROUND((SUM(BI92:BI414)),2)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Odstranění objektů bývalé LTO v areálu nemocnice Nový Bydžov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1. - Kiosek stáčení LTO + kondenzátní jímka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Nový Bydžov</v>
      </c>
      <c r="G52" s="42"/>
      <c r="H52" s="42"/>
      <c r="I52" s="34" t="s">
        <v>23</v>
      </c>
      <c r="J52" s="74" t="str">
        <f>IF(J12="","",J12)</f>
        <v>5. 8. 2022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Královehradecký kraj</v>
      </c>
      <c r="G54" s="42"/>
      <c r="H54" s="42"/>
      <c r="I54" s="34" t="s">
        <v>31</v>
      </c>
      <c r="J54" s="38" t="str">
        <f>E21</f>
        <v>INS s.r.o. Náchod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Krčmář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110</v>
      </c>
      <c r="E62" s="176"/>
      <c r="F62" s="176"/>
      <c r="G62" s="176"/>
      <c r="H62" s="176"/>
      <c r="I62" s="176"/>
      <c r="J62" s="177">
        <f>J217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111</v>
      </c>
      <c r="E63" s="176"/>
      <c r="F63" s="176"/>
      <c r="G63" s="176"/>
      <c r="H63" s="176"/>
      <c r="I63" s="176"/>
      <c r="J63" s="177">
        <f>J222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112</v>
      </c>
      <c r="E64" s="176"/>
      <c r="F64" s="176"/>
      <c r="G64" s="176"/>
      <c r="H64" s="176"/>
      <c r="I64" s="176"/>
      <c r="J64" s="177">
        <f>J249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113</v>
      </c>
      <c r="E65" s="176"/>
      <c r="F65" s="176"/>
      <c r="G65" s="176"/>
      <c r="H65" s="176"/>
      <c r="I65" s="176"/>
      <c r="J65" s="177">
        <f>J257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114</v>
      </c>
      <c r="E66" s="176"/>
      <c r="F66" s="176"/>
      <c r="G66" s="176"/>
      <c r="H66" s="176"/>
      <c r="I66" s="176"/>
      <c r="J66" s="177">
        <f>J261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115</v>
      </c>
      <c r="E67" s="176"/>
      <c r="F67" s="176"/>
      <c r="G67" s="176"/>
      <c r="H67" s="176"/>
      <c r="I67" s="176"/>
      <c r="J67" s="177">
        <f>J298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116</v>
      </c>
      <c r="E68" s="176"/>
      <c r="F68" s="176"/>
      <c r="G68" s="176"/>
      <c r="H68" s="176"/>
      <c r="I68" s="176"/>
      <c r="J68" s="177">
        <f>J374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117</v>
      </c>
      <c r="E69" s="170"/>
      <c r="F69" s="170"/>
      <c r="G69" s="170"/>
      <c r="H69" s="170"/>
      <c r="I69" s="170"/>
      <c r="J69" s="171">
        <f>J377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118</v>
      </c>
      <c r="E70" s="176"/>
      <c r="F70" s="176"/>
      <c r="G70" s="176"/>
      <c r="H70" s="176"/>
      <c r="I70" s="176"/>
      <c r="J70" s="177">
        <f>J378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119</v>
      </c>
      <c r="E71" s="176"/>
      <c r="F71" s="176"/>
      <c r="G71" s="176"/>
      <c r="H71" s="176"/>
      <c r="I71" s="176"/>
      <c r="J71" s="177">
        <f>J382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120</v>
      </c>
      <c r="E72" s="176"/>
      <c r="F72" s="176"/>
      <c r="G72" s="176"/>
      <c r="H72" s="176"/>
      <c r="I72" s="176"/>
      <c r="J72" s="177">
        <f>J396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121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Odstranění objektů bývalé LTO v areálu nemocnice Nový Bydžov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101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1. - Kiosek stáčení LTO + kondenzátní jímka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Nový Bydžov</v>
      </c>
      <c r="G86" s="42"/>
      <c r="H86" s="42"/>
      <c r="I86" s="34" t="s">
        <v>23</v>
      </c>
      <c r="J86" s="74" t="str">
        <f>IF(J12="","",J12)</f>
        <v>5. 8. 2022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Královehradecký kraj</v>
      </c>
      <c r="G88" s="42"/>
      <c r="H88" s="42"/>
      <c r="I88" s="34" t="s">
        <v>31</v>
      </c>
      <c r="J88" s="38" t="str">
        <f>E21</f>
        <v>INS s.r.o. Náchod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>Jan Krčmář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122</v>
      </c>
      <c r="D91" s="182" t="s">
        <v>57</v>
      </c>
      <c r="E91" s="182" t="s">
        <v>53</v>
      </c>
      <c r="F91" s="182" t="s">
        <v>54</v>
      </c>
      <c r="G91" s="182" t="s">
        <v>123</v>
      </c>
      <c r="H91" s="182" t="s">
        <v>124</v>
      </c>
      <c r="I91" s="182" t="s">
        <v>125</v>
      </c>
      <c r="J91" s="182" t="s">
        <v>106</v>
      </c>
      <c r="K91" s="183" t="s">
        <v>126</v>
      </c>
      <c r="L91" s="184"/>
      <c r="M91" s="94" t="s">
        <v>19</v>
      </c>
      <c r="N91" s="95" t="s">
        <v>42</v>
      </c>
      <c r="O91" s="95" t="s">
        <v>127</v>
      </c>
      <c r="P91" s="95" t="s">
        <v>128</v>
      </c>
      <c r="Q91" s="95" t="s">
        <v>129</v>
      </c>
      <c r="R91" s="95" t="s">
        <v>130</v>
      </c>
      <c r="S91" s="95" t="s">
        <v>131</v>
      </c>
      <c r="T91" s="96" t="s">
        <v>132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133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P93+P377</f>
        <v>0</v>
      </c>
      <c r="Q92" s="98"/>
      <c r="R92" s="187">
        <f>R93+R377</f>
        <v>37.89233162000001</v>
      </c>
      <c r="S92" s="98"/>
      <c r="T92" s="188">
        <f>T93+T377</f>
        <v>298.92647480000005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107</v>
      </c>
      <c r="BK92" s="189">
        <f>BK93+BK377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134</v>
      </c>
      <c r="F93" s="193" t="s">
        <v>135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P94+P217+P222+P249+P257+P261+P298+P374</f>
        <v>0</v>
      </c>
      <c r="Q93" s="198"/>
      <c r="R93" s="199">
        <f>R94+R217+R222+R249+R257+R261+R298+R374</f>
        <v>37.89233162000001</v>
      </c>
      <c r="S93" s="198"/>
      <c r="T93" s="200">
        <f>T94+T217+T222+T249+T257+T261+T298+T374</f>
        <v>298.055871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72</v>
      </c>
      <c r="AY93" s="201" t="s">
        <v>136</v>
      </c>
      <c r="BK93" s="203">
        <f>BK94+BK217+BK222+BK249+BK257+BK261+BK298+BK374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80</v>
      </c>
      <c r="F94" s="204" t="s">
        <v>137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SUM(P95:P216)</f>
        <v>0</v>
      </c>
      <c r="Q94" s="198"/>
      <c r="R94" s="199">
        <f>SUM(R95:R216)</f>
        <v>26.69880432</v>
      </c>
      <c r="S94" s="198"/>
      <c r="T94" s="200">
        <f>SUM(T95:T216)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136</v>
      </c>
      <c r="BK94" s="203">
        <f>SUM(BK95:BK216)</f>
        <v>0</v>
      </c>
    </row>
    <row r="95" spans="1:65" s="2" customFormat="1" ht="24.15" customHeight="1">
      <c r="A95" s="40"/>
      <c r="B95" s="41"/>
      <c r="C95" s="206" t="s">
        <v>80</v>
      </c>
      <c r="D95" s="206" t="s">
        <v>138</v>
      </c>
      <c r="E95" s="207" t="s">
        <v>139</v>
      </c>
      <c r="F95" s="208" t="s">
        <v>140</v>
      </c>
      <c r="G95" s="209" t="s">
        <v>141</v>
      </c>
      <c r="H95" s="210">
        <v>120</v>
      </c>
      <c r="I95" s="211"/>
      <c r="J95" s="212">
        <f>ROUND(I95*H95,2)</f>
        <v>0</v>
      </c>
      <c r="K95" s="208" t="s">
        <v>142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143</v>
      </c>
      <c r="AT95" s="217" t="s">
        <v>138</v>
      </c>
      <c r="AU95" s="217" t="s">
        <v>82</v>
      </c>
      <c r="AY95" s="19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143</v>
      </c>
      <c r="BM95" s="217" t="s">
        <v>144</v>
      </c>
    </row>
    <row r="96" spans="1:47" s="2" customFormat="1" ht="12">
      <c r="A96" s="40"/>
      <c r="B96" s="41"/>
      <c r="C96" s="42"/>
      <c r="D96" s="219" t="s">
        <v>145</v>
      </c>
      <c r="E96" s="42"/>
      <c r="F96" s="220" t="s">
        <v>146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145</v>
      </c>
      <c r="AU96" s="19" t="s">
        <v>82</v>
      </c>
    </row>
    <row r="97" spans="1:51" s="13" customFormat="1" ht="12">
      <c r="A97" s="13"/>
      <c r="B97" s="224"/>
      <c r="C97" s="225"/>
      <c r="D97" s="226" t="s">
        <v>147</v>
      </c>
      <c r="E97" s="227" t="s">
        <v>19</v>
      </c>
      <c r="F97" s="228" t="s">
        <v>148</v>
      </c>
      <c r="G97" s="225"/>
      <c r="H97" s="229">
        <v>120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147</v>
      </c>
      <c r="AU97" s="235" t="s">
        <v>82</v>
      </c>
      <c r="AV97" s="13" t="s">
        <v>82</v>
      </c>
      <c r="AW97" s="13" t="s">
        <v>33</v>
      </c>
      <c r="AX97" s="13" t="s">
        <v>80</v>
      </c>
      <c r="AY97" s="235" t="s">
        <v>136</v>
      </c>
    </row>
    <row r="98" spans="1:65" s="2" customFormat="1" ht="21.75" customHeight="1">
      <c r="A98" s="40"/>
      <c r="B98" s="41"/>
      <c r="C98" s="206" t="s">
        <v>82</v>
      </c>
      <c r="D98" s="206" t="s">
        <v>138</v>
      </c>
      <c r="E98" s="207" t="s">
        <v>149</v>
      </c>
      <c r="F98" s="208" t="s">
        <v>150</v>
      </c>
      <c r="G98" s="209" t="s">
        <v>151</v>
      </c>
      <c r="H98" s="210">
        <v>3</v>
      </c>
      <c r="I98" s="211"/>
      <c r="J98" s="212">
        <f>ROUND(I98*H98,2)</f>
        <v>0</v>
      </c>
      <c r="K98" s="208" t="s">
        <v>142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143</v>
      </c>
      <c r="AT98" s="217" t="s">
        <v>138</v>
      </c>
      <c r="AU98" s="217" t="s">
        <v>82</v>
      </c>
      <c r="AY98" s="19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143</v>
      </c>
      <c r="BM98" s="217" t="s">
        <v>152</v>
      </c>
    </row>
    <row r="99" spans="1:47" s="2" customFormat="1" ht="12">
      <c r="A99" s="40"/>
      <c r="B99" s="41"/>
      <c r="C99" s="42"/>
      <c r="D99" s="219" t="s">
        <v>145</v>
      </c>
      <c r="E99" s="42"/>
      <c r="F99" s="220" t="s">
        <v>153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145</v>
      </c>
      <c r="AU99" s="19" t="s">
        <v>82</v>
      </c>
    </row>
    <row r="100" spans="1:51" s="13" customFormat="1" ht="12">
      <c r="A100" s="13"/>
      <c r="B100" s="224"/>
      <c r="C100" s="225"/>
      <c r="D100" s="226" t="s">
        <v>147</v>
      </c>
      <c r="E100" s="227" t="s">
        <v>19</v>
      </c>
      <c r="F100" s="228" t="s">
        <v>154</v>
      </c>
      <c r="G100" s="225"/>
      <c r="H100" s="229">
        <v>3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147</v>
      </c>
      <c r="AU100" s="235" t="s">
        <v>82</v>
      </c>
      <c r="AV100" s="13" t="s">
        <v>82</v>
      </c>
      <c r="AW100" s="13" t="s">
        <v>33</v>
      </c>
      <c r="AX100" s="13" t="s">
        <v>80</v>
      </c>
      <c r="AY100" s="235" t="s">
        <v>136</v>
      </c>
    </row>
    <row r="101" spans="1:65" s="2" customFormat="1" ht="21.75" customHeight="1">
      <c r="A101" s="40"/>
      <c r="B101" s="41"/>
      <c r="C101" s="206" t="s">
        <v>155</v>
      </c>
      <c r="D101" s="206" t="s">
        <v>138</v>
      </c>
      <c r="E101" s="207" t="s">
        <v>156</v>
      </c>
      <c r="F101" s="208" t="s">
        <v>157</v>
      </c>
      <c r="G101" s="209" t="s">
        <v>151</v>
      </c>
      <c r="H101" s="210">
        <v>3</v>
      </c>
      <c r="I101" s="211"/>
      <c r="J101" s="212">
        <f>ROUND(I101*H101,2)</f>
        <v>0</v>
      </c>
      <c r="K101" s="208" t="s">
        <v>142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143</v>
      </c>
      <c r="AT101" s="217" t="s">
        <v>138</v>
      </c>
      <c r="AU101" s="217" t="s">
        <v>82</v>
      </c>
      <c r="AY101" s="19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143</v>
      </c>
      <c r="BM101" s="217" t="s">
        <v>158</v>
      </c>
    </row>
    <row r="102" spans="1:47" s="2" customFormat="1" ht="12">
      <c r="A102" s="40"/>
      <c r="B102" s="41"/>
      <c r="C102" s="42"/>
      <c r="D102" s="219" t="s">
        <v>145</v>
      </c>
      <c r="E102" s="42"/>
      <c r="F102" s="220" t="s">
        <v>159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145</v>
      </c>
      <c r="AU102" s="19" t="s">
        <v>82</v>
      </c>
    </row>
    <row r="103" spans="1:65" s="2" customFormat="1" ht="16.5" customHeight="1">
      <c r="A103" s="40"/>
      <c r="B103" s="41"/>
      <c r="C103" s="206" t="s">
        <v>143</v>
      </c>
      <c r="D103" s="206" t="s">
        <v>138</v>
      </c>
      <c r="E103" s="207" t="s">
        <v>160</v>
      </c>
      <c r="F103" s="208" t="s">
        <v>161</v>
      </c>
      <c r="G103" s="209" t="s">
        <v>162</v>
      </c>
      <c r="H103" s="210">
        <v>20</v>
      </c>
      <c r="I103" s="211"/>
      <c r="J103" s="212">
        <f>ROUND(I103*H103,2)</f>
        <v>0</v>
      </c>
      <c r="K103" s="208" t="s">
        <v>142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143</v>
      </c>
      <c r="AT103" s="217" t="s">
        <v>138</v>
      </c>
      <c r="AU103" s="217" t="s">
        <v>82</v>
      </c>
      <c r="AY103" s="19" t="s">
        <v>136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143</v>
      </c>
      <c r="BM103" s="217" t="s">
        <v>163</v>
      </c>
    </row>
    <row r="104" spans="1:47" s="2" customFormat="1" ht="12">
      <c r="A104" s="40"/>
      <c r="B104" s="41"/>
      <c r="C104" s="42"/>
      <c r="D104" s="219" t="s">
        <v>145</v>
      </c>
      <c r="E104" s="42"/>
      <c r="F104" s="220" t="s">
        <v>164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145</v>
      </c>
      <c r="AU104" s="19" t="s">
        <v>82</v>
      </c>
    </row>
    <row r="105" spans="1:51" s="13" customFormat="1" ht="12">
      <c r="A105" s="13"/>
      <c r="B105" s="224"/>
      <c r="C105" s="225"/>
      <c r="D105" s="226" t="s">
        <v>147</v>
      </c>
      <c r="E105" s="227" t="s">
        <v>19</v>
      </c>
      <c r="F105" s="228" t="s">
        <v>165</v>
      </c>
      <c r="G105" s="225"/>
      <c r="H105" s="229">
        <v>20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147</v>
      </c>
      <c r="AU105" s="235" t="s">
        <v>82</v>
      </c>
      <c r="AV105" s="13" t="s">
        <v>82</v>
      </c>
      <c r="AW105" s="13" t="s">
        <v>33</v>
      </c>
      <c r="AX105" s="13" t="s">
        <v>80</v>
      </c>
      <c r="AY105" s="235" t="s">
        <v>136</v>
      </c>
    </row>
    <row r="106" spans="1:65" s="2" customFormat="1" ht="24.15" customHeight="1">
      <c r="A106" s="40"/>
      <c r="B106" s="41"/>
      <c r="C106" s="206" t="s">
        <v>166</v>
      </c>
      <c r="D106" s="206" t="s">
        <v>138</v>
      </c>
      <c r="E106" s="207" t="s">
        <v>167</v>
      </c>
      <c r="F106" s="208" t="s">
        <v>168</v>
      </c>
      <c r="G106" s="209" t="s">
        <v>169</v>
      </c>
      <c r="H106" s="210">
        <v>345.8</v>
      </c>
      <c r="I106" s="211"/>
      <c r="J106" s="212">
        <f>ROUND(I106*H106,2)</f>
        <v>0</v>
      </c>
      <c r="K106" s="208" t="s">
        <v>142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143</v>
      </c>
      <c r="AT106" s="217" t="s">
        <v>138</v>
      </c>
      <c r="AU106" s="217" t="s">
        <v>82</v>
      </c>
      <c r="AY106" s="19" t="s">
        <v>136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143</v>
      </c>
      <c r="BM106" s="217" t="s">
        <v>170</v>
      </c>
    </row>
    <row r="107" spans="1:47" s="2" customFormat="1" ht="12">
      <c r="A107" s="40"/>
      <c r="B107" s="41"/>
      <c r="C107" s="42"/>
      <c r="D107" s="219" t="s">
        <v>145</v>
      </c>
      <c r="E107" s="42"/>
      <c r="F107" s="220" t="s">
        <v>171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145</v>
      </c>
      <c r="AU107" s="19" t="s">
        <v>82</v>
      </c>
    </row>
    <row r="108" spans="1:51" s="13" customFormat="1" ht="12">
      <c r="A108" s="13"/>
      <c r="B108" s="224"/>
      <c r="C108" s="225"/>
      <c r="D108" s="226" t="s">
        <v>147</v>
      </c>
      <c r="E108" s="227" t="s">
        <v>19</v>
      </c>
      <c r="F108" s="228" t="s">
        <v>172</v>
      </c>
      <c r="G108" s="225"/>
      <c r="H108" s="229">
        <v>494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147</v>
      </c>
      <c r="AU108" s="235" t="s">
        <v>82</v>
      </c>
      <c r="AV108" s="13" t="s">
        <v>82</v>
      </c>
      <c r="AW108" s="13" t="s">
        <v>33</v>
      </c>
      <c r="AX108" s="13" t="s">
        <v>72</v>
      </c>
      <c r="AY108" s="235" t="s">
        <v>136</v>
      </c>
    </row>
    <row r="109" spans="1:51" s="13" customFormat="1" ht="12">
      <c r="A109" s="13"/>
      <c r="B109" s="224"/>
      <c r="C109" s="225"/>
      <c r="D109" s="226" t="s">
        <v>147</v>
      </c>
      <c r="E109" s="227" t="s">
        <v>19</v>
      </c>
      <c r="F109" s="228" t="s">
        <v>173</v>
      </c>
      <c r="G109" s="225"/>
      <c r="H109" s="229">
        <v>345.8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82</v>
      </c>
      <c r="AV109" s="13" t="s">
        <v>82</v>
      </c>
      <c r="AW109" s="13" t="s">
        <v>33</v>
      </c>
      <c r="AX109" s="13" t="s">
        <v>80</v>
      </c>
      <c r="AY109" s="235" t="s">
        <v>136</v>
      </c>
    </row>
    <row r="110" spans="1:65" s="2" customFormat="1" ht="24.15" customHeight="1">
      <c r="A110" s="40"/>
      <c r="B110" s="41"/>
      <c r="C110" s="206" t="s">
        <v>174</v>
      </c>
      <c r="D110" s="206" t="s">
        <v>138</v>
      </c>
      <c r="E110" s="207" t="s">
        <v>175</v>
      </c>
      <c r="F110" s="208" t="s">
        <v>176</v>
      </c>
      <c r="G110" s="209" t="s">
        <v>169</v>
      </c>
      <c r="H110" s="210">
        <v>148.2</v>
      </c>
      <c r="I110" s="211"/>
      <c r="J110" s="212">
        <f>ROUND(I110*H110,2)</f>
        <v>0</v>
      </c>
      <c r="K110" s="208" t="s">
        <v>142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143</v>
      </c>
      <c r="AT110" s="217" t="s">
        <v>138</v>
      </c>
      <c r="AU110" s="217" t="s">
        <v>82</v>
      </c>
      <c r="AY110" s="19" t="s">
        <v>136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143</v>
      </c>
      <c r="BM110" s="217" t="s">
        <v>177</v>
      </c>
    </row>
    <row r="111" spans="1:47" s="2" customFormat="1" ht="12">
      <c r="A111" s="40"/>
      <c r="B111" s="41"/>
      <c r="C111" s="42"/>
      <c r="D111" s="219" t="s">
        <v>145</v>
      </c>
      <c r="E111" s="42"/>
      <c r="F111" s="220" t="s">
        <v>178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82</v>
      </c>
    </row>
    <row r="112" spans="1:51" s="13" customFormat="1" ht="12">
      <c r="A112" s="13"/>
      <c r="B112" s="224"/>
      <c r="C112" s="225"/>
      <c r="D112" s="226" t="s">
        <v>147</v>
      </c>
      <c r="E112" s="227" t="s">
        <v>19</v>
      </c>
      <c r="F112" s="228" t="s">
        <v>179</v>
      </c>
      <c r="G112" s="225"/>
      <c r="H112" s="229">
        <v>148.2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147</v>
      </c>
      <c r="AU112" s="235" t="s">
        <v>82</v>
      </c>
      <c r="AV112" s="13" t="s">
        <v>82</v>
      </c>
      <c r="AW112" s="13" t="s">
        <v>33</v>
      </c>
      <c r="AX112" s="13" t="s">
        <v>80</v>
      </c>
      <c r="AY112" s="235" t="s">
        <v>136</v>
      </c>
    </row>
    <row r="113" spans="1:65" s="2" customFormat="1" ht="55.5" customHeight="1">
      <c r="A113" s="40"/>
      <c r="B113" s="41"/>
      <c r="C113" s="206" t="s">
        <v>180</v>
      </c>
      <c r="D113" s="206" t="s">
        <v>138</v>
      </c>
      <c r="E113" s="207" t="s">
        <v>181</v>
      </c>
      <c r="F113" s="208" t="s">
        <v>182</v>
      </c>
      <c r="G113" s="209" t="s">
        <v>169</v>
      </c>
      <c r="H113" s="210">
        <v>5.027</v>
      </c>
      <c r="I113" s="211"/>
      <c r="J113" s="212">
        <f>ROUND(I113*H113,2)</f>
        <v>0</v>
      </c>
      <c r="K113" s="208" t="s">
        <v>142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143</v>
      </c>
      <c r="AT113" s="217" t="s">
        <v>138</v>
      </c>
      <c r="AU113" s="217" t="s">
        <v>82</v>
      </c>
      <c r="AY113" s="19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143</v>
      </c>
      <c r="BM113" s="217" t="s">
        <v>183</v>
      </c>
    </row>
    <row r="114" spans="1:47" s="2" customFormat="1" ht="12">
      <c r="A114" s="40"/>
      <c r="B114" s="41"/>
      <c r="C114" s="42"/>
      <c r="D114" s="219" t="s">
        <v>145</v>
      </c>
      <c r="E114" s="42"/>
      <c r="F114" s="220" t="s">
        <v>184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145</v>
      </c>
      <c r="AU114" s="19" t="s">
        <v>82</v>
      </c>
    </row>
    <row r="115" spans="1:51" s="13" customFormat="1" ht="12">
      <c r="A115" s="13"/>
      <c r="B115" s="224"/>
      <c r="C115" s="225"/>
      <c r="D115" s="226" t="s">
        <v>147</v>
      </c>
      <c r="E115" s="227" t="s">
        <v>19</v>
      </c>
      <c r="F115" s="228" t="s">
        <v>185</v>
      </c>
      <c r="G115" s="225"/>
      <c r="H115" s="229">
        <v>5.027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147</v>
      </c>
      <c r="AU115" s="235" t="s">
        <v>82</v>
      </c>
      <c r="AV115" s="13" t="s">
        <v>82</v>
      </c>
      <c r="AW115" s="13" t="s">
        <v>33</v>
      </c>
      <c r="AX115" s="13" t="s">
        <v>80</v>
      </c>
      <c r="AY115" s="235" t="s">
        <v>136</v>
      </c>
    </row>
    <row r="116" spans="1:65" s="2" customFormat="1" ht="24.15" customHeight="1">
      <c r="A116" s="40"/>
      <c r="B116" s="41"/>
      <c r="C116" s="206" t="s">
        <v>186</v>
      </c>
      <c r="D116" s="206" t="s">
        <v>138</v>
      </c>
      <c r="E116" s="207" t="s">
        <v>187</v>
      </c>
      <c r="F116" s="208" t="s">
        <v>188</v>
      </c>
      <c r="G116" s="209" t="s">
        <v>141</v>
      </c>
      <c r="H116" s="210">
        <v>140</v>
      </c>
      <c r="I116" s="211"/>
      <c r="J116" s="212">
        <f>ROUND(I116*H116,2)</f>
        <v>0</v>
      </c>
      <c r="K116" s="208" t="s">
        <v>142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0.00015</v>
      </c>
      <c r="R116" s="215">
        <f>Q116*H116</f>
        <v>0.020999999999999998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143</v>
      </c>
      <c r="AT116" s="217" t="s">
        <v>138</v>
      </c>
      <c r="AU116" s="217" t="s">
        <v>82</v>
      </c>
      <c r="AY116" s="19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143</v>
      </c>
      <c r="BM116" s="217" t="s">
        <v>189</v>
      </c>
    </row>
    <row r="117" spans="1:47" s="2" customFormat="1" ht="12">
      <c r="A117" s="40"/>
      <c r="B117" s="41"/>
      <c r="C117" s="42"/>
      <c r="D117" s="219" t="s">
        <v>145</v>
      </c>
      <c r="E117" s="42"/>
      <c r="F117" s="220" t="s">
        <v>190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145</v>
      </c>
      <c r="AU117" s="19" t="s">
        <v>82</v>
      </c>
    </row>
    <row r="118" spans="1:51" s="13" customFormat="1" ht="12">
      <c r="A118" s="13"/>
      <c r="B118" s="224"/>
      <c r="C118" s="225"/>
      <c r="D118" s="226" t="s">
        <v>147</v>
      </c>
      <c r="E118" s="227" t="s">
        <v>19</v>
      </c>
      <c r="F118" s="228" t="s">
        <v>191</v>
      </c>
      <c r="G118" s="225"/>
      <c r="H118" s="229">
        <v>140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82</v>
      </c>
      <c r="AV118" s="13" t="s">
        <v>82</v>
      </c>
      <c r="AW118" s="13" t="s">
        <v>33</v>
      </c>
      <c r="AX118" s="13" t="s">
        <v>80</v>
      </c>
      <c r="AY118" s="235" t="s">
        <v>136</v>
      </c>
    </row>
    <row r="119" spans="1:65" s="2" customFormat="1" ht="24.15" customHeight="1">
      <c r="A119" s="40"/>
      <c r="B119" s="41"/>
      <c r="C119" s="206" t="s">
        <v>192</v>
      </c>
      <c r="D119" s="206" t="s">
        <v>138</v>
      </c>
      <c r="E119" s="207" t="s">
        <v>193</v>
      </c>
      <c r="F119" s="208" t="s">
        <v>194</v>
      </c>
      <c r="G119" s="209" t="s">
        <v>141</v>
      </c>
      <c r="H119" s="210">
        <v>140</v>
      </c>
      <c r="I119" s="211"/>
      <c r="J119" s="212">
        <f>ROUND(I119*H119,2)</f>
        <v>0</v>
      </c>
      <c r="K119" s="208" t="s">
        <v>142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143</v>
      </c>
      <c r="AT119" s="217" t="s">
        <v>138</v>
      </c>
      <c r="AU119" s="217" t="s">
        <v>82</v>
      </c>
      <c r="AY119" s="19" t="s">
        <v>136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143</v>
      </c>
      <c r="BM119" s="217" t="s">
        <v>195</v>
      </c>
    </row>
    <row r="120" spans="1:47" s="2" customFormat="1" ht="12">
      <c r="A120" s="40"/>
      <c r="B120" s="41"/>
      <c r="C120" s="42"/>
      <c r="D120" s="219" t="s">
        <v>145</v>
      </c>
      <c r="E120" s="42"/>
      <c r="F120" s="220" t="s">
        <v>196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145</v>
      </c>
      <c r="AU120" s="19" t="s">
        <v>82</v>
      </c>
    </row>
    <row r="121" spans="1:65" s="2" customFormat="1" ht="16.5" customHeight="1">
      <c r="A121" s="40"/>
      <c r="B121" s="41"/>
      <c r="C121" s="236" t="s">
        <v>197</v>
      </c>
      <c r="D121" s="236" t="s">
        <v>198</v>
      </c>
      <c r="E121" s="237" t="s">
        <v>199</v>
      </c>
      <c r="F121" s="238" t="s">
        <v>200</v>
      </c>
      <c r="G121" s="239" t="s">
        <v>201</v>
      </c>
      <c r="H121" s="240">
        <v>23.947</v>
      </c>
      <c r="I121" s="241"/>
      <c r="J121" s="242">
        <f>ROUND(I121*H121,2)</f>
        <v>0</v>
      </c>
      <c r="K121" s="238" t="s">
        <v>19</v>
      </c>
      <c r="L121" s="243"/>
      <c r="M121" s="244" t="s">
        <v>19</v>
      </c>
      <c r="N121" s="245" t="s">
        <v>43</v>
      </c>
      <c r="O121" s="86"/>
      <c r="P121" s="215">
        <f>O121*H121</f>
        <v>0</v>
      </c>
      <c r="Q121" s="215">
        <v>1</v>
      </c>
      <c r="R121" s="215">
        <f>Q121*H121</f>
        <v>23.947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186</v>
      </c>
      <c r="AT121" s="217" t="s">
        <v>198</v>
      </c>
      <c r="AU121" s="217" t="s">
        <v>82</v>
      </c>
      <c r="AY121" s="19" t="s">
        <v>136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143</v>
      </c>
      <c r="BM121" s="217" t="s">
        <v>202</v>
      </c>
    </row>
    <row r="122" spans="1:51" s="13" customFormat="1" ht="12">
      <c r="A122" s="13"/>
      <c r="B122" s="224"/>
      <c r="C122" s="225"/>
      <c r="D122" s="226" t="s">
        <v>147</v>
      </c>
      <c r="E122" s="227" t="s">
        <v>19</v>
      </c>
      <c r="F122" s="228" t="s">
        <v>203</v>
      </c>
      <c r="G122" s="225"/>
      <c r="H122" s="229">
        <v>23.947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147</v>
      </c>
      <c r="AU122" s="235" t="s">
        <v>82</v>
      </c>
      <c r="AV122" s="13" t="s">
        <v>82</v>
      </c>
      <c r="AW122" s="13" t="s">
        <v>33</v>
      </c>
      <c r="AX122" s="13" t="s">
        <v>80</v>
      </c>
      <c r="AY122" s="235" t="s">
        <v>136</v>
      </c>
    </row>
    <row r="123" spans="1:65" s="2" customFormat="1" ht="24.15" customHeight="1">
      <c r="A123" s="40"/>
      <c r="B123" s="41"/>
      <c r="C123" s="206" t="s">
        <v>204</v>
      </c>
      <c r="D123" s="206" t="s">
        <v>138</v>
      </c>
      <c r="E123" s="207" t="s">
        <v>205</v>
      </c>
      <c r="F123" s="208" t="s">
        <v>206</v>
      </c>
      <c r="G123" s="209" t="s">
        <v>141</v>
      </c>
      <c r="H123" s="210">
        <v>140</v>
      </c>
      <c r="I123" s="211"/>
      <c r="J123" s="212">
        <f>ROUND(I123*H123,2)</f>
        <v>0</v>
      </c>
      <c r="K123" s="208" t="s">
        <v>142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143</v>
      </c>
      <c r="AT123" s="217" t="s">
        <v>138</v>
      </c>
      <c r="AU123" s="217" t="s">
        <v>82</v>
      </c>
      <c r="AY123" s="19" t="s">
        <v>136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143</v>
      </c>
      <c r="BM123" s="217" t="s">
        <v>207</v>
      </c>
    </row>
    <row r="124" spans="1:47" s="2" customFormat="1" ht="12">
      <c r="A124" s="40"/>
      <c r="B124" s="41"/>
      <c r="C124" s="42"/>
      <c r="D124" s="219" t="s">
        <v>145</v>
      </c>
      <c r="E124" s="42"/>
      <c r="F124" s="220" t="s">
        <v>208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82</v>
      </c>
    </row>
    <row r="125" spans="1:65" s="2" customFormat="1" ht="24.15" customHeight="1">
      <c r="A125" s="40"/>
      <c r="B125" s="41"/>
      <c r="C125" s="206" t="s">
        <v>209</v>
      </c>
      <c r="D125" s="206" t="s">
        <v>138</v>
      </c>
      <c r="E125" s="207" t="s">
        <v>210</v>
      </c>
      <c r="F125" s="208" t="s">
        <v>211</v>
      </c>
      <c r="G125" s="209" t="s">
        <v>201</v>
      </c>
      <c r="H125" s="210">
        <v>1.848</v>
      </c>
      <c r="I125" s="211"/>
      <c r="J125" s="212">
        <f>ROUND(I125*H125,2)</f>
        <v>0</v>
      </c>
      <c r="K125" s="208" t="s">
        <v>142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0.0021</v>
      </c>
      <c r="R125" s="215">
        <f>Q125*H125</f>
        <v>0.0038808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143</v>
      </c>
      <c r="AT125" s="217" t="s">
        <v>138</v>
      </c>
      <c r="AU125" s="217" t="s">
        <v>82</v>
      </c>
      <c r="AY125" s="19" t="s">
        <v>136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143</v>
      </c>
      <c r="BM125" s="217" t="s">
        <v>212</v>
      </c>
    </row>
    <row r="126" spans="1:47" s="2" customFormat="1" ht="12">
      <c r="A126" s="40"/>
      <c r="B126" s="41"/>
      <c r="C126" s="42"/>
      <c r="D126" s="219" t="s">
        <v>145</v>
      </c>
      <c r="E126" s="42"/>
      <c r="F126" s="220" t="s">
        <v>213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145</v>
      </c>
      <c r="AU126" s="19" t="s">
        <v>82</v>
      </c>
    </row>
    <row r="127" spans="1:65" s="2" customFormat="1" ht="24.15" customHeight="1">
      <c r="A127" s="40"/>
      <c r="B127" s="41"/>
      <c r="C127" s="206" t="s">
        <v>214</v>
      </c>
      <c r="D127" s="206" t="s">
        <v>138</v>
      </c>
      <c r="E127" s="207" t="s">
        <v>215</v>
      </c>
      <c r="F127" s="208" t="s">
        <v>216</v>
      </c>
      <c r="G127" s="209" t="s">
        <v>201</v>
      </c>
      <c r="H127" s="210">
        <v>1.848</v>
      </c>
      <c r="I127" s="211"/>
      <c r="J127" s="212">
        <f>ROUND(I127*H127,2)</f>
        <v>0</v>
      </c>
      <c r="K127" s="208" t="s">
        <v>142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0.00577</v>
      </c>
      <c r="R127" s="215">
        <f>Q127*H127</f>
        <v>0.01066296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143</v>
      </c>
      <c r="AT127" s="217" t="s">
        <v>138</v>
      </c>
      <c r="AU127" s="217" t="s">
        <v>82</v>
      </c>
      <c r="AY127" s="19" t="s">
        <v>136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143</v>
      </c>
      <c r="BM127" s="217" t="s">
        <v>217</v>
      </c>
    </row>
    <row r="128" spans="1:47" s="2" customFormat="1" ht="12">
      <c r="A128" s="40"/>
      <c r="B128" s="41"/>
      <c r="C128" s="42"/>
      <c r="D128" s="219" t="s">
        <v>145</v>
      </c>
      <c r="E128" s="42"/>
      <c r="F128" s="220" t="s">
        <v>218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145</v>
      </c>
      <c r="AU128" s="19" t="s">
        <v>82</v>
      </c>
    </row>
    <row r="129" spans="1:51" s="13" customFormat="1" ht="12">
      <c r="A129" s="13"/>
      <c r="B129" s="224"/>
      <c r="C129" s="225"/>
      <c r="D129" s="226" t="s">
        <v>147</v>
      </c>
      <c r="E129" s="227" t="s">
        <v>19</v>
      </c>
      <c r="F129" s="228" t="s">
        <v>219</v>
      </c>
      <c r="G129" s="225"/>
      <c r="H129" s="229">
        <v>1.848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147</v>
      </c>
      <c r="AU129" s="235" t="s">
        <v>82</v>
      </c>
      <c r="AV129" s="13" t="s">
        <v>82</v>
      </c>
      <c r="AW129" s="13" t="s">
        <v>33</v>
      </c>
      <c r="AX129" s="13" t="s">
        <v>80</v>
      </c>
      <c r="AY129" s="235" t="s">
        <v>136</v>
      </c>
    </row>
    <row r="130" spans="1:65" s="2" customFormat="1" ht="16.5" customHeight="1">
      <c r="A130" s="40"/>
      <c r="B130" s="41"/>
      <c r="C130" s="236" t="s">
        <v>220</v>
      </c>
      <c r="D130" s="236" t="s">
        <v>198</v>
      </c>
      <c r="E130" s="237" t="s">
        <v>221</v>
      </c>
      <c r="F130" s="238" t="s">
        <v>222</v>
      </c>
      <c r="G130" s="239" t="s">
        <v>201</v>
      </c>
      <c r="H130" s="240">
        <v>2.033</v>
      </c>
      <c r="I130" s="241"/>
      <c r="J130" s="242">
        <f>ROUND(I130*H130,2)</f>
        <v>0</v>
      </c>
      <c r="K130" s="238" t="s">
        <v>19</v>
      </c>
      <c r="L130" s="243"/>
      <c r="M130" s="244" t="s">
        <v>19</v>
      </c>
      <c r="N130" s="245" t="s">
        <v>43</v>
      </c>
      <c r="O130" s="86"/>
      <c r="P130" s="215">
        <f>O130*H130</f>
        <v>0</v>
      </c>
      <c r="Q130" s="215">
        <v>1</v>
      </c>
      <c r="R130" s="215">
        <f>Q130*H130</f>
        <v>2.033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186</v>
      </c>
      <c r="AT130" s="217" t="s">
        <v>198</v>
      </c>
      <c r="AU130" s="217" t="s">
        <v>82</v>
      </c>
      <c r="AY130" s="19" t="s">
        <v>136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143</v>
      </c>
      <c r="BM130" s="217" t="s">
        <v>223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224</v>
      </c>
      <c r="G131" s="225"/>
      <c r="H131" s="229">
        <v>2.033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82</v>
      </c>
      <c r="AV131" s="13" t="s">
        <v>82</v>
      </c>
      <c r="AW131" s="13" t="s">
        <v>33</v>
      </c>
      <c r="AX131" s="13" t="s">
        <v>80</v>
      </c>
      <c r="AY131" s="235" t="s">
        <v>136</v>
      </c>
    </row>
    <row r="132" spans="1:65" s="2" customFormat="1" ht="24.15" customHeight="1">
      <c r="A132" s="40"/>
      <c r="B132" s="41"/>
      <c r="C132" s="206" t="s">
        <v>8</v>
      </c>
      <c r="D132" s="206" t="s">
        <v>138</v>
      </c>
      <c r="E132" s="207" t="s">
        <v>225</v>
      </c>
      <c r="F132" s="208" t="s">
        <v>226</v>
      </c>
      <c r="G132" s="209" t="s">
        <v>201</v>
      </c>
      <c r="H132" s="210">
        <v>1.848</v>
      </c>
      <c r="I132" s="211"/>
      <c r="J132" s="212">
        <f>ROUND(I132*H132,2)</f>
        <v>0</v>
      </c>
      <c r="K132" s="208" t="s">
        <v>142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0.00072</v>
      </c>
      <c r="R132" s="215">
        <f>Q132*H132</f>
        <v>0.0013305600000000002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143</v>
      </c>
      <c r="AT132" s="217" t="s">
        <v>138</v>
      </c>
      <c r="AU132" s="217" t="s">
        <v>82</v>
      </c>
      <c r="AY132" s="19" t="s">
        <v>136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143</v>
      </c>
      <c r="BM132" s="217" t="s">
        <v>227</v>
      </c>
    </row>
    <row r="133" spans="1:47" s="2" customFormat="1" ht="12">
      <c r="A133" s="40"/>
      <c r="B133" s="41"/>
      <c r="C133" s="42"/>
      <c r="D133" s="219" t="s">
        <v>145</v>
      </c>
      <c r="E133" s="42"/>
      <c r="F133" s="220" t="s">
        <v>228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82</v>
      </c>
    </row>
    <row r="134" spans="1:65" s="2" customFormat="1" ht="37.8" customHeight="1">
      <c r="A134" s="40"/>
      <c r="B134" s="41"/>
      <c r="C134" s="206" t="s">
        <v>229</v>
      </c>
      <c r="D134" s="206" t="s">
        <v>138</v>
      </c>
      <c r="E134" s="207" t="s">
        <v>230</v>
      </c>
      <c r="F134" s="208" t="s">
        <v>231</v>
      </c>
      <c r="G134" s="209" t="s">
        <v>151</v>
      </c>
      <c r="H134" s="210">
        <v>1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143</v>
      </c>
      <c r="AT134" s="217" t="s">
        <v>138</v>
      </c>
      <c r="AU134" s="217" t="s">
        <v>82</v>
      </c>
      <c r="AY134" s="19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143</v>
      </c>
      <c r="BM134" s="217" t="s">
        <v>232</v>
      </c>
    </row>
    <row r="135" spans="1:65" s="2" customFormat="1" ht="24.15" customHeight="1">
      <c r="A135" s="40"/>
      <c r="B135" s="41"/>
      <c r="C135" s="206" t="s">
        <v>233</v>
      </c>
      <c r="D135" s="206" t="s">
        <v>138</v>
      </c>
      <c r="E135" s="207" t="s">
        <v>234</v>
      </c>
      <c r="F135" s="208" t="s">
        <v>235</v>
      </c>
      <c r="G135" s="209" t="s">
        <v>151</v>
      </c>
      <c r="H135" s="210">
        <v>3</v>
      </c>
      <c r="I135" s="211"/>
      <c r="J135" s="212">
        <f>ROUND(I135*H135,2)</f>
        <v>0</v>
      </c>
      <c r="K135" s="208" t="s">
        <v>142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143</v>
      </c>
      <c r="AT135" s="217" t="s">
        <v>138</v>
      </c>
      <c r="AU135" s="217" t="s">
        <v>82</v>
      </c>
      <c r="AY135" s="19" t="s">
        <v>136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143</v>
      </c>
      <c r="BM135" s="217" t="s">
        <v>236</v>
      </c>
    </row>
    <row r="136" spans="1:47" s="2" customFormat="1" ht="12">
      <c r="A136" s="40"/>
      <c r="B136" s="41"/>
      <c r="C136" s="42"/>
      <c r="D136" s="219" t="s">
        <v>145</v>
      </c>
      <c r="E136" s="42"/>
      <c r="F136" s="220" t="s">
        <v>237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82</v>
      </c>
    </row>
    <row r="137" spans="1:65" s="2" customFormat="1" ht="24.15" customHeight="1">
      <c r="A137" s="40"/>
      <c r="B137" s="41"/>
      <c r="C137" s="206" t="s">
        <v>238</v>
      </c>
      <c r="D137" s="206" t="s">
        <v>138</v>
      </c>
      <c r="E137" s="207" t="s">
        <v>239</v>
      </c>
      <c r="F137" s="208" t="s">
        <v>240</v>
      </c>
      <c r="G137" s="209" t="s">
        <v>151</v>
      </c>
      <c r="H137" s="210">
        <v>3</v>
      </c>
      <c r="I137" s="211"/>
      <c r="J137" s="212">
        <f>ROUND(I137*H137,2)</f>
        <v>0</v>
      </c>
      <c r="K137" s="208" t="s">
        <v>142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143</v>
      </c>
      <c r="AT137" s="217" t="s">
        <v>138</v>
      </c>
      <c r="AU137" s="217" t="s">
        <v>82</v>
      </c>
      <c r="AY137" s="19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143</v>
      </c>
      <c r="BM137" s="217" t="s">
        <v>241</v>
      </c>
    </row>
    <row r="138" spans="1:47" s="2" customFormat="1" ht="12">
      <c r="A138" s="40"/>
      <c r="B138" s="41"/>
      <c r="C138" s="42"/>
      <c r="D138" s="219" t="s">
        <v>145</v>
      </c>
      <c r="E138" s="42"/>
      <c r="F138" s="220" t="s">
        <v>242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145</v>
      </c>
      <c r="AU138" s="19" t="s">
        <v>82</v>
      </c>
    </row>
    <row r="139" spans="1:65" s="2" customFormat="1" ht="24.15" customHeight="1">
      <c r="A139" s="40"/>
      <c r="B139" s="41"/>
      <c r="C139" s="206" t="s">
        <v>243</v>
      </c>
      <c r="D139" s="206" t="s">
        <v>138</v>
      </c>
      <c r="E139" s="207" t="s">
        <v>244</v>
      </c>
      <c r="F139" s="208" t="s">
        <v>245</v>
      </c>
      <c r="G139" s="209" t="s">
        <v>151</v>
      </c>
      <c r="H139" s="210">
        <v>3</v>
      </c>
      <c r="I139" s="211"/>
      <c r="J139" s="212">
        <f>ROUND(I139*H139,2)</f>
        <v>0</v>
      </c>
      <c r="K139" s="208" t="s">
        <v>142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143</v>
      </c>
      <c r="AT139" s="217" t="s">
        <v>138</v>
      </c>
      <c r="AU139" s="217" t="s">
        <v>82</v>
      </c>
      <c r="AY139" s="19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143</v>
      </c>
      <c r="BM139" s="217" t="s">
        <v>246</v>
      </c>
    </row>
    <row r="140" spans="1:47" s="2" customFormat="1" ht="12">
      <c r="A140" s="40"/>
      <c r="B140" s="41"/>
      <c r="C140" s="42"/>
      <c r="D140" s="219" t="s">
        <v>145</v>
      </c>
      <c r="E140" s="42"/>
      <c r="F140" s="220" t="s">
        <v>247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145</v>
      </c>
      <c r="AU140" s="19" t="s">
        <v>82</v>
      </c>
    </row>
    <row r="141" spans="1:65" s="2" customFormat="1" ht="21.75" customHeight="1">
      <c r="A141" s="40"/>
      <c r="B141" s="41"/>
      <c r="C141" s="206" t="s">
        <v>248</v>
      </c>
      <c r="D141" s="206" t="s">
        <v>138</v>
      </c>
      <c r="E141" s="207" t="s">
        <v>249</v>
      </c>
      <c r="F141" s="208" t="s">
        <v>250</v>
      </c>
      <c r="G141" s="209" t="s">
        <v>141</v>
      </c>
      <c r="H141" s="210">
        <v>120</v>
      </c>
      <c r="I141" s="211"/>
      <c r="J141" s="212">
        <f>ROUND(I141*H141,2)</f>
        <v>0</v>
      </c>
      <c r="K141" s="208" t="s">
        <v>142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143</v>
      </c>
      <c r="AT141" s="217" t="s">
        <v>138</v>
      </c>
      <c r="AU141" s="217" t="s">
        <v>82</v>
      </c>
      <c r="AY141" s="19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143</v>
      </c>
      <c r="BM141" s="217" t="s">
        <v>251</v>
      </c>
    </row>
    <row r="142" spans="1:47" s="2" customFormat="1" ht="12">
      <c r="A142" s="40"/>
      <c r="B142" s="41"/>
      <c r="C142" s="42"/>
      <c r="D142" s="219" t="s">
        <v>145</v>
      </c>
      <c r="E142" s="42"/>
      <c r="F142" s="220" t="s">
        <v>252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145</v>
      </c>
      <c r="AU142" s="19" t="s">
        <v>82</v>
      </c>
    </row>
    <row r="143" spans="1:65" s="2" customFormat="1" ht="37.8" customHeight="1">
      <c r="A143" s="40"/>
      <c r="B143" s="41"/>
      <c r="C143" s="206" t="s">
        <v>7</v>
      </c>
      <c r="D143" s="206" t="s">
        <v>138</v>
      </c>
      <c r="E143" s="207" t="s">
        <v>253</v>
      </c>
      <c r="F143" s="208" t="s">
        <v>254</v>
      </c>
      <c r="G143" s="209" t="s">
        <v>151</v>
      </c>
      <c r="H143" s="210">
        <v>3</v>
      </c>
      <c r="I143" s="211"/>
      <c r="J143" s="212">
        <f>ROUND(I143*H143,2)</f>
        <v>0</v>
      </c>
      <c r="K143" s="208" t="s">
        <v>142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143</v>
      </c>
      <c r="AT143" s="217" t="s">
        <v>138</v>
      </c>
      <c r="AU143" s="217" t="s">
        <v>82</v>
      </c>
      <c r="AY143" s="19" t="s">
        <v>136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143</v>
      </c>
      <c r="BM143" s="217" t="s">
        <v>255</v>
      </c>
    </row>
    <row r="144" spans="1:47" s="2" customFormat="1" ht="12">
      <c r="A144" s="40"/>
      <c r="B144" s="41"/>
      <c r="C144" s="42"/>
      <c r="D144" s="219" t="s">
        <v>145</v>
      </c>
      <c r="E144" s="42"/>
      <c r="F144" s="220" t="s">
        <v>256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145</v>
      </c>
      <c r="AU144" s="19" t="s">
        <v>82</v>
      </c>
    </row>
    <row r="145" spans="1:65" s="2" customFormat="1" ht="33" customHeight="1">
      <c r="A145" s="40"/>
      <c r="B145" s="41"/>
      <c r="C145" s="206" t="s">
        <v>257</v>
      </c>
      <c r="D145" s="206" t="s">
        <v>138</v>
      </c>
      <c r="E145" s="207" t="s">
        <v>258</v>
      </c>
      <c r="F145" s="208" t="s">
        <v>259</v>
      </c>
      <c r="G145" s="209" t="s">
        <v>151</v>
      </c>
      <c r="H145" s="210">
        <v>3</v>
      </c>
      <c r="I145" s="211"/>
      <c r="J145" s="212">
        <f>ROUND(I145*H145,2)</f>
        <v>0</v>
      </c>
      <c r="K145" s="208" t="s">
        <v>142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143</v>
      </c>
      <c r="AT145" s="217" t="s">
        <v>138</v>
      </c>
      <c r="AU145" s="217" t="s">
        <v>82</v>
      </c>
      <c r="AY145" s="19" t="s">
        <v>136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143</v>
      </c>
      <c r="BM145" s="217" t="s">
        <v>260</v>
      </c>
    </row>
    <row r="146" spans="1:47" s="2" customFormat="1" ht="12">
      <c r="A146" s="40"/>
      <c r="B146" s="41"/>
      <c r="C146" s="42"/>
      <c r="D146" s="219" t="s">
        <v>145</v>
      </c>
      <c r="E146" s="42"/>
      <c r="F146" s="220" t="s">
        <v>261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145</v>
      </c>
      <c r="AU146" s="19" t="s">
        <v>82</v>
      </c>
    </row>
    <row r="147" spans="1:65" s="2" customFormat="1" ht="33" customHeight="1">
      <c r="A147" s="40"/>
      <c r="B147" s="41"/>
      <c r="C147" s="206" t="s">
        <v>262</v>
      </c>
      <c r="D147" s="206" t="s">
        <v>138</v>
      </c>
      <c r="E147" s="207" t="s">
        <v>263</v>
      </c>
      <c r="F147" s="208" t="s">
        <v>264</v>
      </c>
      <c r="G147" s="209" t="s">
        <v>151</v>
      </c>
      <c r="H147" s="210">
        <v>3</v>
      </c>
      <c r="I147" s="211"/>
      <c r="J147" s="212">
        <f>ROUND(I147*H147,2)</f>
        <v>0</v>
      </c>
      <c r="K147" s="208" t="s">
        <v>142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143</v>
      </c>
      <c r="AT147" s="217" t="s">
        <v>138</v>
      </c>
      <c r="AU147" s="217" t="s">
        <v>82</v>
      </c>
      <c r="AY147" s="19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143</v>
      </c>
      <c r="BM147" s="217" t="s">
        <v>265</v>
      </c>
    </row>
    <row r="148" spans="1:47" s="2" customFormat="1" ht="12">
      <c r="A148" s="40"/>
      <c r="B148" s="41"/>
      <c r="C148" s="42"/>
      <c r="D148" s="219" t="s">
        <v>145</v>
      </c>
      <c r="E148" s="42"/>
      <c r="F148" s="220" t="s">
        <v>266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145</v>
      </c>
      <c r="AU148" s="19" t="s">
        <v>82</v>
      </c>
    </row>
    <row r="149" spans="1:65" s="2" customFormat="1" ht="37.8" customHeight="1">
      <c r="A149" s="40"/>
      <c r="B149" s="41"/>
      <c r="C149" s="206" t="s">
        <v>267</v>
      </c>
      <c r="D149" s="206" t="s">
        <v>138</v>
      </c>
      <c r="E149" s="207" t="s">
        <v>268</v>
      </c>
      <c r="F149" s="208" t="s">
        <v>269</v>
      </c>
      <c r="G149" s="209" t="s">
        <v>169</v>
      </c>
      <c r="H149" s="210">
        <v>270.888</v>
      </c>
      <c r="I149" s="211"/>
      <c r="J149" s="212">
        <f>ROUND(I149*H149,2)</f>
        <v>0</v>
      </c>
      <c r="K149" s="208" t="s">
        <v>142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143</v>
      </c>
      <c r="AT149" s="217" t="s">
        <v>138</v>
      </c>
      <c r="AU149" s="217" t="s">
        <v>82</v>
      </c>
      <c r="AY149" s="19" t="s">
        <v>136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143</v>
      </c>
      <c r="BM149" s="217" t="s">
        <v>270</v>
      </c>
    </row>
    <row r="150" spans="1:47" s="2" customFormat="1" ht="12">
      <c r="A150" s="40"/>
      <c r="B150" s="41"/>
      <c r="C150" s="42"/>
      <c r="D150" s="219" t="s">
        <v>145</v>
      </c>
      <c r="E150" s="42"/>
      <c r="F150" s="220" t="s">
        <v>271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145</v>
      </c>
      <c r="AU150" s="19" t="s">
        <v>82</v>
      </c>
    </row>
    <row r="151" spans="1:51" s="14" customFormat="1" ht="12">
      <c r="A151" s="14"/>
      <c r="B151" s="246"/>
      <c r="C151" s="247"/>
      <c r="D151" s="226" t="s">
        <v>147</v>
      </c>
      <c r="E151" s="248" t="s">
        <v>19</v>
      </c>
      <c r="F151" s="249" t="s">
        <v>272</v>
      </c>
      <c r="G151" s="247"/>
      <c r="H151" s="248" t="s">
        <v>19</v>
      </c>
      <c r="I151" s="250"/>
      <c r="J151" s="247"/>
      <c r="K151" s="247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147</v>
      </c>
      <c r="AU151" s="255" t="s">
        <v>82</v>
      </c>
      <c r="AV151" s="14" t="s">
        <v>80</v>
      </c>
      <c r="AW151" s="14" t="s">
        <v>33</v>
      </c>
      <c r="AX151" s="14" t="s">
        <v>72</v>
      </c>
      <c r="AY151" s="255" t="s">
        <v>136</v>
      </c>
    </row>
    <row r="152" spans="1:51" s="13" customFormat="1" ht="12">
      <c r="A152" s="13"/>
      <c r="B152" s="224"/>
      <c r="C152" s="225"/>
      <c r="D152" s="226" t="s">
        <v>147</v>
      </c>
      <c r="E152" s="227" t="s">
        <v>19</v>
      </c>
      <c r="F152" s="228" t="s">
        <v>273</v>
      </c>
      <c r="G152" s="225"/>
      <c r="H152" s="229">
        <v>99.805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147</v>
      </c>
      <c r="AU152" s="235" t="s">
        <v>82</v>
      </c>
      <c r="AV152" s="13" t="s">
        <v>82</v>
      </c>
      <c r="AW152" s="13" t="s">
        <v>33</v>
      </c>
      <c r="AX152" s="13" t="s">
        <v>72</v>
      </c>
      <c r="AY152" s="235" t="s">
        <v>136</v>
      </c>
    </row>
    <row r="153" spans="1:51" s="13" customFormat="1" ht="12">
      <c r="A153" s="13"/>
      <c r="B153" s="224"/>
      <c r="C153" s="225"/>
      <c r="D153" s="226" t="s">
        <v>147</v>
      </c>
      <c r="E153" s="227" t="s">
        <v>19</v>
      </c>
      <c r="F153" s="228" t="s">
        <v>274</v>
      </c>
      <c r="G153" s="225"/>
      <c r="H153" s="229">
        <v>99.805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147</v>
      </c>
      <c r="AU153" s="235" t="s">
        <v>82</v>
      </c>
      <c r="AV153" s="13" t="s">
        <v>82</v>
      </c>
      <c r="AW153" s="13" t="s">
        <v>33</v>
      </c>
      <c r="AX153" s="13" t="s">
        <v>72</v>
      </c>
      <c r="AY153" s="235" t="s">
        <v>136</v>
      </c>
    </row>
    <row r="154" spans="1:51" s="14" customFormat="1" ht="12">
      <c r="A154" s="14"/>
      <c r="B154" s="246"/>
      <c r="C154" s="247"/>
      <c r="D154" s="226" t="s">
        <v>147</v>
      </c>
      <c r="E154" s="248" t="s">
        <v>19</v>
      </c>
      <c r="F154" s="249" t="s">
        <v>275</v>
      </c>
      <c r="G154" s="247"/>
      <c r="H154" s="248" t="s">
        <v>19</v>
      </c>
      <c r="I154" s="250"/>
      <c r="J154" s="247"/>
      <c r="K154" s="247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147</v>
      </c>
      <c r="AU154" s="255" t="s">
        <v>82</v>
      </c>
      <c r="AV154" s="14" t="s">
        <v>80</v>
      </c>
      <c r="AW154" s="14" t="s">
        <v>33</v>
      </c>
      <c r="AX154" s="14" t="s">
        <v>72</v>
      </c>
      <c r="AY154" s="255" t="s">
        <v>136</v>
      </c>
    </row>
    <row r="155" spans="1:51" s="13" customFormat="1" ht="12">
      <c r="A155" s="13"/>
      <c r="B155" s="224"/>
      <c r="C155" s="225"/>
      <c r="D155" s="226" t="s">
        <v>147</v>
      </c>
      <c r="E155" s="227" t="s">
        <v>19</v>
      </c>
      <c r="F155" s="228" t="s">
        <v>276</v>
      </c>
      <c r="G155" s="225"/>
      <c r="H155" s="229">
        <v>71.278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147</v>
      </c>
      <c r="AU155" s="235" t="s">
        <v>82</v>
      </c>
      <c r="AV155" s="13" t="s">
        <v>82</v>
      </c>
      <c r="AW155" s="13" t="s">
        <v>33</v>
      </c>
      <c r="AX155" s="13" t="s">
        <v>72</v>
      </c>
      <c r="AY155" s="235" t="s">
        <v>136</v>
      </c>
    </row>
    <row r="156" spans="1:51" s="15" customFormat="1" ht="12">
      <c r="A156" s="15"/>
      <c r="B156" s="256"/>
      <c r="C156" s="257"/>
      <c r="D156" s="226" t="s">
        <v>147</v>
      </c>
      <c r="E156" s="258" t="s">
        <v>19</v>
      </c>
      <c r="F156" s="259" t="s">
        <v>277</v>
      </c>
      <c r="G156" s="257"/>
      <c r="H156" s="260">
        <v>270.888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147</v>
      </c>
      <c r="AU156" s="266" t="s">
        <v>82</v>
      </c>
      <c r="AV156" s="15" t="s">
        <v>143</v>
      </c>
      <c r="AW156" s="15" t="s">
        <v>33</v>
      </c>
      <c r="AX156" s="15" t="s">
        <v>80</v>
      </c>
      <c r="AY156" s="266" t="s">
        <v>136</v>
      </c>
    </row>
    <row r="157" spans="1:65" s="2" customFormat="1" ht="37.8" customHeight="1">
      <c r="A157" s="40"/>
      <c r="B157" s="41"/>
      <c r="C157" s="206" t="s">
        <v>278</v>
      </c>
      <c r="D157" s="206" t="s">
        <v>138</v>
      </c>
      <c r="E157" s="207" t="s">
        <v>279</v>
      </c>
      <c r="F157" s="208" t="s">
        <v>280</v>
      </c>
      <c r="G157" s="209" t="s">
        <v>169</v>
      </c>
      <c r="H157" s="210">
        <v>399.222</v>
      </c>
      <c r="I157" s="211"/>
      <c r="J157" s="212">
        <f>ROUND(I157*H157,2)</f>
        <v>0</v>
      </c>
      <c r="K157" s="208" t="s">
        <v>142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143</v>
      </c>
      <c r="AT157" s="217" t="s">
        <v>138</v>
      </c>
      <c r="AU157" s="217" t="s">
        <v>82</v>
      </c>
      <c r="AY157" s="19" t="s">
        <v>136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143</v>
      </c>
      <c r="BM157" s="217" t="s">
        <v>281</v>
      </c>
    </row>
    <row r="158" spans="1:47" s="2" customFormat="1" ht="12">
      <c r="A158" s="40"/>
      <c r="B158" s="41"/>
      <c r="C158" s="42"/>
      <c r="D158" s="219" t="s">
        <v>145</v>
      </c>
      <c r="E158" s="42"/>
      <c r="F158" s="220" t="s">
        <v>282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145</v>
      </c>
      <c r="AU158" s="19" t="s">
        <v>82</v>
      </c>
    </row>
    <row r="159" spans="1:51" s="13" customFormat="1" ht="12">
      <c r="A159" s="13"/>
      <c r="B159" s="224"/>
      <c r="C159" s="225"/>
      <c r="D159" s="226" t="s">
        <v>147</v>
      </c>
      <c r="E159" s="227" t="s">
        <v>19</v>
      </c>
      <c r="F159" s="228" t="s">
        <v>283</v>
      </c>
      <c r="G159" s="225"/>
      <c r="H159" s="229">
        <v>399.222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147</v>
      </c>
      <c r="AU159" s="235" t="s">
        <v>82</v>
      </c>
      <c r="AV159" s="13" t="s">
        <v>82</v>
      </c>
      <c r="AW159" s="13" t="s">
        <v>33</v>
      </c>
      <c r="AX159" s="13" t="s">
        <v>80</v>
      </c>
      <c r="AY159" s="235" t="s">
        <v>136</v>
      </c>
    </row>
    <row r="160" spans="1:65" s="2" customFormat="1" ht="37.8" customHeight="1">
      <c r="A160" s="40"/>
      <c r="B160" s="41"/>
      <c r="C160" s="206" t="s">
        <v>284</v>
      </c>
      <c r="D160" s="206" t="s">
        <v>138</v>
      </c>
      <c r="E160" s="207" t="s">
        <v>285</v>
      </c>
      <c r="F160" s="208" t="s">
        <v>286</v>
      </c>
      <c r="G160" s="209" t="s">
        <v>169</v>
      </c>
      <c r="H160" s="210">
        <v>1996.11</v>
      </c>
      <c r="I160" s="211"/>
      <c r="J160" s="212">
        <f>ROUND(I160*H160,2)</f>
        <v>0</v>
      </c>
      <c r="K160" s="208" t="s">
        <v>142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143</v>
      </c>
      <c r="AT160" s="217" t="s">
        <v>138</v>
      </c>
      <c r="AU160" s="217" t="s">
        <v>82</v>
      </c>
      <c r="AY160" s="19" t="s">
        <v>136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143</v>
      </c>
      <c r="BM160" s="217" t="s">
        <v>287</v>
      </c>
    </row>
    <row r="161" spans="1:47" s="2" customFormat="1" ht="12">
      <c r="A161" s="40"/>
      <c r="B161" s="41"/>
      <c r="C161" s="42"/>
      <c r="D161" s="219" t="s">
        <v>145</v>
      </c>
      <c r="E161" s="42"/>
      <c r="F161" s="220" t="s">
        <v>288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145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147</v>
      </c>
      <c r="E162" s="227" t="s">
        <v>19</v>
      </c>
      <c r="F162" s="228" t="s">
        <v>289</v>
      </c>
      <c r="G162" s="225"/>
      <c r="H162" s="229">
        <v>1996.11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82</v>
      </c>
      <c r="AV162" s="13" t="s">
        <v>82</v>
      </c>
      <c r="AW162" s="13" t="s">
        <v>33</v>
      </c>
      <c r="AX162" s="13" t="s">
        <v>80</v>
      </c>
      <c r="AY162" s="235" t="s">
        <v>136</v>
      </c>
    </row>
    <row r="163" spans="1:65" s="2" customFormat="1" ht="24.15" customHeight="1">
      <c r="A163" s="40"/>
      <c r="B163" s="41"/>
      <c r="C163" s="206" t="s">
        <v>290</v>
      </c>
      <c r="D163" s="206" t="s">
        <v>138</v>
      </c>
      <c r="E163" s="207" t="s">
        <v>291</v>
      </c>
      <c r="F163" s="208" t="s">
        <v>292</v>
      </c>
      <c r="G163" s="209" t="s">
        <v>169</v>
      </c>
      <c r="H163" s="210">
        <v>171.083</v>
      </c>
      <c r="I163" s="211"/>
      <c r="J163" s="212">
        <f>ROUND(I163*H163,2)</f>
        <v>0</v>
      </c>
      <c r="K163" s="208" t="s">
        <v>142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143</v>
      </c>
      <c r="AT163" s="217" t="s">
        <v>138</v>
      </c>
      <c r="AU163" s="217" t="s">
        <v>82</v>
      </c>
      <c r="AY163" s="19" t="s">
        <v>136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143</v>
      </c>
      <c r="BM163" s="217" t="s">
        <v>293</v>
      </c>
    </row>
    <row r="164" spans="1:47" s="2" customFormat="1" ht="12">
      <c r="A164" s="40"/>
      <c r="B164" s="41"/>
      <c r="C164" s="42"/>
      <c r="D164" s="219" t="s">
        <v>145</v>
      </c>
      <c r="E164" s="42"/>
      <c r="F164" s="220" t="s">
        <v>294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145</v>
      </c>
      <c r="AU164" s="19" t="s">
        <v>82</v>
      </c>
    </row>
    <row r="165" spans="1:51" s="14" customFormat="1" ht="12">
      <c r="A165" s="14"/>
      <c r="B165" s="246"/>
      <c r="C165" s="247"/>
      <c r="D165" s="226" t="s">
        <v>147</v>
      </c>
      <c r="E165" s="248" t="s">
        <v>19</v>
      </c>
      <c r="F165" s="249" t="s">
        <v>295</v>
      </c>
      <c r="G165" s="247"/>
      <c r="H165" s="248" t="s">
        <v>19</v>
      </c>
      <c r="I165" s="250"/>
      <c r="J165" s="247"/>
      <c r="K165" s="247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147</v>
      </c>
      <c r="AU165" s="255" t="s">
        <v>82</v>
      </c>
      <c r="AV165" s="14" t="s">
        <v>80</v>
      </c>
      <c r="AW165" s="14" t="s">
        <v>33</v>
      </c>
      <c r="AX165" s="14" t="s">
        <v>72</v>
      </c>
      <c r="AY165" s="255" t="s">
        <v>136</v>
      </c>
    </row>
    <row r="166" spans="1:51" s="13" customFormat="1" ht="12">
      <c r="A166" s="13"/>
      <c r="B166" s="224"/>
      <c r="C166" s="225"/>
      <c r="D166" s="226" t="s">
        <v>147</v>
      </c>
      <c r="E166" s="227" t="s">
        <v>19</v>
      </c>
      <c r="F166" s="228" t="s">
        <v>274</v>
      </c>
      <c r="G166" s="225"/>
      <c r="H166" s="229">
        <v>99.805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147</v>
      </c>
      <c r="AU166" s="235" t="s">
        <v>82</v>
      </c>
      <c r="AV166" s="13" t="s">
        <v>82</v>
      </c>
      <c r="AW166" s="13" t="s">
        <v>33</v>
      </c>
      <c r="AX166" s="13" t="s">
        <v>72</v>
      </c>
      <c r="AY166" s="235" t="s">
        <v>136</v>
      </c>
    </row>
    <row r="167" spans="1:51" s="14" customFormat="1" ht="12">
      <c r="A167" s="14"/>
      <c r="B167" s="246"/>
      <c r="C167" s="247"/>
      <c r="D167" s="226" t="s">
        <v>147</v>
      </c>
      <c r="E167" s="248" t="s">
        <v>19</v>
      </c>
      <c r="F167" s="249" t="s">
        <v>275</v>
      </c>
      <c r="G167" s="247"/>
      <c r="H167" s="248" t="s">
        <v>19</v>
      </c>
      <c r="I167" s="250"/>
      <c r="J167" s="247"/>
      <c r="K167" s="247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147</v>
      </c>
      <c r="AU167" s="255" t="s">
        <v>82</v>
      </c>
      <c r="AV167" s="14" t="s">
        <v>80</v>
      </c>
      <c r="AW167" s="14" t="s">
        <v>33</v>
      </c>
      <c r="AX167" s="14" t="s">
        <v>72</v>
      </c>
      <c r="AY167" s="255" t="s">
        <v>136</v>
      </c>
    </row>
    <row r="168" spans="1:51" s="13" customFormat="1" ht="12">
      <c r="A168" s="13"/>
      <c r="B168" s="224"/>
      <c r="C168" s="225"/>
      <c r="D168" s="226" t="s">
        <v>147</v>
      </c>
      <c r="E168" s="227" t="s">
        <v>19</v>
      </c>
      <c r="F168" s="228" t="s">
        <v>276</v>
      </c>
      <c r="G168" s="225"/>
      <c r="H168" s="229">
        <v>71.278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82</v>
      </c>
      <c r="AV168" s="13" t="s">
        <v>82</v>
      </c>
      <c r="AW168" s="13" t="s">
        <v>33</v>
      </c>
      <c r="AX168" s="13" t="s">
        <v>72</v>
      </c>
      <c r="AY168" s="235" t="s">
        <v>136</v>
      </c>
    </row>
    <row r="169" spans="1:51" s="15" customFormat="1" ht="12">
      <c r="A169" s="15"/>
      <c r="B169" s="256"/>
      <c r="C169" s="257"/>
      <c r="D169" s="226" t="s">
        <v>147</v>
      </c>
      <c r="E169" s="258" t="s">
        <v>19</v>
      </c>
      <c r="F169" s="259" t="s">
        <v>277</v>
      </c>
      <c r="G169" s="257"/>
      <c r="H169" s="260">
        <v>171.083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147</v>
      </c>
      <c r="AU169" s="266" t="s">
        <v>82</v>
      </c>
      <c r="AV169" s="15" t="s">
        <v>143</v>
      </c>
      <c r="AW169" s="15" t="s">
        <v>33</v>
      </c>
      <c r="AX169" s="15" t="s">
        <v>80</v>
      </c>
      <c r="AY169" s="266" t="s">
        <v>136</v>
      </c>
    </row>
    <row r="170" spans="1:65" s="2" customFormat="1" ht="24.15" customHeight="1">
      <c r="A170" s="40"/>
      <c r="B170" s="41"/>
      <c r="C170" s="206" t="s">
        <v>296</v>
      </c>
      <c r="D170" s="206" t="s">
        <v>138</v>
      </c>
      <c r="E170" s="207" t="s">
        <v>297</v>
      </c>
      <c r="F170" s="208" t="s">
        <v>298</v>
      </c>
      <c r="G170" s="209" t="s">
        <v>169</v>
      </c>
      <c r="H170" s="210">
        <v>99.805</v>
      </c>
      <c r="I170" s="211"/>
      <c r="J170" s="212">
        <f>ROUND(I170*H170,2)</f>
        <v>0</v>
      </c>
      <c r="K170" s="208" t="s">
        <v>142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143</v>
      </c>
      <c r="AT170" s="217" t="s">
        <v>138</v>
      </c>
      <c r="AU170" s="217" t="s">
        <v>82</v>
      </c>
      <c r="AY170" s="19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143</v>
      </c>
      <c r="BM170" s="217" t="s">
        <v>299</v>
      </c>
    </row>
    <row r="171" spans="1:47" s="2" customFormat="1" ht="12">
      <c r="A171" s="40"/>
      <c r="B171" s="41"/>
      <c r="C171" s="42"/>
      <c r="D171" s="219" t="s">
        <v>145</v>
      </c>
      <c r="E171" s="42"/>
      <c r="F171" s="220" t="s">
        <v>300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145</v>
      </c>
      <c r="AU171" s="19" t="s">
        <v>82</v>
      </c>
    </row>
    <row r="172" spans="1:51" s="14" customFormat="1" ht="12">
      <c r="A172" s="14"/>
      <c r="B172" s="246"/>
      <c r="C172" s="247"/>
      <c r="D172" s="226" t="s">
        <v>147</v>
      </c>
      <c r="E172" s="248" t="s">
        <v>19</v>
      </c>
      <c r="F172" s="249" t="s">
        <v>301</v>
      </c>
      <c r="G172" s="247"/>
      <c r="H172" s="248" t="s">
        <v>19</v>
      </c>
      <c r="I172" s="250"/>
      <c r="J172" s="247"/>
      <c r="K172" s="247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147</v>
      </c>
      <c r="AU172" s="255" t="s">
        <v>82</v>
      </c>
      <c r="AV172" s="14" t="s">
        <v>80</v>
      </c>
      <c r="AW172" s="14" t="s">
        <v>33</v>
      </c>
      <c r="AX172" s="14" t="s">
        <v>72</v>
      </c>
      <c r="AY172" s="255" t="s">
        <v>136</v>
      </c>
    </row>
    <row r="173" spans="1:51" s="13" customFormat="1" ht="12">
      <c r="A173" s="13"/>
      <c r="B173" s="224"/>
      <c r="C173" s="225"/>
      <c r="D173" s="226" t="s">
        <v>147</v>
      </c>
      <c r="E173" s="227" t="s">
        <v>19</v>
      </c>
      <c r="F173" s="228" t="s">
        <v>273</v>
      </c>
      <c r="G173" s="225"/>
      <c r="H173" s="229">
        <v>99.805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147</v>
      </c>
      <c r="AU173" s="235" t="s">
        <v>82</v>
      </c>
      <c r="AV173" s="13" t="s">
        <v>82</v>
      </c>
      <c r="AW173" s="13" t="s">
        <v>33</v>
      </c>
      <c r="AX173" s="13" t="s">
        <v>80</v>
      </c>
      <c r="AY173" s="235" t="s">
        <v>136</v>
      </c>
    </row>
    <row r="174" spans="1:65" s="2" customFormat="1" ht="24.15" customHeight="1">
      <c r="A174" s="40"/>
      <c r="B174" s="41"/>
      <c r="C174" s="206" t="s">
        <v>302</v>
      </c>
      <c r="D174" s="206" t="s">
        <v>138</v>
      </c>
      <c r="E174" s="207" t="s">
        <v>303</v>
      </c>
      <c r="F174" s="208" t="s">
        <v>304</v>
      </c>
      <c r="G174" s="209" t="s">
        <v>201</v>
      </c>
      <c r="H174" s="210">
        <v>718.599</v>
      </c>
      <c r="I174" s="211"/>
      <c r="J174" s="212">
        <f>ROUND(I174*H174,2)</f>
        <v>0</v>
      </c>
      <c r="K174" s="208" t="s">
        <v>142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143</v>
      </c>
      <c r="AT174" s="217" t="s">
        <v>138</v>
      </c>
      <c r="AU174" s="217" t="s">
        <v>82</v>
      </c>
      <c r="AY174" s="19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143</v>
      </c>
      <c r="BM174" s="217" t="s">
        <v>305</v>
      </c>
    </row>
    <row r="175" spans="1:47" s="2" customFormat="1" ht="12">
      <c r="A175" s="40"/>
      <c r="B175" s="41"/>
      <c r="C175" s="42"/>
      <c r="D175" s="219" t="s">
        <v>145</v>
      </c>
      <c r="E175" s="42"/>
      <c r="F175" s="220" t="s">
        <v>306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145</v>
      </c>
      <c r="AU175" s="19" t="s">
        <v>82</v>
      </c>
    </row>
    <row r="176" spans="1:51" s="13" customFormat="1" ht="12">
      <c r="A176" s="13"/>
      <c r="B176" s="224"/>
      <c r="C176" s="225"/>
      <c r="D176" s="226" t="s">
        <v>147</v>
      </c>
      <c r="E176" s="227" t="s">
        <v>19</v>
      </c>
      <c r="F176" s="228" t="s">
        <v>307</v>
      </c>
      <c r="G176" s="225"/>
      <c r="H176" s="229">
        <v>718.599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147</v>
      </c>
      <c r="AU176" s="235" t="s">
        <v>82</v>
      </c>
      <c r="AV176" s="13" t="s">
        <v>82</v>
      </c>
      <c r="AW176" s="13" t="s">
        <v>33</v>
      </c>
      <c r="AX176" s="13" t="s">
        <v>80</v>
      </c>
      <c r="AY176" s="235" t="s">
        <v>136</v>
      </c>
    </row>
    <row r="177" spans="1:65" s="2" customFormat="1" ht="24.15" customHeight="1">
      <c r="A177" s="40"/>
      <c r="B177" s="41"/>
      <c r="C177" s="206" t="s">
        <v>308</v>
      </c>
      <c r="D177" s="206" t="s">
        <v>138</v>
      </c>
      <c r="E177" s="207" t="s">
        <v>309</v>
      </c>
      <c r="F177" s="208" t="s">
        <v>310</v>
      </c>
      <c r="G177" s="209" t="s">
        <v>169</v>
      </c>
      <c r="H177" s="210">
        <v>607.551</v>
      </c>
      <c r="I177" s="211"/>
      <c r="J177" s="212">
        <f>ROUND(I177*H177,2)</f>
        <v>0</v>
      </c>
      <c r="K177" s="208" t="s">
        <v>142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143</v>
      </c>
      <c r="AT177" s="217" t="s">
        <v>138</v>
      </c>
      <c r="AU177" s="217" t="s">
        <v>82</v>
      </c>
      <c r="AY177" s="19" t="s">
        <v>136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143</v>
      </c>
      <c r="BM177" s="217" t="s">
        <v>311</v>
      </c>
    </row>
    <row r="178" spans="1:47" s="2" customFormat="1" ht="12">
      <c r="A178" s="40"/>
      <c r="B178" s="41"/>
      <c r="C178" s="42"/>
      <c r="D178" s="219" t="s">
        <v>145</v>
      </c>
      <c r="E178" s="42"/>
      <c r="F178" s="220" t="s">
        <v>312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145</v>
      </c>
      <c r="AU178" s="19" t="s">
        <v>82</v>
      </c>
    </row>
    <row r="179" spans="1:51" s="13" customFormat="1" ht="12">
      <c r="A179" s="13"/>
      <c r="B179" s="224"/>
      <c r="C179" s="225"/>
      <c r="D179" s="226" t="s">
        <v>147</v>
      </c>
      <c r="E179" s="227" t="s">
        <v>19</v>
      </c>
      <c r="F179" s="228" t="s">
        <v>313</v>
      </c>
      <c r="G179" s="225"/>
      <c r="H179" s="229">
        <v>589.5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82</v>
      </c>
      <c r="AV179" s="13" t="s">
        <v>82</v>
      </c>
      <c r="AW179" s="13" t="s">
        <v>33</v>
      </c>
      <c r="AX179" s="13" t="s">
        <v>72</v>
      </c>
      <c r="AY179" s="235" t="s">
        <v>136</v>
      </c>
    </row>
    <row r="180" spans="1:51" s="13" customFormat="1" ht="12">
      <c r="A180" s="13"/>
      <c r="B180" s="224"/>
      <c r="C180" s="225"/>
      <c r="D180" s="226" t="s">
        <v>147</v>
      </c>
      <c r="E180" s="227" t="s">
        <v>19</v>
      </c>
      <c r="F180" s="228" t="s">
        <v>314</v>
      </c>
      <c r="G180" s="225"/>
      <c r="H180" s="229">
        <v>5.027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147</v>
      </c>
      <c r="AU180" s="235" t="s">
        <v>82</v>
      </c>
      <c r="AV180" s="13" t="s">
        <v>82</v>
      </c>
      <c r="AW180" s="13" t="s">
        <v>33</v>
      </c>
      <c r="AX180" s="13" t="s">
        <v>72</v>
      </c>
      <c r="AY180" s="235" t="s">
        <v>136</v>
      </c>
    </row>
    <row r="181" spans="1:51" s="14" customFormat="1" ht="12">
      <c r="A181" s="14"/>
      <c r="B181" s="246"/>
      <c r="C181" s="247"/>
      <c r="D181" s="226" t="s">
        <v>147</v>
      </c>
      <c r="E181" s="248" t="s">
        <v>19</v>
      </c>
      <c r="F181" s="249" t="s">
        <v>315</v>
      </c>
      <c r="G181" s="247"/>
      <c r="H181" s="248" t="s">
        <v>19</v>
      </c>
      <c r="I181" s="250"/>
      <c r="J181" s="247"/>
      <c r="K181" s="247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147</v>
      </c>
      <c r="AU181" s="255" t="s">
        <v>82</v>
      </c>
      <c r="AV181" s="14" t="s">
        <v>80</v>
      </c>
      <c r="AW181" s="14" t="s">
        <v>33</v>
      </c>
      <c r="AX181" s="14" t="s">
        <v>72</v>
      </c>
      <c r="AY181" s="255" t="s">
        <v>136</v>
      </c>
    </row>
    <row r="182" spans="1:51" s="13" customFormat="1" ht="12">
      <c r="A182" s="13"/>
      <c r="B182" s="224"/>
      <c r="C182" s="225"/>
      <c r="D182" s="226" t="s">
        <v>147</v>
      </c>
      <c r="E182" s="227" t="s">
        <v>19</v>
      </c>
      <c r="F182" s="228" t="s">
        <v>316</v>
      </c>
      <c r="G182" s="225"/>
      <c r="H182" s="229">
        <v>13.024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82</v>
      </c>
      <c r="AV182" s="13" t="s">
        <v>82</v>
      </c>
      <c r="AW182" s="13" t="s">
        <v>33</v>
      </c>
      <c r="AX182" s="13" t="s">
        <v>72</v>
      </c>
      <c r="AY182" s="235" t="s">
        <v>136</v>
      </c>
    </row>
    <row r="183" spans="1:51" s="15" customFormat="1" ht="12">
      <c r="A183" s="15"/>
      <c r="B183" s="256"/>
      <c r="C183" s="257"/>
      <c r="D183" s="226" t="s">
        <v>147</v>
      </c>
      <c r="E183" s="258" t="s">
        <v>19</v>
      </c>
      <c r="F183" s="259" t="s">
        <v>277</v>
      </c>
      <c r="G183" s="257"/>
      <c r="H183" s="260">
        <v>607.551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147</v>
      </c>
      <c r="AU183" s="266" t="s">
        <v>82</v>
      </c>
      <c r="AV183" s="15" t="s">
        <v>143</v>
      </c>
      <c r="AW183" s="15" t="s">
        <v>33</v>
      </c>
      <c r="AX183" s="15" t="s">
        <v>80</v>
      </c>
      <c r="AY183" s="266" t="s">
        <v>136</v>
      </c>
    </row>
    <row r="184" spans="1:65" s="2" customFormat="1" ht="16.5" customHeight="1">
      <c r="A184" s="40"/>
      <c r="B184" s="41"/>
      <c r="C184" s="236" t="s">
        <v>317</v>
      </c>
      <c r="D184" s="236" t="s">
        <v>198</v>
      </c>
      <c r="E184" s="237" t="s">
        <v>318</v>
      </c>
      <c r="F184" s="238" t="s">
        <v>319</v>
      </c>
      <c r="G184" s="239" t="s">
        <v>169</v>
      </c>
      <c r="H184" s="240">
        <v>437.473</v>
      </c>
      <c r="I184" s="241"/>
      <c r="J184" s="242">
        <f>ROUND(I184*H184,2)</f>
        <v>0</v>
      </c>
      <c r="K184" s="238" t="s">
        <v>19</v>
      </c>
      <c r="L184" s="243"/>
      <c r="M184" s="244" t="s">
        <v>19</v>
      </c>
      <c r="N184" s="245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186</v>
      </c>
      <c r="AT184" s="217" t="s">
        <v>198</v>
      </c>
      <c r="AU184" s="217" t="s">
        <v>82</v>
      </c>
      <c r="AY184" s="19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143</v>
      </c>
      <c r="BM184" s="217" t="s">
        <v>320</v>
      </c>
    </row>
    <row r="185" spans="1:51" s="14" customFormat="1" ht="12">
      <c r="A185" s="14"/>
      <c r="B185" s="246"/>
      <c r="C185" s="247"/>
      <c r="D185" s="226" t="s">
        <v>147</v>
      </c>
      <c r="E185" s="248" t="s">
        <v>19</v>
      </c>
      <c r="F185" s="249" t="s">
        <v>321</v>
      </c>
      <c r="G185" s="247"/>
      <c r="H185" s="248" t="s">
        <v>19</v>
      </c>
      <c r="I185" s="250"/>
      <c r="J185" s="247"/>
      <c r="K185" s="247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147</v>
      </c>
      <c r="AU185" s="255" t="s">
        <v>82</v>
      </c>
      <c r="AV185" s="14" t="s">
        <v>80</v>
      </c>
      <c r="AW185" s="14" t="s">
        <v>33</v>
      </c>
      <c r="AX185" s="14" t="s">
        <v>72</v>
      </c>
      <c r="AY185" s="255" t="s">
        <v>136</v>
      </c>
    </row>
    <row r="186" spans="1:51" s="13" customFormat="1" ht="12">
      <c r="A186" s="13"/>
      <c r="B186" s="224"/>
      <c r="C186" s="225"/>
      <c r="D186" s="226" t="s">
        <v>147</v>
      </c>
      <c r="E186" s="227" t="s">
        <v>19</v>
      </c>
      <c r="F186" s="228" t="s">
        <v>322</v>
      </c>
      <c r="G186" s="225"/>
      <c r="H186" s="229">
        <v>607.551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147</v>
      </c>
      <c r="AU186" s="235" t="s">
        <v>82</v>
      </c>
      <c r="AV186" s="13" t="s">
        <v>82</v>
      </c>
      <c r="AW186" s="13" t="s">
        <v>33</v>
      </c>
      <c r="AX186" s="13" t="s">
        <v>72</v>
      </c>
      <c r="AY186" s="235" t="s">
        <v>136</v>
      </c>
    </row>
    <row r="187" spans="1:51" s="13" customFormat="1" ht="12">
      <c r="A187" s="13"/>
      <c r="B187" s="224"/>
      <c r="C187" s="225"/>
      <c r="D187" s="226" t="s">
        <v>147</v>
      </c>
      <c r="E187" s="227" t="s">
        <v>19</v>
      </c>
      <c r="F187" s="228" t="s">
        <v>323</v>
      </c>
      <c r="G187" s="225"/>
      <c r="H187" s="229">
        <v>-98.8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147</v>
      </c>
      <c r="AU187" s="235" t="s">
        <v>82</v>
      </c>
      <c r="AV187" s="13" t="s">
        <v>82</v>
      </c>
      <c r="AW187" s="13" t="s">
        <v>33</v>
      </c>
      <c r="AX187" s="13" t="s">
        <v>72</v>
      </c>
      <c r="AY187" s="235" t="s">
        <v>136</v>
      </c>
    </row>
    <row r="188" spans="1:51" s="14" customFormat="1" ht="12">
      <c r="A188" s="14"/>
      <c r="B188" s="246"/>
      <c r="C188" s="247"/>
      <c r="D188" s="226" t="s">
        <v>147</v>
      </c>
      <c r="E188" s="248" t="s">
        <v>19</v>
      </c>
      <c r="F188" s="249" t="s">
        <v>324</v>
      </c>
      <c r="G188" s="247"/>
      <c r="H188" s="248" t="s">
        <v>19</v>
      </c>
      <c r="I188" s="250"/>
      <c r="J188" s="247"/>
      <c r="K188" s="247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147</v>
      </c>
      <c r="AU188" s="255" t="s">
        <v>82</v>
      </c>
      <c r="AV188" s="14" t="s">
        <v>80</v>
      </c>
      <c r="AW188" s="14" t="s">
        <v>33</v>
      </c>
      <c r="AX188" s="14" t="s">
        <v>72</v>
      </c>
      <c r="AY188" s="255" t="s">
        <v>136</v>
      </c>
    </row>
    <row r="189" spans="1:51" s="13" customFormat="1" ht="12">
      <c r="A189" s="13"/>
      <c r="B189" s="224"/>
      <c r="C189" s="225"/>
      <c r="D189" s="226" t="s">
        <v>147</v>
      </c>
      <c r="E189" s="227" t="s">
        <v>19</v>
      </c>
      <c r="F189" s="228" t="s">
        <v>325</v>
      </c>
      <c r="G189" s="225"/>
      <c r="H189" s="229">
        <v>-71.278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82</v>
      </c>
      <c r="AV189" s="13" t="s">
        <v>82</v>
      </c>
      <c r="AW189" s="13" t="s">
        <v>33</v>
      </c>
      <c r="AX189" s="13" t="s">
        <v>72</v>
      </c>
      <c r="AY189" s="235" t="s">
        <v>136</v>
      </c>
    </row>
    <row r="190" spans="1:51" s="15" customFormat="1" ht="12">
      <c r="A190" s="15"/>
      <c r="B190" s="256"/>
      <c r="C190" s="257"/>
      <c r="D190" s="226" t="s">
        <v>147</v>
      </c>
      <c r="E190" s="258" t="s">
        <v>19</v>
      </c>
      <c r="F190" s="259" t="s">
        <v>277</v>
      </c>
      <c r="G190" s="257"/>
      <c r="H190" s="260">
        <v>437.473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147</v>
      </c>
      <c r="AU190" s="266" t="s">
        <v>82</v>
      </c>
      <c r="AV190" s="15" t="s">
        <v>143</v>
      </c>
      <c r="AW190" s="15" t="s">
        <v>33</v>
      </c>
      <c r="AX190" s="15" t="s">
        <v>80</v>
      </c>
      <c r="AY190" s="266" t="s">
        <v>136</v>
      </c>
    </row>
    <row r="191" spans="1:65" s="2" customFormat="1" ht="33" customHeight="1">
      <c r="A191" s="40"/>
      <c r="B191" s="41"/>
      <c r="C191" s="206" t="s">
        <v>326</v>
      </c>
      <c r="D191" s="206" t="s">
        <v>138</v>
      </c>
      <c r="E191" s="207" t="s">
        <v>327</v>
      </c>
      <c r="F191" s="208" t="s">
        <v>328</v>
      </c>
      <c r="G191" s="209" t="s">
        <v>141</v>
      </c>
      <c r="H191" s="210">
        <v>4015</v>
      </c>
      <c r="I191" s="211"/>
      <c r="J191" s="212">
        <f>ROUND(I191*H191,2)</f>
        <v>0</v>
      </c>
      <c r="K191" s="208" t="s">
        <v>142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143</v>
      </c>
      <c r="AT191" s="217" t="s">
        <v>138</v>
      </c>
      <c r="AU191" s="217" t="s">
        <v>82</v>
      </c>
      <c r="AY191" s="19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143</v>
      </c>
      <c r="BM191" s="217" t="s">
        <v>329</v>
      </c>
    </row>
    <row r="192" spans="1:47" s="2" customFormat="1" ht="12">
      <c r="A192" s="40"/>
      <c r="B192" s="41"/>
      <c r="C192" s="42"/>
      <c r="D192" s="219" t="s">
        <v>145</v>
      </c>
      <c r="E192" s="42"/>
      <c r="F192" s="220" t="s">
        <v>330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145</v>
      </c>
      <c r="AU192" s="19" t="s">
        <v>82</v>
      </c>
    </row>
    <row r="193" spans="1:51" s="14" customFormat="1" ht="12">
      <c r="A193" s="14"/>
      <c r="B193" s="246"/>
      <c r="C193" s="247"/>
      <c r="D193" s="226" t="s">
        <v>147</v>
      </c>
      <c r="E193" s="248" t="s">
        <v>19</v>
      </c>
      <c r="F193" s="249" t="s">
        <v>331</v>
      </c>
      <c r="G193" s="247"/>
      <c r="H193" s="248" t="s">
        <v>19</v>
      </c>
      <c r="I193" s="250"/>
      <c r="J193" s="247"/>
      <c r="K193" s="247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147</v>
      </c>
      <c r="AU193" s="255" t="s">
        <v>82</v>
      </c>
      <c r="AV193" s="14" t="s">
        <v>80</v>
      </c>
      <c r="AW193" s="14" t="s">
        <v>33</v>
      </c>
      <c r="AX193" s="14" t="s">
        <v>72</v>
      </c>
      <c r="AY193" s="255" t="s">
        <v>136</v>
      </c>
    </row>
    <row r="194" spans="1:51" s="13" customFormat="1" ht="12">
      <c r="A194" s="13"/>
      <c r="B194" s="224"/>
      <c r="C194" s="225"/>
      <c r="D194" s="226" t="s">
        <v>147</v>
      </c>
      <c r="E194" s="227" t="s">
        <v>19</v>
      </c>
      <c r="F194" s="228" t="s">
        <v>332</v>
      </c>
      <c r="G194" s="225"/>
      <c r="H194" s="229">
        <v>4015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147</v>
      </c>
      <c r="AU194" s="235" t="s">
        <v>82</v>
      </c>
      <c r="AV194" s="13" t="s">
        <v>82</v>
      </c>
      <c r="AW194" s="13" t="s">
        <v>33</v>
      </c>
      <c r="AX194" s="13" t="s">
        <v>80</v>
      </c>
      <c r="AY194" s="235" t="s">
        <v>136</v>
      </c>
    </row>
    <row r="195" spans="1:65" s="2" customFormat="1" ht="24.15" customHeight="1">
      <c r="A195" s="40"/>
      <c r="B195" s="41"/>
      <c r="C195" s="206" t="s">
        <v>333</v>
      </c>
      <c r="D195" s="206" t="s">
        <v>138</v>
      </c>
      <c r="E195" s="207" t="s">
        <v>334</v>
      </c>
      <c r="F195" s="208" t="s">
        <v>335</v>
      </c>
      <c r="G195" s="209" t="s">
        <v>141</v>
      </c>
      <c r="H195" s="210">
        <v>4015</v>
      </c>
      <c r="I195" s="211"/>
      <c r="J195" s="212">
        <f>ROUND(I195*H195,2)</f>
        <v>0</v>
      </c>
      <c r="K195" s="208" t="s">
        <v>142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143</v>
      </c>
      <c r="AT195" s="217" t="s">
        <v>138</v>
      </c>
      <c r="AU195" s="217" t="s">
        <v>82</v>
      </c>
      <c r="AY195" s="19" t="s">
        <v>136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143</v>
      </c>
      <c r="BM195" s="217" t="s">
        <v>336</v>
      </c>
    </row>
    <row r="196" spans="1:47" s="2" customFormat="1" ht="12">
      <c r="A196" s="40"/>
      <c r="B196" s="41"/>
      <c r="C196" s="42"/>
      <c r="D196" s="219" t="s">
        <v>145</v>
      </c>
      <c r="E196" s="42"/>
      <c r="F196" s="220" t="s">
        <v>337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145</v>
      </c>
      <c r="AU196" s="19" t="s">
        <v>82</v>
      </c>
    </row>
    <row r="197" spans="1:51" s="14" customFormat="1" ht="12">
      <c r="A197" s="14"/>
      <c r="B197" s="246"/>
      <c r="C197" s="247"/>
      <c r="D197" s="226" t="s">
        <v>147</v>
      </c>
      <c r="E197" s="248" t="s">
        <v>19</v>
      </c>
      <c r="F197" s="249" t="s">
        <v>331</v>
      </c>
      <c r="G197" s="247"/>
      <c r="H197" s="248" t="s">
        <v>19</v>
      </c>
      <c r="I197" s="250"/>
      <c r="J197" s="247"/>
      <c r="K197" s="247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147</v>
      </c>
      <c r="AU197" s="255" t="s">
        <v>82</v>
      </c>
      <c r="AV197" s="14" t="s">
        <v>80</v>
      </c>
      <c r="AW197" s="14" t="s">
        <v>33</v>
      </c>
      <c r="AX197" s="14" t="s">
        <v>72</v>
      </c>
      <c r="AY197" s="255" t="s">
        <v>136</v>
      </c>
    </row>
    <row r="198" spans="1:51" s="13" customFormat="1" ht="12">
      <c r="A198" s="13"/>
      <c r="B198" s="224"/>
      <c r="C198" s="225"/>
      <c r="D198" s="226" t="s">
        <v>147</v>
      </c>
      <c r="E198" s="227" t="s">
        <v>19</v>
      </c>
      <c r="F198" s="228" t="s">
        <v>338</v>
      </c>
      <c r="G198" s="225"/>
      <c r="H198" s="229">
        <v>4015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147</v>
      </c>
      <c r="AU198" s="235" t="s">
        <v>82</v>
      </c>
      <c r="AV198" s="13" t="s">
        <v>82</v>
      </c>
      <c r="AW198" s="13" t="s">
        <v>33</v>
      </c>
      <c r="AX198" s="13" t="s">
        <v>80</v>
      </c>
      <c r="AY198" s="235" t="s">
        <v>136</v>
      </c>
    </row>
    <row r="199" spans="1:65" s="2" customFormat="1" ht="16.5" customHeight="1">
      <c r="A199" s="40"/>
      <c r="B199" s="41"/>
      <c r="C199" s="236" t="s">
        <v>339</v>
      </c>
      <c r="D199" s="236" t="s">
        <v>198</v>
      </c>
      <c r="E199" s="237" t="s">
        <v>340</v>
      </c>
      <c r="F199" s="238" t="s">
        <v>341</v>
      </c>
      <c r="G199" s="239" t="s">
        <v>169</v>
      </c>
      <c r="H199" s="240">
        <v>811.03</v>
      </c>
      <c r="I199" s="241"/>
      <c r="J199" s="242">
        <f>ROUND(I199*H199,2)</f>
        <v>0</v>
      </c>
      <c r="K199" s="238" t="s">
        <v>19</v>
      </c>
      <c r="L199" s="243"/>
      <c r="M199" s="244" t="s">
        <v>19</v>
      </c>
      <c r="N199" s="245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186</v>
      </c>
      <c r="AT199" s="217" t="s">
        <v>198</v>
      </c>
      <c r="AU199" s="217" t="s">
        <v>82</v>
      </c>
      <c r="AY199" s="19" t="s">
        <v>136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143</v>
      </c>
      <c r="BM199" s="217" t="s">
        <v>342</v>
      </c>
    </row>
    <row r="200" spans="1:51" s="13" customFormat="1" ht="12">
      <c r="A200" s="13"/>
      <c r="B200" s="224"/>
      <c r="C200" s="225"/>
      <c r="D200" s="226" t="s">
        <v>147</v>
      </c>
      <c r="E200" s="227" t="s">
        <v>19</v>
      </c>
      <c r="F200" s="228" t="s">
        <v>343</v>
      </c>
      <c r="G200" s="225"/>
      <c r="H200" s="229">
        <v>811.03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147</v>
      </c>
      <c r="AU200" s="235" t="s">
        <v>82</v>
      </c>
      <c r="AV200" s="13" t="s">
        <v>82</v>
      </c>
      <c r="AW200" s="13" t="s">
        <v>33</v>
      </c>
      <c r="AX200" s="13" t="s">
        <v>80</v>
      </c>
      <c r="AY200" s="235" t="s">
        <v>136</v>
      </c>
    </row>
    <row r="201" spans="1:65" s="2" customFormat="1" ht="24.15" customHeight="1">
      <c r="A201" s="40"/>
      <c r="B201" s="41"/>
      <c r="C201" s="206" t="s">
        <v>344</v>
      </c>
      <c r="D201" s="206" t="s">
        <v>138</v>
      </c>
      <c r="E201" s="207" t="s">
        <v>345</v>
      </c>
      <c r="F201" s="208" t="s">
        <v>346</v>
      </c>
      <c r="G201" s="209" t="s">
        <v>141</v>
      </c>
      <c r="H201" s="210">
        <v>4015</v>
      </c>
      <c r="I201" s="211"/>
      <c r="J201" s="212">
        <f>ROUND(I201*H201,2)</f>
        <v>0</v>
      </c>
      <c r="K201" s="208" t="s">
        <v>142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143</v>
      </c>
      <c r="AT201" s="217" t="s">
        <v>138</v>
      </c>
      <c r="AU201" s="217" t="s">
        <v>82</v>
      </c>
      <c r="AY201" s="19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143</v>
      </c>
      <c r="BM201" s="217" t="s">
        <v>347</v>
      </c>
    </row>
    <row r="202" spans="1:47" s="2" customFormat="1" ht="12">
      <c r="A202" s="40"/>
      <c r="B202" s="41"/>
      <c r="C202" s="42"/>
      <c r="D202" s="219" t="s">
        <v>145</v>
      </c>
      <c r="E202" s="42"/>
      <c r="F202" s="220" t="s">
        <v>348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145</v>
      </c>
      <c r="AU202" s="19" t="s">
        <v>82</v>
      </c>
    </row>
    <row r="203" spans="1:51" s="14" customFormat="1" ht="12">
      <c r="A203" s="14"/>
      <c r="B203" s="246"/>
      <c r="C203" s="247"/>
      <c r="D203" s="226" t="s">
        <v>147</v>
      </c>
      <c r="E203" s="248" t="s">
        <v>19</v>
      </c>
      <c r="F203" s="249" t="s">
        <v>331</v>
      </c>
      <c r="G203" s="247"/>
      <c r="H203" s="248" t="s">
        <v>19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147</v>
      </c>
      <c r="AU203" s="255" t="s">
        <v>82</v>
      </c>
      <c r="AV203" s="14" t="s">
        <v>80</v>
      </c>
      <c r="AW203" s="14" t="s">
        <v>33</v>
      </c>
      <c r="AX203" s="14" t="s">
        <v>72</v>
      </c>
      <c r="AY203" s="255" t="s">
        <v>136</v>
      </c>
    </row>
    <row r="204" spans="1:51" s="13" customFormat="1" ht="12">
      <c r="A204" s="13"/>
      <c r="B204" s="224"/>
      <c r="C204" s="225"/>
      <c r="D204" s="226" t="s">
        <v>147</v>
      </c>
      <c r="E204" s="227" t="s">
        <v>19</v>
      </c>
      <c r="F204" s="228" t="s">
        <v>349</v>
      </c>
      <c r="G204" s="225"/>
      <c r="H204" s="229">
        <v>4015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147</v>
      </c>
      <c r="AU204" s="235" t="s">
        <v>82</v>
      </c>
      <c r="AV204" s="13" t="s">
        <v>82</v>
      </c>
      <c r="AW204" s="13" t="s">
        <v>33</v>
      </c>
      <c r="AX204" s="13" t="s">
        <v>80</v>
      </c>
      <c r="AY204" s="235" t="s">
        <v>136</v>
      </c>
    </row>
    <row r="205" spans="1:65" s="2" customFormat="1" ht="16.5" customHeight="1">
      <c r="A205" s="40"/>
      <c r="B205" s="41"/>
      <c r="C205" s="236" t="s">
        <v>350</v>
      </c>
      <c r="D205" s="236" t="s">
        <v>198</v>
      </c>
      <c r="E205" s="237" t="s">
        <v>351</v>
      </c>
      <c r="F205" s="238" t="s">
        <v>352</v>
      </c>
      <c r="G205" s="239" t="s">
        <v>353</v>
      </c>
      <c r="H205" s="240">
        <v>141.93</v>
      </c>
      <c r="I205" s="241"/>
      <c r="J205" s="242">
        <f>ROUND(I205*H205,2)</f>
        <v>0</v>
      </c>
      <c r="K205" s="238" t="s">
        <v>142</v>
      </c>
      <c r="L205" s="243"/>
      <c r="M205" s="244" t="s">
        <v>19</v>
      </c>
      <c r="N205" s="245" t="s">
        <v>43</v>
      </c>
      <c r="O205" s="86"/>
      <c r="P205" s="215">
        <f>O205*H205</f>
        <v>0</v>
      </c>
      <c r="Q205" s="215">
        <v>0.001</v>
      </c>
      <c r="R205" s="215">
        <f>Q205*H205</f>
        <v>0.14193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186</v>
      </c>
      <c r="AT205" s="217" t="s">
        <v>198</v>
      </c>
      <c r="AU205" s="217" t="s">
        <v>82</v>
      </c>
      <c r="AY205" s="19" t="s">
        <v>136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143</v>
      </c>
      <c r="BM205" s="217" t="s">
        <v>354</v>
      </c>
    </row>
    <row r="206" spans="1:51" s="13" customFormat="1" ht="12">
      <c r="A206" s="13"/>
      <c r="B206" s="224"/>
      <c r="C206" s="225"/>
      <c r="D206" s="226" t="s">
        <v>147</v>
      </c>
      <c r="E206" s="227" t="s">
        <v>19</v>
      </c>
      <c r="F206" s="228" t="s">
        <v>355</v>
      </c>
      <c r="G206" s="225"/>
      <c r="H206" s="229">
        <v>141.93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82</v>
      </c>
      <c r="AV206" s="13" t="s">
        <v>82</v>
      </c>
      <c r="AW206" s="13" t="s">
        <v>33</v>
      </c>
      <c r="AX206" s="13" t="s">
        <v>80</v>
      </c>
      <c r="AY206" s="235" t="s">
        <v>136</v>
      </c>
    </row>
    <row r="207" spans="1:65" s="2" customFormat="1" ht="16.5" customHeight="1">
      <c r="A207" s="40"/>
      <c r="B207" s="41"/>
      <c r="C207" s="206" t="s">
        <v>356</v>
      </c>
      <c r="D207" s="206" t="s">
        <v>138</v>
      </c>
      <c r="E207" s="207" t="s">
        <v>357</v>
      </c>
      <c r="F207" s="208" t="s">
        <v>358</v>
      </c>
      <c r="G207" s="209" t="s">
        <v>141</v>
      </c>
      <c r="H207" s="210">
        <v>4015</v>
      </c>
      <c r="I207" s="211"/>
      <c r="J207" s="212">
        <f>ROUND(I207*H207,2)</f>
        <v>0</v>
      </c>
      <c r="K207" s="208" t="s">
        <v>142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143</v>
      </c>
      <c r="AT207" s="217" t="s">
        <v>138</v>
      </c>
      <c r="AU207" s="217" t="s">
        <v>82</v>
      </c>
      <c r="AY207" s="19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143</v>
      </c>
      <c r="BM207" s="217" t="s">
        <v>359</v>
      </c>
    </row>
    <row r="208" spans="1:47" s="2" customFormat="1" ht="12">
      <c r="A208" s="40"/>
      <c r="B208" s="41"/>
      <c r="C208" s="42"/>
      <c r="D208" s="219" t="s">
        <v>145</v>
      </c>
      <c r="E208" s="42"/>
      <c r="F208" s="220" t="s">
        <v>360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145</v>
      </c>
      <c r="AU208" s="19" t="s">
        <v>82</v>
      </c>
    </row>
    <row r="209" spans="1:65" s="2" customFormat="1" ht="16.5" customHeight="1">
      <c r="A209" s="40"/>
      <c r="B209" s="41"/>
      <c r="C209" s="206" t="s">
        <v>361</v>
      </c>
      <c r="D209" s="206" t="s">
        <v>138</v>
      </c>
      <c r="E209" s="207" t="s">
        <v>362</v>
      </c>
      <c r="F209" s="208" t="s">
        <v>363</v>
      </c>
      <c r="G209" s="209" t="s">
        <v>141</v>
      </c>
      <c r="H209" s="210">
        <v>4015</v>
      </c>
      <c r="I209" s="211"/>
      <c r="J209" s="212">
        <f>ROUND(I209*H209,2)</f>
        <v>0</v>
      </c>
      <c r="K209" s="208" t="s">
        <v>142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143</v>
      </c>
      <c r="AT209" s="217" t="s">
        <v>138</v>
      </c>
      <c r="AU209" s="217" t="s">
        <v>82</v>
      </c>
      <c r="AY209" s="19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143</v>
      </c>
      <c r="BM209" s="217" t="s">
        <v>364</v>
      </c>
    </row>
    <row r="210" spans="1:47" s="2" customFormat="1" ht="12">
      <c r="A210" s="40"/>
      <c r="B210" s="41"/>
      <c r="C210" s="42"/>
      <c r="D210" s="219" t="s">
        <v>145</v>
      </c>
      <c r="E210" s="42"/>
      <c r="F210" s="220" t="s">
        <v>365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145</v>
      </c>
      <c r="AU210" s="19" t="s">
        <v>82</v>
      </c>
    </row>
    <row r="211" spans="1:65" s="2" customFormat="1" ht="21.75" customHeight="1">
      <c r="A211" s="40"/>
      <c r="B211" s="41"/>
      <c r="C211" s="206" t="s">
        <v>366</v>
      </c>
      <c r="D211" s="206" t="s">
        <v>138</v>
      </c>
      <c r="E211" s="207" t="s">
        <v>367</v>
      </c>
      <c r="F211" s="208" t="s">
        <v>368</v>
      </c>
      <c r="G211" s="209" t="s">
        <v>162</v>
      </c>
      <c r="H211" s="210">
        <v>48</v>
      </c>
      <c r="I211" s="211"/>
      <c r="J211" s="212">
        <f>ROUND(I211*H211,2)</f>
        <v>0</v>
      </c>
      <c r="K211" s="208" t="s">
        <v>142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0.01125</v>
      </c>
      <c r="R211" s="215">
        <f>Q211*H211</f>
        <v>0.54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143</v>
      </c>
      <c r="AT211" s="217" t="s">
        <v>138</v>
      </c>
      <c r="AU211" s="217" t="s">
        <v>82</v>
      </c>
      <c r="AY211" s="19" t="s">
        <v>136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143</v>
      </c>
      <c r="BM211" s="217" t="s">
        <v>369</v>
      </c>
    </row>
    <row r="212" spans="1:47" s="2" customFormat="1" ht="12">
      <c r="A212" s="40"/>
      <c r="B212" s="41"/>
      <c r="C212" s="42"/>
      <c r="D212" s="219" t="s">
        <v>145</v>
      </c>
      <c r="E212" s="42"/>
      <c r="F212" s="220" t="s">
        <v>370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145</v>
      </c>
      <c r="AU212" s="19" t="s">
        <v>82</v>
      </c>
    </row>
    <row r="213" spans="1:51" s="13" customFormat="1" ht="12">
      <c r="A213" s="13"/>
      <c r="B213" s="224"/>
      <c r="C213" s="225"/>
      <c r="D213" s="226" t="s">
        <v>147</v>
      </c>
      <c r="E213" s="227" t="s">
        <v>19</v>
      </c>
      <c r="F213" s="228" t="s">
        <v>371</v>
      </c>
      <c r="G213" s="225"/>
      <c r="H213" s="229">
        <v>48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147</v>
      </c>
      <c r="AU213" s="235" t="s">
        <v>82</v>
      </c>
      <c r="AV213" s="13" t="s">
        <v>82</v>
      </c>
      <c r="AW213" s="13" t="s">
        <v>33</v>
      </c>
      <c r="AX213" s="13" t="s">
        <v>80</v>
      </c>
      <c r="AY213" s="235" t="s">
        <v>136</v>
      </c>
    </row>
    <row r="214" spans="1:65" s="2" customFormat="1" ht="16.5" customHeight="1">
      <c r="A214" s="40"/>
      <c r="B214" s="41"/>
      <c r="C214" s="206" t="s">
        <v>372</v>
      </c>
      <c r="D214" s="206" t="s">
        <v>138</v>
      </c>
      <c r="E214" s="207" t="s">
        <v>373</v>
      </c>
      <c r="F214" s="208" t="s">
        <v>374</v>
      </c>
      <c r="G214" s="209" t="s">
        <v>169</v>
      </c>
      <c r="H214" s="210">
        <v>120.45</v>
      </c>
      <c r="I214" s="211"/>
      <c r="J214" s="212">
        <f>ROUND(I214*H214,2)</f>
        <v>0</v>
      </c>
      <c r="K214" s="208" t="s">
        <v>142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143</v>
      </c>
      <c r="AT214" s="217" t="s">
        <v>138</v>
      </c>
      <c r="AU214" s="217" t="s">
        <v>82</v>
      </c>
      <c r="AY214" s="19" t="s">
        <v>136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143</v>
      </c>
      <c r="BM214" s="217" t="s">
        <v>375</v>
      </c>
    </row>
    <row r="215" spans="1:47" s="2" customFormat="1" ht="12">
      <c r="A215" s="40"/>
      <c r="B215" s="41"/>
      <c r="C215" s="42"/>
      <c r="D215" s="219" t="s">
        <v>145</v>
      </c>
      <c r="E215" s="42"/>
      <c r="F215" s="220" t="s">
        <v>376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145</v>
      </c>
      <c r="AU215" s="19" t="s">
        <v>82</v>
      </c>
    </row>
    <row r="216" spans="1:51" s="13" customFormat="1" ht="12">
      <c r="A216" s="13"/>
      <c r="B216" s="224"/>
      <c r="C216" s="225"/>
      <c r="D216" s="226" t="s">
        <v>147</v>
      </c>
      <c r="E216" s="227" t="s">
        <v>19</v>
      </c>
      <c r="F216" s="228" t="s">
        <v>377</v>
      </c>
      <c r="G216" s="225"/>
      <c r="H216" s="229">
        <v>120.45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147</v>
      </c>
      <c r="AU216" s="235" t="s">
        <v>82</v>
      </c>
      <c r="AV216" s="13" t="s">
        <v>82</v>
      </c>
      <c r="AW216" s="13" t="s">
        <v>33</v>
      </c>
      <c r="AX216" s="13" t="s">
        <v>80</v>
      </c>
      <c r="AY216" s="235" t="s">
        <v>136</v>
      </c>
    </row>
    <row r="217" spans="1:63" s="12" customFormat="1" ht="22.8" customHeight="1">
      <c r="A217" s="12"/>
      <c r="B217" s="190"/>
      <c r="C217" s="191"/>
      <c r="D217" s="192" t="s">
        <v>71</v>
      </c>
      <c r="E217" s="204" t="s">
        <v>82</v>
      </c>
      <c r="F217" s="204" t="s">
        <v>378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SUM(P218:P221)</f>
        <v>0</v>
      </c>
      <c r="Q217" s="198"/>
      <c r="R217" s="199">
        <f>SUM(R218:R221)</f>
        <v>2.4439200000000003</v>
      </c>
      <c r="S217" s="198"/>
      <c r="T217" s="200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80</v>
      </c>
      <c r="AT217" s="202" t="s">
        <v>71</v>
      </c>
      <c r="AU217" s="202" t="s">
        <v>80</v>
      </c>
      <c r="AY217" s="201" t="s">
        <v>136</v>
      </c>
      <c r="BK217" s="203">
        <f>SUM(BK218:BK221)</f>
        <v>0</v>
      </c>
    </row>
    <row r="218" spans="1:65" s="2" customFormat="1" ht="24.15" customHeight="1">
      <c r="A218" s="40"/>
      <c r="B218" s="41"/>
      <c r="C218" s="206" t="s">
        <v>379</v>
      </c>
      <c r="D218" s="206" t="s">
        <v>138</v>
      </c>
      <c r="E218" s="207" t="s">
        <v>380</v>
      </c>
      <c r="F218" s="208" t="s">
        <v>381</v>
      </c>
      <c r="G218" s="209" t="s">
        <v>162</v>
      </c>
      <c r="H218" s="210">
        <v>3</v>
      </c>
      <c r="I218" s="211"/>
      <c r="J218" s="212">
        <f>ROUND(I218*H218,2)</f>
        <v>0</v>
      </c>
      <c r="K218" s="208" t="s">
        <v>142</v>
      </c>
      <c r="L218" s="46"/>
      <c r="M218" s="213" t="s">
        <v>19</v>
      </c>
      <c r="N218" s="214" t="s">
        <v>43</v>
      </c>
      <c r="O218" s="86"/>
      <c r="P218" s="215">
        <f>O218*H218</f>
        <v>0</v>
      </c>
      <c r="Q218" s="215">
        <v>0.02464</v>
      </c>
      <c r="R218" s="215">
        <f>Q218*H218</f>
        <v>0.07392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143</v>
      </c>
      <c r="AT218" s="217" t="s">
        <v>138</v>
      </c>
      <c r="AU218" s="217" t="s">
        <v>82</v>
      </c>
      <c r="AY218" s="19" t="s">
        <v>136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143</v>
      </c>
      <c r="BM218" s="217" t="s">
        <v>382</v>
      </c>
    </row>
    <row r="219" spans="1:47" s="2" customFormat="1" ht="12">
      <c r="A219" s="40"/>
      <c r="B219" s="41"/>
      <c r="C219" s="42"/>
      <c r="D219" s="219" t="s">
        <v>145</v>
      </c>
      <c r="E219" s="42"/>
      <c r="F219" s="220" t="s">
        <v>383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145</v>
      </c>
      <c r="AU219" s="19" t="s">
        <v>82</v>
      </c>
    </row>
    <row r="220" spans="1:51" s="13" customFormat="1" ht="12">
      <c r="A220" s="13"/>
      <c r="B220" s="224"/>
      <c r="C220" s="225"/>
      <c r="D220" s="226" t="s">
        <v>147</v>
      </c>
      <c r="E220" s="227" t="s">
        <v>19</v>
      </c>
      <c r="F220" s="228" t="s">
        <v>384</v>
      </c>
      <c r="G220" s="225"/>
      <c r="H220" s="229">
        <v>3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147</v>
      </c>
      <c r="AU220" s="235" t="s">
        <v>82</v>
      </c>
      <c r="AV220" s="13" t="s">
        <v>82</v>
      </c>
      <c r="AW220" s="13" t="s">
        <v>33</v>
      </c>
      <c r="AX220" s="13" t="s">
        <v>80</v>
      </c>
      <c r="AY220" s="235" t="s">
        <v>136</v>
      </c>
    </row>
    <row r="221" spans="1:65" s="2" customFormat="1" ht="16.5" customHeight="1">
      <c r="A221" s="40"/>
      <c r="B221" s="41"/>
      <c r="C221" s="236" t="s">
        <v>385</v>
      </c>
      <c r="D221" s="236" t="s">
        <v>198</v>
      </c>
      <c r="E221" s="237" t="s">
        <v>386</v>
      </c>
      <c r="F221" s="238" t="s">
        <v>387</v>
      </c>
      <c r="G221" s="239" t="s">
        <v>151</v>
      </c>
      <c r="H221" s="240">
        <v>3</v>
      </c>
      <c r="I221" s="241"/>
      <c r="J221" s="242">
        <f>ROUND(I221*H221,2)</f>
        <v>0</v>
      </c>
      <c r="K221" s="238" t="s">
        <v>142</v>
      </c>
      <c r="L221" s="243"/>
      <c r="M221" s="244" t="s">
        <v>19</v>
      </c>
      <c r="N221" s="245" t="s">
        <v>43</v>
      </c>
      <c r="O221" s="86"/>
      <c r="P221" s="215">
        <f>O221*H221</f>
        <v>0</v>
      </c>
      <c r="Q221" s="215">
        <v>0.79</v>
      </c>
      <c r="R221" s="215">
        <f>Q221*H221</f>
        <v>2.37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186</v>
      </c>
      <c r="AT221" s="217" t="s">
        <v>198</v>
      </c>
      <c r="AU221" s="217" t="s">
        <v>82</v>
      </c>
      <c r="AY221" s="19" t="s">
        <v>136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143</v>
      </c>
      <c r="BM221" s="217" t="s">
        <v>388</v>
      </c>
    </row>
    <row r="222" spans="1:63" s="12" customFormat="1" ht="22.8" customHeight="1">
      <c r="A222" s="12"/>
      <c r="B222" s="190"/>
      <c r="C222" s="191"/>
      <c r="D222" s="192" t="s">
        <v>71</v>
      </c>
      <c r="E222" s="204" t="s">
        <v>155</v>
      </c>
      <c r="F222" s="204" t="s">
        <v>389</v>
      </c>
      <c r="G222" s="191"/>
      <c r="H222" s="191"/>
      <c r="I222" s="194"/>
      <c r="J222" s="205">
        <f>BK222</f>
        <v>0</v>
      </c>
      <c r="K222" s="191"/>
      <c r="L222" s="196"/>
      <c r="M222" s="197"/>
      <c r="N222" s="198"/>
      <c r="O222" s="198"/>
      <c r="P222" s="199">
        <f>SUM(P223:P248)</f>
        <v>0</v>
      </c>
      <c r="Q222" s="198"/>
      <c r="R222" s="199">
        <f>SUM(R223:R248)</f>
        <v>4.5227059999999994</v>
      </c>
      <c r="S222" s="198"/>
      <c r="T222" s="200">
        <f>SUM(T223:T248)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80</v>
      </c>
      <c r="AT222" s="202" t="s">
        <v>71</v>
      </c>
      <c r="AU222" s="202" t="s">
        <v>80</v>
      </c>
      <c r="AY222" s="201" t="s">
        <v>136</v>
      </c>
      <c r="BK222" s="203">
        <f>SUM(BK223:BK248)</f>
        <v>0</v>
      </c>
    </row>
    <row r="223" spans="1:65" s="2" customFormat="1" ht="24.15" customHeight="1">
      <c r="A223" s="40"/>
      <c r="B223" s="41"/>
      <c r="C223" s="206" t="s">
        <v>390</v>
      </c>
      <c r="D223" s="206" t="s">
        <v>138</v>
      </c>
      <c r="E223" s="207" t="s">
        <v>391</v>
      </c>
      <c r="F223" s="208" t="s">
        <v>392</v>
      </c>
      <c r="G223" s="209" t="s">
        <v>151</v>
      </c>
      <c r="H223" s="210">
        <v>25</v>
      </c>
      <c r="I223" s="211"/>
      <c r="J223" s="212">
        <f>ROUND(I223*H223,2)</f>
        <v>0</v>
      </c>
      <c r="K223" s="208" t="s">
        <v>142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0.17489</v>
      </c>
      <c r="R223" s="215">
        <f>Q223*H223</f>
        <v>4.372249999999999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143</v>
      </c>
      <c r="AT223" s="217" t="s">
        <v>138</v>
      </c>
      <c r="AU223" s="217" t="s">
        <v>82</v>
      </c>
      <c r="AY223" s="19" t="s">
        <v>136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143</v>
      </c>
      <c r="BM223" s="217" t="s">
        <v>393</v>
      </c>
    </row>
    <row r="224" spans="1:47" s="2" customFormat="1" ht="12">
      <c r="A224" s="40"/>
      <c r="B224" s="41"/>
      <c r="C224" s="42"/>
      <c r="D224" s="219" t="s">
        <v>145</v>
      </c>
      <c r="E224" s="42"/>
      <c r="F224" s="220" t="s">
        <v>394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145</v>
      </c>
      <c r="AU224" s="19" t="s">
        <v>82</v>
      </c>
    </row>
    <row r="225" spans="1:51" s="13" customFormat="1" ht="12">
      <c r="A225" s="13"/>
      <c r="B225" s="224"/>
      <c r="C225" s="225"/>
      <c r="D225" s="226" t="s">
        <v>147</v>
      </c>
      <c r="E225" s="227" t="s">
        <v>19</v>
      </c>
      <c r="F225" s="228" t="s">
        <v>395</v>
      </c>
      <c r="G225" s="225"/>
      <c r="H225" s="229">
        <v>25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147</v>
      </c>
      <c r="AU225" s="235" t="s">
        <v>82</v>
      </c>
      <c r="AV225" s="13" t="s">
        <v>82</v>
      </c>
      <c r="AW225" s="13" t="s">
        <v>33</v>
      </c>
      <c r="AX225" s="13" t="s">
        <v>80</v>
      </c>
      <c r="AY225" s="235" t="s">
        <v>136</v>
      </c>
    </row>
    <row r="226" spans="1:65" s="2" customFormat="1" ht="24.15" customHeight="1">
      <c r="A226" s="40"/>
      <c r="B226" s="41"/>
      <c r="C226" s="236" t="s">
        <v>396</v>
      </c>
      <c r="D226" s="236" t="s">
        <v>198</v>
      </c>
      <c r="E226" s="237" t="s">
        <v>397</v>
      </c>
      <c r="F226" s="238" t="s">
        <v>398</v>
      </c>
      <c r="G226" s="239" t="s">
        <v>151</v>
      </c>
      <c r="H226" s="240">
        <v>19</v>
      </c>
      <c r="I226" s="241"/>
      <c r="J226" s="242">
        <f>ROUND(I226*H226,2)</f>
        <v>0</v>
      </c>
      <c r="K226" s="238" t="s">
        <v>19</v>
      </c>
      <c r="L226" s="243"/>
      <c r="M226" s="244" t="s">
        <v>19</v>
      </c>
      <c r="N226" s="245" t="s">
        <v>43</v>
      </c>
      <c r="O226" s="86"/>
      <c r="P226" s="215">
        <f>O226*H226</f>
        <v>0</v>
      </c>
      <c r="Q226" s="215">
        <v>0.0034</v>
      </c>
      <c r="R226" s="215">
        <f>Q226*H226</f>
        <v>0.06459999999999999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186</v>
      </c>
      <c r="AT226" s="217" t="s">
        <v>198</v>
      </c>
      <c r="AU226" s="217" t="s">
        <v>82</v>
      </c>
      <c r="AY226" s="19" t="s">
        <v>136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143</v>
      </c>
      <c r="BM226" s="217" t="s">
        <v>399</v>
      </c>
    </row>
    <row r="227" spans="1:51" s="13" customFormat="1" ht="12">
      <c r="A227" s="13"/>
      <c r="B227" s="224"/>
      <c r="C227" s="225"/>
      <c r="D227" s="226" t="s">
        <v>147</v>
      </c>
      <c r="E227" s="227" t="s">
        <v>19</v>
      </c>
      <c r="F227" s="228" t="s">
        <v>400</v>
      </c>
      <c r="G227" s="225"/>
      <c r="H227" s="229">
        <v>19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147</v>
      </c>
      <c r="AU227" s="235" t="s">
        <v>82</v>
      </c>
      <c r="AV227" s="13" t="s">
        <v>82</v>
      </c>
      <c r="AW227" s="13" t="s">
        <v>33</v>
      </c>
      <c r="AX227" s="13" t="s">
        <v>80</v>
      </c>
      <c r="AY227" s="235" t="s">
        <v>136</v>
      </c>
    </row>
    <row r="228" spans="1:65" s="2" customFormat="1" ht="16.5" customHeight="1">
      <c r="A228" s="40"/>
      <c r="B228" s="41"/>
      <c r="C228" s="236" t="s">
        <v>401</v>
      </c>
      <c r="D228" s="236" t="s">
        <v>198</v>
      </c>
      <c r="E228" s="237" t="s">
        <v>402</v>
      </c>
      <c r="F228" s="238" t="s">
        <v>403</v>
      </c>
      <c r="G228" s="239" t="s">
        <v>151</v>
      </c>
      <c r="H228" s="240">
        <v>38</v>
      </c>
      <c r="I228" s="241"/>
      <c r="J228" s="242">
        <f>ROUND(I228*H228,2)</f>
        <v>0</v>
      </c>
      <c r="K228" s="238" t="s">
        <v>19</v>
      </c>
      <c r="L228" s="243"/>
      <c r="M228" s="244" t="s">
        <v>19</v>
      </c>
      <c r="N228" s="245" t="s">
        <v>43</v>
      </c>
      <c r="O228" s="86"/>
      <c r="P228" s="215">
        <f>O228*H228</f>
        <v>0</v>
      </c>
      <c r="Q228" s="215">
        <v>1E-05</v>
      </c>
      <c r="R228" s="215">
        <f>Q228*H228</f>
        <v>0.00038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186</v>
      </c>
      <c r="AT228" s="217" t="s">
        <v>198</v>
      </c>
      <c r="AU228" s="217" t="s">
        <v>82</v>
      </c>
      <c r="AY228" s="19" t="s">
        <v>136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143</v>
      </c>
      <c r="BM228" s="217" t="s">
        <v>404</v>
      </c>
    </row>
    <row r="229" spans="1:51" s="13" customFormat="1" ht="12">
      <c r="A229" s="13"/>
      <c r="B229" s="224"/>
      <c r="C229" s="225"/>
      <c r="D229" s="226" t="s">
        <v>147</v>
      </c>
      <c r="E229" s="227" t="s">
        <v>19</v>
      </c>
      <c r="F229" s="228" t="s">
        <v>405</v>
      </c>
      <c r="G229" s="225"/>
      <c r="H229" s="229">
        <v>38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147</v>
      </c>
      <c r="AU229" s="235" t="s">
        <v>82</v>
      </c>
      <c r="AV229" s="13" t="s">
        <v>82</v>
      </c>
      <c r="AW229" s="13" t="s">
        <v>33</v>
      </c>
      <c r="AX229" s="13" t="s">
        <v>80</v>
      </c>
      <c r="AY229" s="235" t="s">
        <v>136</v>
      </c>
    </row>
    <row r="230" spans="1:65" s="2" customFormat="1" ht="16.5" customHeight="1">
      <c r="A230" s="40"/>
      <c r="B230" s="41"/>
      <c r="C230" s="236" t="s">
        <v>406</v>
      </c>
      <c r="D230" s="236" t="s">
        <v>198</v>
      </c>
      <c r="E230" s="237" t="s">
        <v>407</v>
      </c>
      <c r="F230" s="238" t="s">
        <v>408</v>
      </c>
      <c r="G230" s="239" t="s">
        <v>151</v>
      </c>
      <c r="H230" s="240">
        <v>6</v>
      </c>
      <c r="I230" s="241"/>
      <c r="J230" s="242">
        <f>ROUND(I230*H230,2)</f>
        <v>0</v>
      </c>
      <c r="K230" s="238" t="s">
        <v>142</v>
      </c>
      <c r="L230" s="243"/>
      <c r="M230" s="244" t="s">
        <v>19</v>
      </c>
      <c r="N230" s="245" t="s">
        <v>43</v>
      </c>
      <c r="O230" s="86"/>
      <c r="P230" s="215">
        <f>O230*H230</f>
        <v>0</v>
      </c>
      <c r="Q230" s="215">
        <v>0.0027</v>
      </c>
      <c r="R230" s="215">
        <f>Q230*H230</f>
        <v>0.0162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186</v>
      </c>
      <c r="AT230" s="217" t="s">
        <v>198</v>
      </c>
      <c r="AU230" s="217" t="s">
        <v>82</v>
      </c>
      <c r="AY230" s="19" t="s">
        <v>136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143</v>
      </c>
      <c r="BM230" s="217" t="s">
        <v>409</v>
      </c>
    </row>
    <row r="231" spans="1:51" s="13" customFormat="1" ht="12">
      <c r="A231" s="13"/>
      <c r="B231" s="224"/>
      <c r="C231" s="225"/>
      <c r="D231" s="226" t="s">
        <v>147</v>
      </c>
      <c r="E231" s="227" t="s">
        <v>19</v>
      </c>
      <c r="F231" s="228" t="s">
        <v>410</v>
      </c>
      <c r="G231" s="225"/>
      <c r="H231" s="229">
        <v>6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147</v>
      </c>
      <c r="AU231" s="235" t="s">
        <v>82</v>
      </c>
      <c r="AV231" s="13" t="s">
        <v>82</v>
      </c>
      <c r="AW231" s="13" t="s">
        <v>33</v>
      </c>
      <c r="AX231" s="13" t="s">
        <v>80</v>
      </c>
      <c r="AY231" s="235" t="s">
        <v>136</v>
      </c>
    </row>
    <row r="232" spans="1:65" s="2" customFormat="1" ht="16.5" customHeight="1">
      <c r="A232" s="40"/>
      <c r="B232" s="41"/>
      <c r="C232" s="206" t="s">
        <v>411</v>
      </c>
      <c r="D232" s="206" t="s">
        <v>138</v>
      </c>
      <c r="E232" s="207" t="s">
        <v>412</v>
      </c>
      <c r="F232" s="208" t="s">
        <v>413</v>
      </c>
      <c r="G232" s="209" t="s">
        <v>162</v>
      </c>
      <c r="H232" s="210">
        <v>44</v>
      </c>
      <c r="I232" s="211"/>
      <c r="J232" s="212">
        <f>ROUND(I232*H232,2)</f>
        <v>0</v>
      </c>
      <c r="K232" s="208" t="s">
        <v>142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143</v>
      </c>
      <c r="AT232" s="217" t="s">
        <v>138</v>
      </c>
      <c r="AU232" s="217" t="s">
        <v>82</v>
      </c>
      <c r="AY232" s="19" t="s">
        <v>136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143</v>
      </c>
      <c r="BM232" s="217" t="s">
        <v>414</v>
      </c>
    </row>
    <row r="233" spans="1:47" s="2" customFormat="1" ht="12">
      <c r="A233" s="40"/>
      <c r="B233" s="41"/>
      <c r="C233" s="42"/>
      <c r="D233" s="219" t="s">
        <v>145</v>
      </c>
      <c r="E233" s="42"/>
      <c r="F233" s="220" t="s">
        <v>415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145</v>
      </c>
      <c r="AU233" s="19" t="s">
        <v>82</v>
      </c>
    </row>
    <row r="234" spans="1:51" s="13" customFormat="1" ht="12">
      <c r="A234" s="13"/>
      <c r="B234" s="224"/>
      <c r="C234" s="225"/>
      <c r="D234" s="226" t="s">
        <v>147</v>
      </c>
      <c r="E234" s="227" t="s">
        <v>19</v>
      </c>
      <c r="F234" s="228" t="s">
        <v>416</v>
      </c>
      <c r="G234" s="225"/>
      <c r="H234" s="229">
        <v>44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147</v>
      </c>
      <c r="AU234" s="235" t="s">
        <v>82</v>
      </c>
      <c r="AV234" s="13" t="s">
        <v>82</v>
      </c>
      <c r="AW234" s="13" t="s">
        <v>33</v>
      </c>
      <c r="AX234" s="13" t="s">
        <v>80</v>
      </c>
      <c r="AY234" s="235" t="s">
        <v>136</v>
      </c>
    </row>
    <row r="235" spans="1:65" s="2" customFormat="1" ht="16.5" customHeight="1">
      <c r="A235" s="40"/>
      <c r="B235" s="41"/>
      <c r="C235" s="236" t="s">
        <v>417</v>
      </c>
      <c r="D235" s="236" t="s">
        <v>198</v>
      </c>
      <c r="E235" s="237" t="s">
        <v>418</v>
      </c>
      <c r="F235" s="238" t="s">
        <v>419</v>
      </c>
      <c r="G235" s="239" t="s">
        <v>162</v>
      </c>
      <c r="H235" s="240">
        <v>46.2</v>
      </c>
      <c r="I235" s="241"/>
      <c r="J235" s="242">
        <f>ROUND(I235*H235,2)</f>
        <v>0</v>
      </c>
      <c r="K235" s="238" t="s">
        <v>142</v>
      </c>
      <c r="L235" s="243"/>
      <c r="M235" s="244" t="s">
        <v>19</v>
      </c>
      <c r="N235" s="245" t="s">
        <v>43</v>
      </c>
      <c r="O235" s="86"/>
      <c r="P235" s="215">
        <f>O235*H235</f>
        <v>0</v>
      </c>
      <c r="Q235" s="215">
        <v>0.0013</v>
      </c>
      <c r="R235" s="215">
        <f>Q235*H235</f>
        <v>0.06006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186</v>
      </c>
      <c r="AT235" s="217" t="s">
        <v>198</v>
      </c>
      <c r="AU235" s="217" t="s">
        <v>82</v>
      </c>
      <c r="AY235" s="19" t="s">
        <v>136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143</v>
      </c>
      <c r="BM235" s="217" t="s">
        <v>420</v>
      </c>
    </row>
    <row r="236" spans="1:51" s="13" customFormat="1" ht="12">
      <c r="A236" s="13"/>
      <c r="B236" s="224"/>
      <c r="C236" s="225"/>
      <c r="D236" s="226" t="s">
        <v>147</v>
      </c>
      <c r="E236" s="227" t="s">
        <v>19</v>
      </c>
      <c r="F236" s="228" t="s">
        <v>421</v>
      </c>
      <c r="G236" s="225"/>
      <c r="H236" s="229">
        <v>46.2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147</v>
      </c>
      <c r="AU236" s="235" t="s">
        <v>82</v>
      </c>
      <c r="AV236" s="13" t="s">
        <v>82</v>
      </c>
      <c r="AW236" s="13" t="s">
        <v>33</v>
      </c>
      <c r="AX236" s="13" t="s">
        <v>80</v>
      </c>
      <c r="AY236" s="235" t="s">
        <v>136</v>
      </c>
    </row>
    <row r="237" spans="1:65" s="2" customFormat="1" ht="16.5" customHeight="1">
      <c r="A237" s="40"/>
      <c r="B237" s="41"/>
      <c r="C237" s="206" t="s">
        <v>422</v>
      </c>
      <c r="D237" s="206" t="s">
        <v>138</v>
      </c>
      <c r="E237" s="207" t="s">
        <v>423</v>
      </c>
      <c r="F237" s="208" t="s">
        <v>424</v>
      </c>
      <c r="G237" s="209" t="s">
        <v>162</v>
      </c>
      <c r="H237" s="210">
        <v>132</v>
      </c>
      <c r="I237" s="211"/>
      <c r="J237" s="212">
        <f>ROUND(I237*H237,2)</f>
        <v>0</v>
      </c>
      <c r="K237" s="208" t="s">
        <v>142</v>
      </c>
      <c r="L237" s="46"/>
      <c r="M237" s="213" t="s">
        <v>19</v>
      </c>
      <c r="N237" s="214" t="s">
        <v>43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143</v>
      </c>
      <c r="AT237" s="217" t="s">
        <v>138</v>
      </c>
      <c r="AU237" s="217" t="s">
        <v>82</v>
      </c>
      <c r="AY237" s="19" t="s">
        <v>136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80</v>
      </c>
      <c r="BK237" s="218">
        <f>ROUND(I237*H237,2)</f>
        <v>0</v>
      </c>
      <c r="BL237" s="19" t="s">
        <v>143</v>
      </c>
      <c r="BM237" s="217" t="s">
        <v>425</v>
      </c>
    </row>
    <row r="238" spans="1:47" s="2" customFormat="1" ht="12">
      <c r="A238" s="40"/>
      <c r="B238" s="41"/>
      <c r="C238" s="42"/>
      <c r="D238" s="219" t="s">
        <v>145</v>
      </c>
      <c r="E238" s="42"/>
      <c r="F238" s="220" t="s">
        <v>426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145</v>
      </c>
      <c r="AU238" s="19" t="s">
        <v>82</v>
      </c>
    </row>
    <row r="239" spans="1:51" s="13" customFormat="1" ht="12">
      <c r="A239" s="13"/>
      <c r="B239" s="224"/>
      <c r="C239" s="225"/>
      <c r="D239" s="226" t="s">
        <v>147</v>
      </c>
      <c r="E239" s="227" t="s">
        <v>19</v>
      </c>
      <c r="F239" s="228" t="s">
        <v>427</v>
      </c>
      <c r="G239" s="225"/>
      <c r="H239" s="229">
        <v>132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147</v>
      </c>
      <c r="AU239" s="235" t="s">
        <v>82</v>
      </c>
      <c r="AV239" s="13" t="s">
        <v>82</v>
      </c>
      <c r="AW239" s="13" t="s">
        <v>33</v>
      </c>
      <c r="AX239" s="13" t="s">
        <v>80</v>
      </c>
      <c r="AY239" s="235" t="s">
        <v>136</v>
      </c>
    </row>
    <row r="240" spans="1:65" s="2" customFormat="1" ht="16.5" customHeight="1">
      <c r="A240" s="40"/>
      <c r="B240" s="41"/>
      <c r="C240" s="236" t="s">
        <v>428</v>
      </c>
      <c r="D240" s="236" t="s">
        <v>198</v>
      </c>
      <c r="E240" s="237" t="s">
        <v>429</v>
      </c>
      <c r="F240" s="238" t="s">
        <v>430</v>
      </c>
      <c r="G240" s="239" t="s">
        <v>162</v>
      </c>
      <c r="H240" s="240">
        <v>138.6</v>
      </c>
      <c r="I240" s="241"/>
      <c r="J240" s="242">
        <f>ROUND(I240*H240,2)</f>
        <v>0</v>
      </c>
      <c r="K240" s="238" t="s">
        <v>142</v>
      </c>
      <c r="L240" s="243"/>
      <c r="M240" s="244" t="s">
        <v>19</v>
      </c>
      <c r="N240" s="245" t="s">
        <v>43</v>
      </c>
      <c r="O240" s="86"/>
      <c r="P240" s="215">
        <f>O240*H240</f>
        <v>0</v>
      </c>
      <c r="Q240" s="215">
        <v>4E-05</v>
      </c>
      <c r="R240" s="215">
        <f>Q240*H240</f>
        <v>0.005544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186</v>
      </c>
      <c r="AT240" s="217" t="s">
        <v>198</v>
      </c>
      <c r="AU240" s="217" t="s">
        <v>82</v>
      </c>
      <c r="AY240" s="19" t="s">
        <v>136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143</v>
      </c>
      <c r="BM240" s="217" t="s">
        <v>431</v>
      </c>
    </row>
    <row r="241" spans="1:51" s="13" customFormat="1" ht="12">
      <c r="A241" s="13"/>
      <c r="B241" s="224"/>
      <c r="C241" s="225"/>
      <c r="D241" s="226" t="s">
        <v>147</v>
      </c>
      <c r="E241" s="227" t="s">
        <v>19</v>
      </c>
      <c r="F241" s="228" t="s">
        <v>432</v>
      </c>
      <c r="G241" s="225"/>
      <c r="H241" s="229">
        <v>138.6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147</v>
      </c>
      <c r="AU241" s="235" t="s">
        <v>82</v>
      </c>
      <c r="AV241" s="13" t="s">
        <v>82</v>
      </c>
      <c r="AW241" s="13" t="s">
        <v>33</v>
      </c>
      <c r="AX241" s="13" t="s">
        <v>80</v>
      </c>
      <c r="AY241" s="235" t="s">
        <v>136</v>
      </c>
    </row>
    <row r="242" spans="1:65" s="2" customFormat="1" ht="16.5" customHeight="1">
      <c r="A242" s="40"/>
      <c r="B242" s="41"/>
      <c r="C242" s="236" t="s">
        <v>433</v>
      </c>
      <c r="D242" s="236" t="s">
        <v>198</v>
      </c>
      <c r="E242" s="237" t="s">
        <v>434</v>
      </c>
      <c r="F242" s="238" t="s">
        <v>435</v>
      </c>
      <c r="G242" s="239" t="s">
        <v>151</v>
      </c>
      <c r="H242" s="240">
        <v>9</v>
      </c>
      <c r="I242" s="241"/>
      <c r="J242" s="242">
        <f>ROUND(I242*H242,2)</f>
        <v>0</v>
      </c>
      <c r="K242" s="238" t="s">
        <v>19</v>
      </c>
      <c r="L242" s="243"/>
      <c r="M242" s="244" t="s">
        <v>19</v>
      </c>
      <c r="N242" s="245" t="s">
        <v>43</v>
      </c>
      <c r="O242" s="86"/>
      <c r="P242" s="215">
        <f>O242*H242</f>
        <v>0</v>
      </c>
      <c r="Q242" s="215">
        <v>0.0001</v>
      </c>
      <c r="R242" s="215">
        <f>Q242*H242</f>
        <v>0.0009000000000000001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186</v>
      </c>
      <c r="AT242" s="217" t="s">
        <v>198</v>
      </c>
      <c r="AU242" s="217" t="s">
        <v>82</v>
      </c>
      <c r="AY242" s="19" t="s">
        <v>136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143</v>
      </c>
      <c r="BM242" s="217" t="s">
        <v>436</v>
      </c>
    </row>
    <row r="243" spans="1:51" s="13" customFormat="1" ht="12">
      <c r="A243" s="13"/>
      <c r="B243" s="224"/>
      <c r="C243" s="225"/>
      <c r="D243" s="226" t="s">
        <v>147</v>
      </c>
      <c r="E243" s="227" t="s">
        <v>19</v>
      </c>
      <c r="F243" s="228" t="s">
        <v>437</v>
      </c>
      <c r="G243" s="225"/>
      <c r="H243" s="229">
        <v>9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147</v>
      </c>
      <c r="AU243" s="235" t="s">
        <v>82</v>
      </c>
      <c r="AV243" s="13" t="s">
        <v>82</v>
      </c>
      <c r="AW243" s="13" t="s">
        <v>33</v>
      </c>
      <c r="AX243" s="13" t="s">
        <v>80</v>
      </c>
      <c r="AY243" s="235" t="s">
        <v>136</v>
      </c>
    </row>
    <row r="244" spans="1:65" s="2" customFormat="1" ht="21.75" customHeight="1">
      <c r="A244" s="40"/>
      <c r="B244" s="41"/>
      <c r="C244" s="206" t="s">
        <v>438</v>
      </c>
      <c r="D244" s="206" t="s">
        <v>138</v>
      </c>
      <c r="E244" s="207" t="s">
        <v>439</v>
      </c>
      <c r="F244" s="208" t="s">
        <v>440</v>
      </c>
      <c r="G244" s="209" t="s">
        <v>162</v>
      </c>
      <c r="H244" s="210">
        <v>132</v>
      </c>
      <c r="I244" s="211"/>
      <c r="J244" s="212">
        <f>ROUND(I244*H244,2)</f>
        <v>0</v>
      </c>
      <c r="K244" s="208" t="s">
        <v>142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143</v>
      </c>
      <c r="AT244" s="217" t="s">
        <v>138</v>
      </c>
      <c r="AU244" s="217" t="s">
        <v>82</v>
      </c>
      <c r="AY244" s="19" t="s">
        <v>136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143</v>
      </c>
      <c r="BM244" s="217" t="s">
        <v>441</v>
      </c>
    </row>
    <row r="245" spans="1:47" s="2" customFormat="1" ht="12">
      <c r="A245" s="40"/>
      <c r="B245" s="41"/>
      <c r="C245" s="42"/>
      <c r="D245" s="219" t="s">
        <v>145</v>
      </c>
      <c r="E245" s="42"/>
      <c r="F245" s="220" t="s">
        <v>442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82</v>
      </c>
    </row>
    <row r="246" spans="1:51" s="13" customFormat="1" ht="12">
      <c r="A246" s="13"/>
      <c r="B246" s="224"/>
      <c r="C246" s="225"/>
      <c r="D246" s="226" t="s">
        <v>147</v>
      </c>
      <c r="E246" s="227" t="s">
        <v>19</v>
      </c>
      <c r="F246" s="228" t="s">
        <v>443</v>
      </c>
      <c r="G246" s="225"/>
      <c r="H246" s="229">
        <v>132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147</v>
      </c>
      <c r="AU246" s="235" t="s">
        <v>82</v>
      </c>
      <c r="AV246" s="13" t="s">
        <v>82</v>
      </c>
      <c r="AW246" s="13" t="s">
        <v>33</v>
      </c>
      <c r="AX246" s="13" t="s">
        <v>80</v>
      </c>
      <c r="AY246" s="235" t="s">
        <v>136</v>
      </c>
    </row>
    <row r="247" spans="1:65" s="2" customFormat="1" ht="16.5" customHeight="1">
      <c r="A247" s="40"/>
      <c r="B247" s="41"/>
      <c r="C247" s="236" t="s">
        <v>444</v>
      </c>
      <c r="D247" s="236" t="s">
        <v>198</v>
      </c>
      <c r="E247" s="237" t="s">
        <v>445</v>
      </c>
      <c r="F247" s="238" t="s">
        <v>446</v>
      </c>
      <c r="G247" s="239" t="s">
        <v>162</v>
      </c>
      <c r="H247" s="240">
        <v>138.6</v>
      </c>
      <c r="I247" s="241"/>
      <c r="J247" s="242">
        <f>ROUND(I247*H247,2)</f>
        <v>0</v>
      </c>
      <c r="K247" s="238" t="s">
        <v>142</v>
      </c>
      <c r="L247" s="243"/>
      <c r="M247" s="244" t="s">
        <v>19</v>
      </c>
      <c r="N247" s="245" t="s">
        <v>43</v>
      </c>
      <c r="O247" s="86"/>
      <c r="P247" s="215">
        <f>O247*H247</f>
        <v>0</v>
      </c>
      <c r="Q247" s="215">
        <v>2E-05</v>
      </c>
      <c r="R247" s="215">
        <f>Q247*H247</f>
        <v>0.002772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186</v>
      </c>
      <c r="AT247" s="217" t="s">
        <v>198</v>
      </c>
      <c r="AU247" s="217" t="s">
        <v>82</v>
      </c>
      <c r="AY247" s="19" t="s">
        <v>136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143</v>
      </c>
      <c r="BM247" s="217" t="s">
        <v>447</v>
      </c>
    </row>
    <row r="248" spans="1:51" s="13" customFormat="1" ht="12">
      <c r="A248" s="13"/>
      <c r="B248" s="224"/>
      <c r="C248" s="225"/>
      <c r="D248" s="226" t="s">
        <v>147</v>
      </c>
      <c r="E248" s="227" t="s">
        <v>19</v>
      </c>
      <c r="F248" s="228" t="s">
        <v>432</v>
      </c>
      <c r="G248" s="225"/>
      <c r="H248" s="229">
        <v>138.6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82</v>
      </c>
      <c r="AV248" s="13" t="s">
        <v>82</v>
      </c>
      <c r="AW248" s="13" t="s">
        <v>33</v>
      </c>
      <c r="AX248" s="13" t="s">
        <v>80</v>
      </c>
      <c r="AY248" s="235" t="s">
        <v>136</v>
      </c>
    </row>
    <row r="249" spans="1:63" s="12" customFormat="1" ht="22.8" customHeight="1">
      <c r="A249" s="12"/>
      <c r="B249" s="190"/>
      <c r="C249" s="191"/>
      <c r="D249" s="192" t="s">
        <v>71</v>
      </c>
      <c r="E249" s="204" t="s">
        <v>186</v>
      </c>
      <c r="F249" s="204" t="s">
        <v>448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SUM(P250:P256)</f>
        <v>0</v>
      </c>
      <c r="Q249" s="198"/>
      <c r="R249" s="199">
        <f>SUM(R250:R256)</f>
        <v>3.2007600000000003</v>
      </c>
      <c r="S249" s="198"/>
      <c r="T249" s="200">
        <f>SUM(T250:T256)</f>
        <v>2.85012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80</v>
      </c>
      <c r="AT249" s="202" t="s">
        <v>71</v>
      </c>
      <c r="AU249" s="202" t="s">
        <v>80</v>
      </c>
      <c r="AY249" s="201" t="s">
        <v>136</v>
      </c>
      <c r="BK249" s="203">
        <f>SUM(BK250:BK256)</f>
        <v>0</v>
      </c>
    </row>
    <row r="250" spans="1:65" s="2" customFormat="1" ht="21.75" customHeight="1">
      <c r="A250" s="40"/>
      <c r="B250" s="41"/>
      <c r="C250" s="206" t="s">
        <v>449</v>
      </c>
      <c r="D250" s="206" t="s">
        <v>138</v>
      </c>
      <c r="E250" s="207" t="s">
        <v>450</v>
      </c>
      <c r="F250" s="208" t="s">
        <v>451</v>
      </c>
      <c r="G250" s="209" t="s">
        <v>169</v>
      </c>
      <c r="H250" s="210">
        <v>7.917</v>
      </c>
      <c r="I250" s="211"/>
      <c r="J250" s="212">
        <f>ROUND(I250*H250,2)</f>
        <v>0</v>
      </c>
      <c r="K250" s="208" t="s">
        <v>142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0.36</v>
      </c>
      <c r="T250" s="216">
        <f>S250*H250</f>
        <v>2.85012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143</v>
      </c>
      <c r="AT250" s="217" t="s">
        <v>138</v>
      </c>
      <c r="AU250" s="217" t="s">
        <v>82</v>
      </c>
      <c r="AY250" s="19" t="s">
        <v>136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143</v>
      </c>
      <c r="BM250" s="217" t="s">
        <v>452</v>
      </c>
    </row>
    <row r="251" spans="1:47" s="2" customFormat="1" ht="12">
      <c r="A251" s="40"/>
      <c r="B251" s="41"/>
      <c r="C251" s="42"/>
      <c r="D251" s="219" t="s">
        <v>145</v>
      </c>
      <c r="E251" s="42"/>
      <c r="F251" s="220" t="s">
        <v>453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145</v>
      </c>
      <c r="AU251" s="19" t="s">
        <v>82</v>
      </c>
    </row>
    <row r="252" spans="1:51" s="13" customFormat="1" ht="12">
      <c r="A252" s="13"/>
      <c r="B252" s="224"/>
      <c r="C252" s="225"/>
      <c r="D252" s="226" t="s">
        <v>147</v>
      </c>
      <c r="E252" s="227" t="s">
        <v>19</v>
      </c>
      <c r="F252" s="228" t="s">
        <v>454</v>
      </c>
      <c r="G252" s="225"/>
      <c r="H252" s="229">
        <v>7.917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147</v>
      </c>
      <c r="AU252" s="235" t="s">
        <v>82</v>
      </c>
      <c r="AV252" s="13" t="s">
        <v>82</v>
      </c>
      <c r="AW252" s="13" t="s">
        <v>33</v>
      </c>
      <c r="AX252" s="13" t="s">
        <v>80</v>
      </c>
      <c r="AY252" s="235" t="s">
        <v>136</v>
      </c>
    </row>
    <row r="253" spans="1:65" s="2" customFormat="1" ht="16.5" customHeight="1">
      <c r="A253" s="40"/>
      <c r="B253" s="41"/>
      <c r="C253" s="206" t="s">
        <v>455</v>
      </c>
      <c r="D253" s="206" t="s">
        <v>138</v>
      </c>
      <c r="E253" s="207" t="s">
        <v>456</v>
      </c>
      <c r="F253" s="208" t="s">
        <v>457</v>
      </c>
      <c r="G253" s="209" t="s">
        <v>151</v>
      </c>
      <c r="H253" s="210">
        <v>4</v>
      </c>
      <c r="I253" s="211"/>
      <c r="J253" s="212">
        <f>ROUND(I253*H253,2)</f>
        <v>0</v>
      </c>
      <c r="K253" s="208" t="s">
        <v>142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0.01019</v>
      </c>
      <c r="R253" s="215">
        <f>Q253*H253</f>
        <v>0.04076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143</v>
      </c>
      <c r="AT253" s="217" t="s">
        <v>138</v>
      </c>
      <c r="AU253" s="217" t="s">
        <v>82</v>
      </c>
      <c r="AY253" s="19" t="s">
        <v>136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143</v>
      </c>
      <c r="BM253" s="217" t="s">
        <v>458</v>
      </c>
    </row>
    <row r="254" spans="1:47" s="2" customFormat="1" ht="12">
      <c r="A254" s="40"/>
      <c r="B254" s="41"/>
      <c r="C254" s="42"/>
      <c r="D254" s="219" t="s">
        <v>145</v>
      </c>
      <c r="E254" s="42"/>
      <c r="F254" s="220" t="s">
        <v>459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145</v>
      </c>
      <c r="AU254" s="19" t="s">
        <v>82</v>
      </c>
    </row>
    <row r="255" spans="1:51" s="13" customFormat="1" ht="12">
      <c r="A255" s="13"/>
      <c r="B255" s="224"/>
      <c r="C255" s="225"/>
      <c r="D255" s="226" t="s">
        <v>147</v>
      </c>
      <c r="E255" s="227" t="s">
        <v>19</v>
      </c>
      <c r="F255" s="228" t="s">
        <v>460</v>
      </c>
      <c r="G255" s="225"/>
      <c r="H255" s="229">
        <v>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147</v>
      </c>
      <c r="AU255" s="235" t="s">
        <v>82</v>
      </c>
      <c r="AV255" s="13" t="s">
        <v>82</v>
      </c>
      <c r="AW255" s="13" t="s">
        <v>33</v>
      </c>
      <c r="AX255" s="13" t="s">
        <v>80</v>
      </c>
      <c r="AY255" s="235" t="s">
        <v>136</v>
      </c>
    </row>
    <row r="256" spans="1:65" s="2" customFormat="1" ht="16.5" customHeight="1">
      <c r="A256" s="40"/>
      <c r="B256" s="41"/>
      <c r="C256" s="236" t="s">
        <v>461</v>
      </c>
      <c r="D256" s="236" t="s">
        <v>198</v>
      </c>
      <c r="E256" s="237" t="s">
        <v>386</v>
      </c>
      <c r="F256" s="238" t="s">
        <v>387</v>
      </c>
      <c r="G256" s="239" t="s">
        <v>151</v>
      </c>
      <c r="H256" s="240">
        <v>4</v>
      </c>
      <c r="I256" s="241"/>
      <c r="J256" s="242">
        <f>ROUND(I256*H256,2)</f>
        <v>0</v>
      </c>
      <c r="K256" s="238" t="s">
        <v>142</v>
      </c>
      <c r="L256" s="243"/>
      <c r="M256" s="244" t="s">
        <v>19</v>
      </c>
      <c r="N256" s="245" t="s">
        <v>43</v>
      </c>
      <c r="O256" s="86"/>
      <c r="P256" s="215">
        <f>O256*H256</f>
        <v>0</v>
      </c>
      <c r="Q256" s="215">
        <v>0.79</v>
      </c>
      <c r="R256" s="215">
        <f>Q256*H256</f>
        <v>3.16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186</v>
      </c>
      <c r="AT256" s="217" t="s">
        <v>198</v>
      </c>
      <c r="AU256" s="217" t="s">
        <v>82</v>
      </c>
      <c r="AY256" s="19" t="s">
        <v>136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143</v>
      </c>
      <c r="BM256" s="217" t="s">
        <v>462</v>
      </c>
    </row>
    <row r="257" spans="1:63" s="12" customFormat="1" ht="22.8" customHeight="1">
      <c r="A257" s="12"/>
      <c r="B257" s="190"/>
      <c r="C257" s="191"/>
      <c r="D257" s="192" t="s">
        <v>71</v>
      </c>
      <c r="E257" s="204" t="s">
        <v>192</v>
      </c>
      <c r="F257" s="204" t="s">
        <v>463</v>
      </c>
      <c r="G257" s="191"/>
      <c r="H257" s="191"/>
      <c r="I257" s="194"/>
      <c r="J257" s="205">
        <f>BK257</f>
        <v>0</v>
      </c>
      <c r="K257" s="191"/>
      <c r="L257" s="196"/>
      <c r="M257" s="197"/>
      <c r="N257" s="198"/>
      <c r="O257" s="198"/>
      <c r="P257" s="199">
        <f>SUM(P258:P260)</f>
        <v>0</v>
      </c>
      <c r="Q257" s="198"/>
      <c r="R257" s="199">
        <f>SUM(R258:R260)</f>
        <v>1.02</v>
      </c>
      <c r="S257" s="198"/>
      <c r="T257" s="200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80</v>
      </c>
      <c r="AT257" s="202" t="s">
        <v>71</v>
      </c>
      <c r="AU257" s="202" t="s">
        <v>80</v>
      </c>
      <c r="AY257" s="201" t="s">
        <v>136</v>
      </c>
      <c r="BK257" s="203">
        <f>SUM(BK258:BK260)</f>
        <v>0</v>
      </c>
    </row>
    <row r="258" spans="1:65" s="2" customFormat="1" ht="16.5" customHeight="1">
      <c r="A258" s="40"/>
      <c r="B258" s="41"/>
      <c r="C258" s="206" t="s">
        <v>464</v>
      </c>
      <c r="D258" s="206" t="s">
        <v>138</v>
      </c>
      <c r="E258" s="207" t="s">
        <v>465</v>
      </c>
      <c r="F258" s="208" t="s">
        <v>466</v>
      </c>
      <c r="G258" s="209" t="s">
        <v>141</v>
      </c>
      <c r="H258" s="210">
        <v>1000</v>
      </c>
      <c r="I258" s="211"/>
      <c r="J258" s="212">
        <f>ROUND(I258*H258,2)</f>
        <v>0</v>
      </c>
      <c r="K258" s="208" t="s">
        <v>142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0.00102</v>
      </c>
      <c r="R258" s="215">
        <f>Q258*H258</f>
        <v>1.02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143</v>
      </c>
      <c r="AT258" s="217" t="s">
        <v>138</v>
      </c>
      <c r="AU258" s="217" t="s">
        <v>82</v>
      </c>
      <c r="AY258" s="19" t="s">
        <v>136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143</v>
      </c>
      <c r="BM258" s="217" t="s">
        <v>467</v>
      </c>
    </row>
    <row r="259" spans="1:47" s="2" customFormat="1" ht="12">
      <c r="A259" s="40"/>
      <c r="B259" s="41"/>
      <c r="C259" s="42"/>
      <c r="D259" s="219" t="s">
        <v>145</v>
      </c>
      <c r="E259" s="42"/>
      <c r="F259" s="220" t="s">
        <v>468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145</v>
      </c>
      <c r="AU259" s="19" t="s">
        <v>82</v>
      </c>
    </row>
    <row r="260" spans="1:51" s="13" customFormat="1" ht="12">
      <c r="A260" s="13"/>
      <c r="B260" s="224"/>
      <c r="C260" s="225"/>
      <c r="D260" s="226" t="s">
        <v>147</v>
      </c>
      <c r="E260" s="227" t="s">
        <v>19</v>
      </c>
      <c r="F260" s="228" t="s">
        <v>469</v>
      </c>
      <c r="G260" s="225"/>
      <c r="H260" s="229">
        <v>1000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147</v>
      </c>
      <c r="AU260" s="235" t="s">
        <v>82</v>
      </c>
      <c r="AV260" s="13" t="s">
        <v>82</v>
      </c>
      <c r="AW260" s="13" t="s">
        <v>33</v>
      </c>
      <c r="AX260" s="13" t="s">
        <v>80</v>
      </c>
      <c r="AY260" s="235" t="s">
        <v>136</v>
      </c>
    </row>
    <row r="261" spans="1:63" s="12" customFormat="1" ht="22.8" customHeight="1">
      <c r="A261" s="12"/>
      <c r="B261" s="190"/>
      <c r="C261" s="191"/>
      <c r="D261" s="192" t="s">
        <v>71</v>
      </c>
      <c r="E261" s="204" t="s">
        <v>470</v>
      </c>
      <c r="F261" s="204" t="s">
        <v>471</v>
      </c>
      <c r="G261" s="191"/>
      <c r="H261" s="191"/>
      <c r="I261" s="194"/>
      <c r="J261" s="205">
        <f>BK261</f>
        <v>0</v>
      </c>
      <c r="K261" s="191"/>
      <c r="L261" s="196"/>
      <c r="M261" s="197"/>
      <c r="N261" s="198"/>
      <c r="O261" s="198"/>
      <c r="P261" s="199">
        <f>SUM(P262:P297)</f>
        <v>0</v>
      </c>
      <c r="Q261" s="198"/>
      <c r="R261" s="199">
        <f>SUM(R262:R297)</f>
        <v>0</v>
      </c>
      <c r="S261" s="198"/>
      <c r="T261" s="200">
        <f>SUM(T262:T297)</f>
        <v>2.3451180000000003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80</v>
      </c>
      <c r="AT261" s="202" t="s">
        <v>71</v>
      </c>
      <c r="AU261" s="202" t="s">
        <v>80</v>
      </c>
      <c r="AY261" s="201" t="s">
        <v>136</v>
      </c>
      <c r="BK261" s="203">
        <f>SUM(BK262:BK297)</f>
        <v>0</v>
      </c>
    </row>
    <row r="262" spans="1:65" s="2" customFormat="1" ht="21.75" customHeight="1">
      <c r="A262" s="40"/>
      <c r="B262" s="41"/>
      <c r="C262" s="206" t="s">
        <v>472</v>
      </c>
      <c r="D262" s="206" t="s">
        <v>138</v>
      </c>
      <c r="E262" s="207" t="s">
        <v>473</v>
      </c>
      <c r="F262" s="208" t="s">
        <v>474</v>
      </c>
      <c r="G262" s="209" t="s">
        <v>141</v>
      </c>
      <c r="H262" s="210">
        <v>1000</v>
      </c>
      <c r="I262" s="211"/>
      <c r="J262" s="212">
        <f>ROUND(I262*H262,2)</f>
        <v>0</v>
      </c>
      <c r="K262" s="208" t="s">
        <v>142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0.0008</v>
      </c>
      <c r="T262" s="216">
        <f>S262*H262</f>
        <v>0.8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143</v>
      </c>
      <c r="AT262" s="217" t="s">
        <v>138</v>
      </c>
      <c r="AU262" s="217" t="s">
        <v>82</v>
      </c>
      <c r="AY262" s="19" t="s">
        <v>136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143</v>
      </c>
      <c r="BM262" s="217" t="s">
        <v>475</v>
      </c>
    </row>
    <row r="263" spans="1:47" s="2" customFormat="1" ht="12">
      <c r="A263" s="40"/>
      <c r="B263" s="41"/>
      <c r="C263" s="42"/>
      <c r="D263" s="219" t="s">
        <v>145</v>
      </c>
      <c r="E263" s="42"/>
      <c r="F263" s="220" t="s">
        <v>476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145</v>
      </c>
      <c r="AU263" s="19" t="s">
        <v>82</v>
      </c>
    </row>
    <row r="264" spans="1:51" s="13" customFormat="1" ht="12">
      <c r="A264" s="13"/>
      <c r="B264" s="224"/>
      <c r="C264" s="225"/>
      <c r="D264" s="226" t="s">
        <v>147</v>
      </c>
      <c r="E264" s="227" t="s">
        <v>19</v>
      </c>
      <c r="F264" s="228" t="s">
        <v>477</v>
      </c>
      <c r="G264" s="225"/>
      <c r="H264" s="229">
        <v>1000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147</v>
      </c>
      <c r="AU264" s="235" t="s">
        <v>82</v>
      </c>
      <c r="AV264" s="13" t="s">
        <v>82</v>
      </c>
      <c r="AW264" s="13" t="s">
        <v>33</v>
      </c>
      <c r="AX264" s="13" t="s">
        <v>80</v>
      </c>
      <c r="AY264" s="235" t="s">
        <v>136</v>
      </c>
    </row>
    <row r="265" spans="1:65" s="2" customFormat="1" ht="16.5" customHeight="1">
      <c r="A265" s="40"/>
      <c r="B265" s="41"/>
      <c r="C265" s="206" t="s">
        <v>478</v>
      </c>
      <c r="D265" s="206" t="s">
        <v>138</v>
      </c>
      <c r="E265" s="207" t="s">
        <v>479</v>
      </c>
      <c r="F265" s="208" t="s">
        <v>480</v>
      </c>
      <c r="G265" s="209" t="s">
        <v>141</v>
      </c>
      <c r="H265" s="210">
        <v>8.634</v>
      </c>
      <c r="I265" s="211"/>
      <c r="J265" s="212">
        <f>ROUND(I265*H265,2)</f>
        <v>0</v>
      </c>
      <c r="K265" s="208" t="s">
        <v>142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0.055</v>
      </c>
      <c r="T265" s="216">
        <f>S265*H265</f>
        <v>0.47487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143</v>
      </c>
      <c r="AT265" s="217" t="s">
        <v>138</v>
      </c>
      <c r="AU265" s="217" t="s">
        <v>82</v>
      </c>
      <c r="AY265" s="19" t="s">
        <v>136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143</v>
      </c>
      <c r="BM265" s="217" t="s">
        <v>481</v>
      </c>
    </row>
    <row r="266" spans="1:47" s="2" customFormat="1" ht="12">
      <c r="A266" s="40"/>
      <c r="B266" s="41"/>
      <c r="C266" s="42"/>
      <c r="D266" s="219" t="s">
        <v>145</v>
      </c>
      <c r="E266" s="42"/>
      <c r="F266" s="220" t="s">
        <v>482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145</v>
      </c>
      <c r="AU266" s="19" t="s">
        <v>82</v>
      </c>
    </row>
    <row r="267" spans="1:51" s="13" customFormat="1" ht="12">
      <c r="A267" s="13"/>
      <c r="B267" s="224"/>
      <c r="C267" s="225"/>
      <c r="D267" s="226" t="s">
        <v>147</v>
      </c>
      <c r="E267" s="227" t="s">
        <v>19</v>
      </c>
      <c r="F267" s="228" t="s">
        <v>483</v>
      </c>
      <c r="G267" s="225"/>
      <c r="H267" s="229">
        <v>8.634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147</v>
      </c>
      <c r="AU267" s="235" t="s">
        <v>82</v>
      </c>
      <c r="AV267" s="13" t="s">
        <v>82</v>
      </c>
      <c r="AW267" s="13" t="s">
        <v>33</v>
      </c>
      <c r="AX267" s="13" t="s">
        <v>80</v>
      </c>
      <c r="AY267" s="235" t="s">
        <v>136</v>
      </c>
    </row>
    <row r="268" spans="1:65" s="2" customFormat="1" ht="24.15" customHeight="1">
      <c r="A268" s="40"/>
      <c r="B268" s="41"/>
      <c r="C268" s="206" t="s">
        <v>484</v>
      </c>
      <c r="D268" s="206" t="s">
        <v>138</v>
      </c>
      <c r="E268" s="207" t="s">
        <v>485</v>
      </c>
      <c r="F268" s="208" t="s">
        <v>486</v>
      </c>
      <c r="G268" s="209" t="s">
        <v>141</v>
      </c>
      <c r="H268" s="210">
        <v>0.72</v>
      </c>
      <c r="I268" s="211"/>
      <c r="J268" s="212">
        <f>ROUND(I268*H268,2)</f>
        <v>0</v>
      </c>
      <c r="K268" s="208" t="s">
        <v>142</v>
      </c>
      <c r="L268" s="46"/>
      <c r="M268" s="213" t="s">
        <v>19</v>
      </c>
      <c r="N268" s="214" t="s">
        <v>43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0.065</v>
      </c>
      <c r="T268" s="216">
        <f>S268*H268</f>
        <v>0.0468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143</v>
      </c>
      <c r="AT268" s="217" t="s">
        <v>138</v>
      </c>
      <c r="AU268" s="217" t="s">
        <v>82</v>
      </c>
      <c r="AY268" s="19" t="s">
        <v>136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143</v>
      </c>
      <c r="BM268" s="217" t="s">
        <v>487</v>
      </c>
    </row>
    <row r="269" spans="1:47" s="2" customFormat="1" ht="12">
      <c r="A269" s="40"/>
      <c r="B269" s="41"/>
      <c r="C269" s="42"/>
      <c r="D269" s="219" t="s">
        <v>145</v>
      </c>
      <c r="E269" s="42"/>
      <c r="F269" s="220" t="s">
        <v>488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145</v>
      </c>
      <c r="AU269" s="19" t="s">
        <v>82</v>
      </c>
    </row>
    <row r="270" spans="1:51" s="13" customFormat="1" ht="12">
      <c r="A270" s="13"/>
      <c r="B270" s="224"/>
      <c r="C270" s="225"/>
      <c r="D270" s="226" t="s">
        <v>147</v>
      </c>
      <c r="E270" s="227" t="s">
        <v>19</v>
      </c>
      <c r="F270" s="228" t="s">
        <v>489</v>
      </c>
      <c r="G270" s="225"/>
      <c r="H270" s="229">
        <v>0.72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147</v>
      </c>
      <c r="AU270" s="235" t="s">
        <v>82</v>
      </c>
      <c r="AV270" s="13" t="s">
        <v>82</v>
      </c>
      <c r="AW270" s="13" t="s">
        <v>33</v>
      </c>
      <c r="AX270" s="13" t="s">
        <v>80</v>
      </c>
      <c r="AY270" s="235" t="s">
        <v>136</v>
      </c>
    </row>
    <row r="271" spans="1:65" s="2" customFormat="1" ht="24.15" customHeight="1">
      <c r="A271" s="40"/>
      <c r="B271" s="41"/>
      <c r="C271" s="206" t="s">
        <v>490</v>
      </c>
      <c r="D271" s="206" t="s">
        <v>138</v>
      </c>
      <c r="E271" s="207" t="s">
        <v>491</v>
      </c>
      <c r="F271" s="208" t="s">
        <v>492</v>
      </c>
      <c r="G271" s="209" t="s">
        <v>141</v>
      </c>
      <c r="H271" s="210">
        <v>3.84</v>
      </c>
      <c r="I271" s="211"/>
      <c r="J271" s="212">
        <f>ROUND(I271*H271,2)</f>
        <v>0</v>
      </c>
      <c r="K271" s="208" t="s">
        <v>142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0.089</v>
      </c>
      <c r="T271" s="216">
        <f>S271*H271</f>
        <v>0.34175999999999995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143</v>
      </c>
      <c r="AT271" s="217" t="s">
        <v>138</v>
      </c>
      <c r="AU271" s="217" t="s">
        <v>82</v>
      </c>
      <c r="AY271" s="19" t="s">
        <v>136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143</v>
      </c>
      <c r="BM271" s="217" t="s">
        <v>493</v>
      </c>
    </row>
    <row r="272" spans="1:47" s="2" customFormat="1" ht="12">
      <c r="A272" s="40"/>
      <c r="B272" s="41"/>
      <c r="C272" s="42"/>
      <c r="D272" s="219" t="s">
        <v>145</v>
      </c>
      <c r="E272" s="42"/>
      <c r="F272" s="220" t="s">
        <v>494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145</v>
      </c>
      <c r="AU272" s="19" t="s">
        <v>82</v>
      </c>
    </row>
    <row r="273" spans="1:51" s="13" customFormat="1" ht="12">
      <c r="A273" s="13"/>
      <c r="B273" s="224"/>
      <c r="C273" s="225"/>
      <c r="D273" s="226" t="s">
        <v>147</v>
      </c>
      <c r="E273" s="227" t="s">
        <v>19</v>
      </c>
      <c r="F273" s="228" t="s">
        <v>495</v>
      </c>
      <c r="G273" s="225"/>
      <c r="H273" s="229">
        <v>3.84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147</v>
      </c>
      <c r="AU273" s="235" t="s">
        <v>82</v>
      </c>
      <c r="AV273" s="13" t="s">
        <v>82</v>
      </c>
      <c r="AW273" s="13" t="s">
        <v>33</v>
      </c>
      <c r="AX273" s="13" t="s">
        <v>80</v>
      </c>
      <c r="AY273" s="235" t="s">
        <v>136</v>
      </c>
    </row>
    <row r="274" spans="1:65" s="2" customFormat="1" ht="24.15" customHeight="1">
      <c r="A274" s="40"/>
      <c r="B274" s="41"/>
      <c r="C274" s="206" t="s">
        <v>496</v>
      </c>
      <c r="D274" s="206" t="s">
        <v>138</v>
      </c>
      <c r="E274" s="207" t="s">
        <v>497</v>
      </c>
      <c r="F274" s="208" t="s">
        <v>498</v>
      </c>
      <c r="G274" s="209" t="s">
        <v>141</v>
      </c>
      <c r="H274" s="210">
        <v>5.238</v>
      </c>
      <c r="I274" s="211"/>
      <c r="J274" s="212">
        <f>ROUND(I274*H274,2)</f>
        <v>0</v>
      </c>
      <c r="K274" s="208" t="s">
        <v>142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0.076</v>
      </c>
      <c r="T274" s="216">
        <f>S274*H274</f>
        <v>0.398088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143</v>
      </c>
      <c r="AT274" s="217" t="s">
        <v>138</v>
      </c>
      <c r="AU274" s="217" t="s">
        <v>82</v>
      </c>
      <c r="AY274" s="19" t="s">
        <v>136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143</v>
      </c>
      <c r="BM274" s="217" t="s">
        <v>499</v>
      </c>
    </row>
    <row r="275" spans="1:47" s="2" customFormat="1" ht="12">
      <c r="A275" s="40"/>
      <c r="B275" s="41"/>
      <c r="C275" s="42"/>
      <c r="D275" s="219" t="s">
        <v>145</v>
      </c>
      <c r="E275" s="42"/>
      <c r="F275" s="220" t="s">
        <v>500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145</v>
      </c>
      <c r="AU275" s="19" t="s">
        <v>82</v>
      </c>
    </row>
    <row r="276" spans="1:51" s="13" customFormat="1" ht="12">
      <c r="A276" s="13"/>
      <c r="B276" s="224"/>
      <c r="C276" s="225"/>
      <c r="D276" s="226" t="s">
        <v>147</v>
      </c>
      <c r="E276" s="227" t="s">
        <v>19</v>
      </c>
      <c r="F276" s="228" t="s">
        <v>501</v>
      </c>
      <c r="G276" s="225"/>
      <c r="H276" s="229">
        <v>5.238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147</v>
      </c>
      <c r="AU276" s="235" t="s">
        <v>82</v>
      </c>
      <c r="AV276" s="13" t="s">
        <v>82</v>
      </c>
      <c r="AW276" s="13" t="s">
        <v>33</v>
      </c>
      <c r="AX276" s="13" t="s">
        <v>80</v>
      </c>
      <c r="AY276" s="235" t="s">
        <v>136</v>
      </c>
    </row>
    <row r="277" spans="1:65" s="2" customFormat="1" ht="16.5" customHeight="1">
      <c r="A277" s="40"/>
      <c r="B277" s="41"/>
      <c r="C277" s="206" t="s">
        <v>502</v>
      </c>
      <c r="D277" s="206" t="s">
        <v>138</v>
      </c>
      <c r="E277" s="207" t="s">
        <v>503</v>
      </c>
      <c r="F277" s="208" t="s">
        <v>504</v>
      </c>
      <c r="G277" s="209" t="s">
        <v>162</v>
      </c>
      <c r="H277" s="210">
        <v>14</v>
      </c>
      <c r="I277" s="211"/>
      <c r="J277" s="212">
        <f>ROUND(I277*H277,2)</f>
        <v>0</v>
      </c>
      <c r="K277" s="208" t="s">
        <v>142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0.007</v>
      </c>
      <c r="T277" s="216">
        <f>S277*H277</f>
        <v>0.098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143</v>
      </c>
      <c r="AT277" s="217" t="s">
        <v>138</v>
      </c>
      <c r="AU277" s="217" t="s">
        <v>82</v>
      </c>
      <c r="AY277" s="19" t="s">
        <v>136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143</v>
      </c>
      <c r="BM277" s="217" t="s">
        <v>505</v>
      </c>
    </row>
    <row r="278" spans="1:47" s="2" customFormat="1" ht="12">
      <c r="A278" s="40"/>
      <c r="B278" s="41"/>
      <c r="C278" s="42"/>
      <c r="D278" s="219" t="s">
        <v>145</v>
      </c>
      <c r="E278" s="42"/>
      <c r="F278" s="220" t="s">
        <v>506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145</v>
      </c>
      <c r="AU278" s="19" t="s">
        <v>82</v>
      </c>
    </row>
    <row r="279" spans="1:51" s="13" customFormat="1" ht="12">
      <c r="A279" s="13"/>
      <c r="B279" s="224"/>
      <c r="C279" s="225"/>
      <c r="D279" s="226" t="s">
        <v>147</v>
      </c>
      <c r="E279" s="227" t="s">
        <v>19</v>
      </c>
      <c r="F279" s="228" t="s">
        <v>507</v>
      </c>
      <c r="G279" s="225"/>
      <c r="H279" s="229">
        <v>8.2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147</v>
      </c>
      <c r="AU279" s="235" t="s">
        <v>82</v>
      </c>
      <c r="AV279" s="13" t="s">
        <v>82</v>
      </c>
      <c r="AW279" s="13" t="s">
        <v>33</v>
      </c>
      <c r="AX279" s="13" t="s">
        <v>72</v>
      </c>
      <c r="AY279" s="235" t="s">
        <v>136</v>
      </c>
    </row>
    <row r="280" spans="1:51" s="13" customFormat="1" ht="12">
      <c r="A280" s="13"/>
      <c r="B280" s="224"/>
      <c r="C280" s="225"/>
      <c r="D280" s="226" t="s">
        <v>147</v>
      </c>
      <c r="E280" s="227" t="s">
        <v>19</v>
      </c>
      <c r="F280" s="228" t="s">
        <v>508</v>
      </c>
      <c r="G280" s="225"/>
      <c r="H280" s="229">
        <v>5.8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147</v>
      </c>
      <c r="AU280" s="235" t="s">
        <v>82</v>
      </c>
      <c r="AV280" s="13" t="s">
        <v>82</v>
      </c>
      <c r="AW280" s="13" t="s">
        <v>33</v>
      </c>
      <c r="AX280" s="13" t="s">
        <v>72</v>
      </c>
      <c r="AY280" s="235" t="s">
        <v>136</v>
      </c>
    </row>
    <row r="281" spans="1:51" s="15" customFormat="1" ht="12">
      <c r="A281" s="15"/>
      <c r="B281" s="256"/>
      <c r="C281" s="257"/>
      <c r="D281" s="226" t="s">
        <v>147</v>
      </c>
      <c r="E281" s="258" t="s">
        <v>19</v>
      </c>
      <c r="F281" s="259" t="s">
        <v>277</v>
      </c>
      <c r="G281" s="257"/>
      <c r="H281" s="260">
        <v>14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6" t="s">
        <v>147</v>
      </c>
      <c r="AU281" s="266" t="s">
        <v>82</v>
      </c>
      <c r="AV281" s="15" t="s">
        <v>143</v>
      </c>
      <c r="AW281" s="15" t="s">
        <v>33</v>
      </c>
      <c r="AX281" s="15" t="s">
        <v>80</v>
      </c>
      <c r="AY281" s="266" t="s">
        <v>136</v>
      </c>
    </row>
    <row r="282" spans="1:65" s="2" customFormat="1" ht="16.5" customHeight="1">
      <c r="A282" s="40"/>
      <c r="B282" s="41"/>
      <c r="C282" s="206" t="s">
        <v>509</v>
      </c>
      <c r="D282" s="206" t="s">
        <v>138</v>
      </c>
      <c r="E282" s="207" t="s">
        <v>510</v>
      </c>
      <c r="F282" s="208" t="s">
        <v>511</v>
      </c>
      <c r="G282" s="209" t="s">
        <v>162</v>
      </c>
      <c r="H282" s="210">
        <v>11.6</v>
      </c>
      <c r="I282" s="211"/>
      <c r="J282" s="212">
        <f>ROUND(I282*H282,2)</f>
        <v>0</v>
      </c>
      <c r="K282" s="208" t="s">
        <v>142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0.016</v>
      </c>
      <c r="T282" s="216">
        <f>S282*H282</f>
        <v>0.1856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143</v>
      </c>
      <c r="AT282" s="217" t="s">
        <v>138</v>
      </c>
      <c r="AU282" s="217" t="s">
        <v>82</v>
      </c>
      <c r="AY282" s="19" t="s">
        <v>136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143</v>
      </c>
      <c r="BM282" s="217" t="s">
        <v>512</v>
      </c>
    </row>
    <row r="283" spans="1:47" s="2" customFormat="1" ht="12">
      <c r="A283" s="40"/>
      <c r="B283" s="41"/>
      <c r="C283" s="42"/>
      <c r="D283" s="219" t="s">
        <v>145</v>
      </c>
      <c r="E283" s="42"/>
      <c r="F283" s="220" t="s">
        <v>513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145</v>
      </c>
      <c r="AU283" s="19" t="s">
        <v>82</v>
      </c>
    </row>
    <row r="284" spans="1:51" s="13" customFormat="1" ht="12">
      <c r="A284" s="13"/>
      <c r="B284" s="224"/>
      <c r="C284" s="225"/>
      <c r="D284" s="226" t="s">
        <v>147</v>
      </c>
      <c r="E284" s="227" t="s">
        <v>19</v>
      </c>
      <c r="F284" s="228" t="s">
        <v>514</v>
      </c>
      <c r="G284" s="225"/>
      <c r="H284" s="229">
        <v>11.6</v>
      </c>
      <c r="I284" s="230"/>
      <c r="J284" s="225"/>
      <c r="K284" s="225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147</v>
      </c>
      <c r="AU284" s="235" t="s">
        <v>82</v>
      </c>
      <c r="AV284" s="13" t="s">
        <v>82</v>
      </c>
      <c r="AW284" s="13" t="s">
        <v>33</v>
      </c>
      <c r="AX284" s="13" t="s">
        <v>80</v>
      </c>
      <c r="AY284" s="235" t="s">
        <v>136</v>
      </c>
    </row>
    <row r="285" spans="1:65" s="2" customFormat="1" ht="24.15" customHeight="1">
      <c r="A285" s="40"/>
      <c r="B285" s="41"/>
      <c r="C285" s="206" t="s">
        <v>515</v>
      </c>
      <c r="D285" s="206" t="s">
        <v>138</v>
      </c>
      <c r="E285" s="207" t="s">
        <v>516</v>
      </c>
      <c r="F285" s="208" t="s">
        <v>517</v>
      </c>
      <c r="G285" s="209" t="s">
        <v>201</v>
      </c>
      <c r="H285" s="210">
        <v>3.215</v>
      </c>
      <c r="I285" s="211"/>
      <c r="J285" s="212">
        <f>ROUND(I285*H285,2)</f>
        <v>0</v>
      </c>
      <c r="K285" s="208" t="s">
        <v>142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143</v>
      </c>
      <c r="AT285" s="217" t="s">
        <v>138</v>
      </c>
      <c r="AU285" s="217" t="s">
        <v>82</v>
      </c>
      <c r="AY285" s="19" t="s">
        <v>136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143</v>
      </c>
      <c r="BM285" s="217" t="s">
        <v>518</v>
      </c>
    </row>
    <row r="286" spans="1:47" s="2" customFormat="1" ht="12">
      <c r="A286" s="40"/>
      <c r="B286" s="41"/>
      <c r="C286" s="42"/>
      <c r="D286" s="219" t="s">
        <v>145</v>
      </c>
      <c r="E286" s="42"/>
      <c r="F286" s="220" t="s">
        <v>519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145</v>
      </c>
      <c r="AU286" s="19" t="s">
        <v>82</v>
      </c>
    </row>
    <row r="287" spans="1:51" s="13" customFormat="1" ht="12">
      <c r="A287" s="13"/>
      <c r="B287" s="224"/>
      <c r="C287" s="225"/>
      <c r="D287" s="226" t="s">
        <v>147</v>
      </c>
      <c r="E287" s="227" t="s">
        <v>19</v>
      </c>
      <c r="F287" s="228" t="s">
        <v>520</v>
      </c>
      <c r="G287" s="225"/>
      <c r="H287" s="229">
        <v>3.215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147</v>
      </c>
      <c r="AU287" s="235" t="s">
        <v>82</v>
      </c>
      <c r="AV287" s="13" t="s">
        <v>82</v>
      </c>
      <c r="AW287" s="13" t="s">
        <v>33</v>
      </c>
      <c r="AX287" s="13" t="s">
        <v>80</v>
      </c>
      <c r="AY287" s="235" t="s">
        <v>136</v>
      </c>
    </row>
    <row r="288" spans="1:65" s="2" customFormat="1" ht="21.75" customHeight="1">
      <c r="A288" s="40"/>
      <c r="B288" s="41"/>
      <c r="C288" s="206" t="s">
        <v>521</v>
      </c>
      <c r="D288" s="206" t="s">
        <v>138</v>
      </c>
      <c r="E288" s="207" t="s">
        <v>522</v>
      </c>
      <c r="F288" s="208" t="s">
        <v>523</v>
      </c>
      <c r="G288" s="209" t="s">
        <v>201</v>
      </c>
      <c r="H288" s="210">
        <v>3.215</v>
      </c>
      <c r="I288" s="211"/>
      <c r="J288" s="212">
        <f>ROUND(I288*H288,2)</f>
        <v>0</v>
      </c>
      <c r="K288" s="208" t="s">
        <v>142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143</v>
      </c>
      <c r="AT288" s="217" t="s">
        <v>138</v>
      </c>
      <c r="AU288" s="217" t="s">
        <v>82</v>
      </c>
      <c r="AY288" s="19" t="s">
        <v>136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143</v>
      </c>
      <c r="BM288" s="217" t="s">
        <v>524</v>
      </c>
    </row>
    <row r="289" spans="1:47" s="2" customFormat="1" ht="12">
      <c r="A289" s="40"/>
      <c r="B289" s="41"/>
      <c r="C289" s="42"/>
      <c r="D289" s="219" t="s">
        <v>145</v>
      </c>
      <c r="E289" s="42"/>
      <c r="F289" s="220" t="s">
        <v>525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145</v>
      </c>
      <c r="AU289" s="19" t="s">
        <v>82</v>
      </c>
    </row>
    <row r="290" spans="1:65" s="2" customFormat="1" ht="24.15" customHeight="1">
      <c r="A290" s="40"/>
      <c r="B290" s="41"/>
      <c r="C290" s="206" t="s">
        <v>526</v>
      </c>
      <c r="D290" s="206" t="s">
        <v>138</v>
      </c>
      <c r="E290" s="207" t="s">
        <v>527</v>
      </c>
      <c r="F290" s="208" t="s">
        <v>528</v>
      </c>
      <c r="G290" s="209" t="s">
        <v>201</v>
      </c>
      <c r="H290" s="210">
        <v>42.085</v>
      </c>
      <c r="I290" s="211"/>
      <c r="J290" s="212">
        <f>ROUND(I290*H290,2)</f>
        <v>0</v>
      </c>
      <c r="K290" s="208" t="s">
        <v>142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143</v>
      </c>
      <c r="AT290" s="217" t="s">
        <v>138</v>
      </c>
      <c r="AU290" s="217" t="s">
        <v>82</v>
      </c>
      <c r="AY290" s="19" t="s">
        <v>136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143</v>
      </c>
      <c r="BM290" s="217" t="s">
        <v>529</v>
      </c>
    </row>
    <row r="291" spans="1:47" s="2" customFormat="1" ht="12">
      <c r="A291" s="40"/>
      <c r="B291" s="41"/>
      <c r="C291" s="42"/>
      <c r="D291" s="219" t="s">
        <v>145</v>
      </c>
      <c r="E291" s="42"/>
      <c r="F291" s="220" t="s">
        <v>530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145</v>
      </c>
      <c r="AU291" s="19" t="s">
        <v>82</v>
      </c>
    </row>
    <row r="292" spans="1:51" s="13" customFormat="1" ht="12">
      <c r="A292" s="13"/>
      <c r="B292" s="224"/>
      <c r="C292" s="225"/>
      <c r="D292" s="226" t="s">
        <v>147</v>
      </c>
      <c r="E292" s="227" t="s">
        <v>19</v>
      </c>
      <c r="F292" s="228" t="s">
        <v>531</v>
      </c>
      <c r="G292" s="225"/>
      <c r="H292" s="229">
        <v>41.86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147</v>
      </c>
      <c r="AU292" s="235" t="s">
        <v>82</v>
      </c>
      <c r="AV292" s="13" t="s">
        <v>82</v>
      </c>
      <c r="AW292" s="13" t="s">
        <v>33</v>
      </c>
      <c r="AX292" s="13" t="s">
        <v>72</v>
      </c>
      <c r="AY292" s="235" t="s">
        <v>136</v>
      </c>
    </row>
    <row r="293" spans="1:51" s="13" customFormat="1" ht="12">
      <c r="A293" s="13"/>
      <c r="B293" s="224"/>
      <c r="C293" s="225"/>
      <c r="D293" s="226" t="s">
        <v>147</v>
      </c>
      <c r="E293" s="227" t="s">
        <v>19</v>
      </c>
      <c r="F293" s="228" t="s">
        <v>532</v>
      </c>
      <c r="G293" s="225"/>
      <c r="H293" s="229">
        <v>0.225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147</v>
      </c>
      <c r="AU293" s="235" t="s">
        <v>82</v>
      </c>
      <c r="AV293" s="13" t="s">
        <v>82</v>
      </c>
      <c r="AW293" s="13" t="s">
        <v>33</v>
      </c>
      <c r="AX293" s="13" t="s">
        <v>72</v>
      </c>
      <c r="AY293" s="235" t="s">
        <v>136</v>
      </c>
    </row>
    <row r="294" spans="1:51" s="15" customFormat="1" ht="12">
      <c r="A294" s="15"/>
      <c r="B294" s="256"/>
      <c r="C294" s="257"/>
      <c r="D294" s="226" t="s">
        <v>147</v>
      </c>
      <c r="E294" s="258" t="s">
        <v>19</v>
      </c>
      <c r="F294" s="259" t="s">
        <v>277</v>
      </c>
      <c r="G294" s="257"/>
      <c r="H294" s="260">
        <v>42.085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6" t="s">
        <v>147</v>
      </c>
      <c r="AU294" s="266" t="s">
        <v>82</v>
      </c>
      <c r="AV294" s="15" t="s">
        <v>143</v>
      </c>
      <c r="AW294" s="15" t="s">
        <v>33</v>
      </c>
      <c r="AX294" s="15" t="s">
        <v>80</v>
      </c>
      <c r="AY294" s="266" t="s">
        <v>136</v>
      </c>
    </row>
    <row r="295" spans="1:65" s="2" customFormat="1" ht="24.15" customHeight="1">
      <c r="A295" s="40"/>
      <c r="B295" s="41"/>
      <c r="C295" s="206" t="s">
        <v>533</v>
      </c>
      <c r="D295" s="206" t="s">
        <v>138</v>
      </c>
      <c r="E295" s="207" t="s">
        <v>534</v>
      </c>
      <c r="F295" s="208" t="s">
        <v>535</v>
      </c>
      <c r="G295" s="209" t="s">
        <v>201</v>
      </c>
      <c r="H295" s="210">
        <v>2.99</v>
      </c>
      <c r="I295" s="211"/>
      <c r="J295" s="212">
        <f>ROUND(I295*H295,2)</f>
        <v>0</v>
      </c>
      <c r="K295" s="208" t="s">
        <v>142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143</v>
      </c>
      <c r="AT295" s="217" t="s">
        <v>138</v>
      </c>
      <c r="AU295" s="217" t="s">
        <v>82</v>
      </c>
      <c r="AY295" s="19" t="s">
        <v>136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143</v>
      </c>
      <c r="BM295" s="217" t="s">
        <v>536</v>
      </c>
    </row>
    <row r="296" spans="1:47" s="2" customFormat="1" ht="12">
      <c r="A296" s="40"/>
      <c r="B296" s="41"/>
      <c r="C296" s="42"/>
      <c r="D296" s="219" t="s">
        <v>145</v>
      </c>
      <c r="E296" s="42"/>
      <c r="F296" s="220" t="s">
        <v>537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145</v>
      </c>
      <c r="AU296" s="19" t="s">
        <v>82</v>
      </c>
    </row>
    <row r="297" spans="1:51" s="13" customFormat="1" ht="12">
      <c r="A297" s="13"/>
      <c r="B297" s="224"/>
      <c r="C297" s="225"/>
      <c r="D297" s="226" t="s">
        <v>147</v>
      </c>
      <c r="E297" s="227" t="s">
        <v>19</v>
      </c>
      <c r="F297" s="228" t="s">
        <v>538</v>
      </c>
      <c r="G297" s="225"/>
      <c r="H297" s="229">
        <v>2.99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147</v>
      </c>
      <c r="AU297" s="235" t="s">
        <v>82</v>
      </c>
      <c r="AV297" s="13" t="s">
        <v>82</v>
      </c>
      <c r="AW297" s="13" t="s">
        <v>33</v>
      </c>
      <c r="AX297" s="13" t="s">
        <v>80</v>
      </c>
      <c r="AY297" s="235" t="s">
        <v>136</v>
      </c>
    </row>
    <row r="298" spans="1:63" s="12" customFormat="1" ht="22.8" customHeight="1">
      <c r="A298" s="12"/>
      <c r="B298" s="190"/>
      <c r="C298" s="191"/>
      <c r="D298" s="192" t="s">
        <v>71</v>
      </c>
      <c r="E298" s="204" t="s">
        <v>539</v>
      </c>
      <c r="F298" s="204" t="s">
        <v>540</v>
      </c>
      <c r="G298" s="191"/>
      <c r="H298" s="191"/>
      <c r="I298" s="194"/>
      <c r="J298" s="205">
        <f>BK298</f>
        <v>0</v>
      </c>
      <c r="K298" s="191"/>
      <c r="L298" s="196"/>
      <c r="M298" s="197"/>
      <c r="N298" s="198"/>
      <c r="O298" s="198"/>
      <c r="P298" s="199">
        <f>SUM(P299:P373)</f>
        <v>0</v>
      </c>
      <c r="Q298" s="198"/>
      <c r="R298" s="199">
        <f>SUM(R299:R373)</f>
        <v>0.0061413</v>
      </c>
      <c r="S298" s="198"/>
      <c r="T298" s="200">
        <f>SUM(T299:T373)</f>
        <v>292.860633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1" t="s">
        <v>80</v>
      </c>
      <c r="AT298" s="202" t="s">
        <v>71</v>
      </c>
      <c r="AU298" s="202" t="s">
        <v>80</v>
      </c>
      <c r="AY298" s="201" t="s">
        <v>136</v>
      </c>
      <c r="BK298" s="203">
        <f>SUM(BK299:BK373)</f>
        <v>0</v>
      </c>
    </row>
    <row r="299" spans="1:65" s="2" customFormat="1" ht="16.5" customHeight="1">
      <c r="A299" s="40"/>
      <c r="B299" s="41"/>
      <c r="C299" s="206" t="s">
        <v>541</v>
      </c>
      <c r="D299" s="206" t="s">
        <v>138</v>
      </c>
      <c r="E299" s="207" t="s">
        <v>542</v>
      </c>
      <c r="F299" s="208" t="s">
        <v>543</v>
      </c>
      <c r="G299" s="209" t="s">
        <v>201</v>
      </c>
      <c r="H299" s="210">
        <v>0.2</v>
      </c>
      <c r="I299" s="211"/>
      <c r="J299" s="212">
        <f>ROUND(I299*H299,2)</f>
        <v>0</v>
      </c>
      <c r="K299" s="208" t="s">
        <v>142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1</v>
      </c>
      <c r="T299" s="216">
        <f>S299*H299</f>
        <v>0.2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143</v>
      </c>
      <c r="AT299" s="217" t="s">
        <v>138</v>
      </c>
      <c r="AU299" s="217" t="s">
        <v>82</v>
      </c>
      <c r="AY299" s="19" t="s">
        <v>136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143</v>
      </c>
      <c r="BM299" s="217" t="s">
        <v>544</v>
      </c>
    </row>
    <row r="300" spans="1:47" s="2" customFormat="1" ht="12">
      <c r="A300" s="40"/>
      <c r="B300" s="41"/>
      <c r="C300" s="42"/>
      <c r="D300" s="219" t="s">
        <v>145</v>
      </c>
      <c r="E300" s="42"/>
      <c r="F300" s="220" t="s">
        <v>545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145</v>
      </c>
      <c r="AU300" s="19" t="s">
        <v>82</v>
      </c>
    </row>
    <row r="301" spans="1:51" s="13" customFormat="1" ht="12">
      <c r="A301" s="13"/>
      <c r="B301" s="224"/>
      <c r="C301" s="225"/>
      <c r="D301" s="226" t="s">
        <v>147</v>
      </c>
      <c r="E301" s="227" t="s">
        <v>19</v>
      </c>
      <c r="F301" s="228" t="s">
        <v>546</v>
      </c>
      <c r="G301" s="225"/>
      <c r="H301" s="229">
        <v>0.2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147</v>
      </c>
      <c r="AU301" s="235" t="s">
        <v>82</v>
      </c>
      <c r="AV301" s="13" t="s">
        <v>82</v>
      </c>
      <c r="AW301" s="13" t="s">
        <v>33</v>
      </c>
      <c r="AX301" s="13" t="s">
        <v>80</v>
      </c>
      <c r="AY301" s="235" t="s">
        <v>136</v>
      </c>
    </row>
    <row r="302" spans="1:65" s="2" customFormat="1" ht="24.15" customHeight="1">
      <c r="A302" s="40"/>
      <c r="B302" s="41"/>
      <c r="C302" s="206" t="s">
        <v>547</v>
      </c>
      <c r="D302" s="206" t="s">
        <v>138</v>
      </c>
      <c r="E302" s="207" t="s">
        <v>548</v>
      </c>
      <c r="F302" s="208" t="s">
        <v>549</v>
      </c>
      <c r="G302" s="209" t="s">
        <v>169</v>
      </c>
      <c r="H302" s="210">
        <v>48.811</v>
      </c>
      <c r="I302" s="211"/>
      <c r="J302" s="212">
        <f>ROUND(I302*H302,2)</f>
        <v>0</v>
      </c>
      <c r="K302" s="208" t="s">
        <v>142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1.805</v>
      </c>
      <c r="T302" s="216">
        <f>S302*H302</f>
        <v>88.103855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143</v>
      </c>
      <c r="AT302" s="217" t="s">
        <v>138</v>
      </c>
      <c r="AU302" s="217" t="s">
        <v>82</v>
      </c>
      <c r="AY302" s="19" t="s">
        <v>136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143</v>
      </c>
      <c r="BM302" s="217" t="s">
        <v>550</v>
      </c>
    </row>
    <row r="303" spans="1:47" s="2" customFormat="1" ht="12">
      <c r="A303" s="40"/>
      <c r="B303" s="41"/>
      <c r="C303" s="42"/>
      <c r="D303" s="219" t="s">
        <v>145</v>
      </c>
      <c r="E303" s="42"/>
      <c r="F303" s="220" t="s">
        <v>551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145</v>
      </c>
      <c r="AU303" s="19" t="s">
        <v>82</v>
      </c>
    </row>
    <row r="304" spans="1:51" s="14" customFormat="1" ht="12">
      <c r="A304" s="14"/>
      <c r="B304" s="246"/>
      <c r="C304" s="247"/>
      <c r="D304" s="226" t="s">
        <v>147</v>
      </c>
      <c r="E304" s="248" t="s">
        <v>19</v>
      </c>
      <c r="F304" s="249" t="s">
        <v>552</v>
      </c>
      <c r="G304" s="247"/>
      <c r="H304" s="248" t="s">
        <v>19</v>
      </c>
      <c r="I304" s="250"/>
      <c r="J304" s="247"/>
      <c r="K304" s="247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147</v>
      </c>
      <c r="AU304" s="255" t="s">
        <v>82</v>
      </c>
      <c r="AV304" s="14" t="s">
        <v>80</v>
      </c>
      <c r="AW304" s="14" t="s">
        <v>33</v>
      </c>
      <c r="AX304" s="14" t="s">
        <v>72</v>
      </c>
      <c r="AY304" s="255" t="s">
        <v>136</v>
      </c>
    </row>
    <row r="305" spans="1:51" s="13" customFormat="1" ht="12">
      <c r="A305" s="13"/>
      <c r="B305" s="224"/>
      <c r="C305" s="225"/>
      <c r="D305" s="226" t="s">
        <v>147</v>
      </c>
      <c r="E305" s="227" t="s">
        <v>19</v>
      </c>
      <c r="F305" s="228" t="s">
        <v>553</v>
      </c>
      <c r="G305" s="225"/>
      <c r="H305" s="229">
        <v>1.193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147</v>
      </c>
      <c r="AU305" s="235" t="s">
        <v>82</v>
      </c>
      <c r="AV305" s="13" t="s">
        <v>82</v>
      </c>
      <c r="AW305" s="13" t="s">
        <v>33</v>
      </c>
      <c r="AX305" s="13" t="s">
        <v>72</v>
      </c>
      <c r="AY305" s="235" t="s">
        <v>136</v>
      </c>
    </row>
    <row r="306" spans="1:51" s="14" customFormat="1" ht="12">
      <c r="A306" s="14"/>
      <c r="B306" s="246"/>
      <c r="C306" s="247"/>
      <c r="D306" s="226" t="s">
        <v>147</v>
      </c>
      <c r="E306" s="248" t="s">
        <v>19</v>
      </c>
      <c r="F306" s="249" t="s">
        <v>554</v>
      </c>
      <c r="G306" s="247"/>
      <c r="H306" s="248" t="s">
        <v>19</v>
      </c>
      <c r="I306" s="250"/>
      <c r="J306" s="247"/>
      <c r="K306" s="247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147</v>
      </c>
      <c r="AU306" s="255" t="s">
        <v>82</v>
      </c>
      <c r="AV306" s="14" t="s">
        <v>80</v>
      </c>
      <c r="AW306" s="14" t="s">
        <v>33</v>
      </c>
      <c r="AX306" s="14" t="s">
        <v>72</v>
      </c>
      <c r="AY306" s="255" t="s">
        <v>136</v>
      </c>
    </row>
    <row r="307" spans="1:51" s="13" customFormat="1" ht="12">
      <c r="A307" s="13"/>
      <c r="B307" s="224"/>
      <c r="C307" s="225"/>
      <c r="D307" s="226" t="s">
        <v>147</v>
      </c>
      <c r="E307" s="227" t="s">
        <v>19</v>
      </c>
      <c r="F307" s="228" t="s">
        <v>555</v>
      </c>
      <c r="G307" s="225"/>
      <c r="H307" s="229">
        <v>29.856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147</v>
      </c>
      <c r="AU307" s="235" t="s">
        <v>82</v>
      </c>
      <c r="AV307" s="13" t="s">
        <v>82</v>
      </c>
      <c r="AW307" s="13" t="s">
        <v>33</v>
      </c>
      <c r="AX307" s="13" t="s">
        <v>72</v>
      </c>
      <c r="AY307" s="235" t="s">
        <v>136</v>
      </c>
    </row>
    <row r="308" spans="1:51" s="13" customFormat="1" ht="12">
      <c r="A308" s="13"/>
      <c r="B308" s="224"/>
      <c r="C308" s="225"/>
      <c r="D308" s="226" t="s">
        <v>147</v>
      </c>
      <c r="E308" s="227" t="s">
        <v>19</v>
      </c>
      <c r="F308" s="228" t="s">
        <v>556</v>
      </c>
      <c r="G308" s="225"/>
      <c r="H308" s="229">
        <v>1.733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147</v>
      </c>
      <c r="AU308" s="235" t="s">
        <v>82</v>
      </c>
      <c r="AV308" s="13" t="s">
        <v>82</v>
      </c>
      <c r="AW308" s="13" t="s">
        <v>33</v>
      </c>
      <c r="AX308" s="13" t="s">
        <v>72</v>
      </c>
      <c r="AY308" s="235" t="s">
        <v>136</v>
      </c>
    </row>
    <row r="309" spans="1:51" s="16" customFormat="1" ht="12">
      <c r="A309" s="16"/>
      <c r="B309" s="267"/>
      <c r="C309" s="268"/>
      <c r="D309" s="226" t="s">
        <v>147</v>
      </c>
      <c r="E309" s="269" t="s">
        <v>19</v>
      </c>
      <c r="F309" s="270" t="s">
        <v>557</v>
      </c>
      <c r="G309" s="268"/>
      <c r="H309" s="271">
        <v>32.782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77" t="s">
        <v>147</v>
      </c>
      <c r="AU309" s="277" t="s">
        <v>82</v>
      </c>
      <c r="AV309" s="16" t="s">
        <v>155</v>
      </c>
      <c r="AW309" s="16" t="s">
        <v>33</v>
      </c>
      <c r="AX309" s="16" t="s">
        <v>72</v>
      </c>
      <c r="AY309" s="277" t="s">
        <v>136</v>
      </c>
    </row>
    <row r="310" spans="1:51" s="14" customFormat="1" ht="12">
      <c r="A310" s="14"/>
      <c r="B310" s="246"/>
      <c r="C310" s="247"/>
      <c r="D310" s="226" t="s">
        <v>147</v>
      </c>
      <c r="E310" s="248" t="s">
        <v>19</v>
      </c>
      <c r="F310" s="249" t="s">
        <v>558</v>
      </c>
      <c r="G310" s="247"/>
      <c r="H310" s="248" t="s">
        <v>19</v>
      </c>
      <c r="I310" s="250"/>
      <c r="J310" s="247"/>
      <c r="K310" s="247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147</v>
      </c>
      <c r="AU310" s="255" t="s">
        <v>82</v>
      </c>
      <c r="AV310" s="14" t="s">
        <v>80</v>
      </c>
      <c r="AW310" s="14" t="s">
        <v>33</v>
      </c>
      <c r="AX310" s="14" t="s">
        <v>72</v>
      </c>
      <c r="AY310" s="255" t="s">
        <v>136</v>
      </c>
    </row>
    <row r="311" spans="1:51" s="14" customFormat="1" ht="12">
      <c r="A311" s="14"/>
      <c r="B311" s="246"/>
      <c r="C311" s="247"/>
      <c r="D311" s="226" t="s">
        <v>147</v>
      </c>
      <c r="E311" s="248" t="s">
        <v>19</v>
      </c>
      <c r="F311" s="249" t="s">
        <v>559</v>
      </c>
      <c r="G311" s="247"/>
      <c r="H311" s="248" t="s">
        <v>19</v>
      </c>
      <c r="I311" s="250"/>
      <c r="J311" s="247"/>
      <c r="K311" s="247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147</v>
      </c>
      <c r="AU311" s="255" t="s">
        <v>82</v>
      </c>
      <c r="AV311" s="14" t="s">
        <v>80</v>
      </c>
      <c r="AW311" s="14" t="s">
        <v>33</v>
      </c>
      <c r="AX311" s="14" t="s">
        <v>72</v>
      </c>
      <c r="AY311" s="255" t="s">
        <v>136</v>
      </c>
    </row>
    <row r="312" spans="1:51" s="13" customFormat="1" ht="12">
      <c r="A312" s="13"/>
      <c r="B312" s="224"/>
      <c r="C312" s="225"/>
      <c r="D312" s="226" t="s">
        <v>147</v>
      </c>
      <c r="E312" s="227" t="s">
        <v>19</v>
      </c>
      <c r="F312" s="228" t="s">
        <v>560</v>
      </c>
      <c r="G312" s="225"/>
      <c r="H312" s="229">
        <v>15.235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147</v>
      </c>
      <c r="AU312" s="235" t="s">
        <v>82</v>
      </c>
      <c r="AV312" s="13" t="s">
        <v>82</v>
      </c>
      <c r="AW312" s="13" t="s">
        <v>33</v>
      </c>
      <c r="AX312" s="13" t="s">
        <v>72</v>
      </c>
      <c r="AY312" s="235" t="s">
        <v>136</v>
      </c>
    </row>
    <row r="313" spans="1:51" s="13" customFormat="1" ht="12">
      <c r="A313" s="13"/>
      <c r="B313" s="224"/>
      <c r="C313" s="225"/>
      <c r="D313" s="226" t="s">
        <v>147</v>
      </c>
      <c r="E313" s="227" t="s">
        <v>19</v>
      </c>
      <c r="F313" s="228" t="s">
        <v>561</v>
      </c>
      <c r="G313" s="225"/>
      <c r="H313" s="229">
        <v>0.794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147</v>
      </c>
      <c r="AU313" s="235" t="s">
        <v>82</v>
      </c>
      <c r="AV313" s="13" t="s">
        <v>82</v>
      </c>
      <c r="AW313" s="13" t="s">
        <v>33</v>
      </c>
      <c r="AX313" s="13" t="s">
        <v>72</v>
      </c>
      <c r="AY313" s="235" t="s">
        <v>136</v>
      </c>
    </row>
    <row r="314" spans="1:51" s="16" customFormat="1" ht="12">
      <c r="A314" s="16"/>
      <c r="B314" s="267"/>
      <c r="C314" s="268"/>
      <c r="D314" s="226" t="s">
        <v>147</v>
      </c>
      <c r="E314" s="269" t="s">
        <v>19</v>
      </c>
      <c r="F314" s="270" t="s">
        <v>557</v>
      </c>
      <c r="G314" s="268"/>
      <c r="H314" s="271">
        <v>16.029</v>
      </c>
      <c r="I314" s="272"/>
      <c r="J314" s="268"/>
      <c r="K314" s="268"/>
      <c r="L314" s="273"/>
      <c r="M314" s="274"/>
      <c r="N314" s="275"/>
      <c r="O314" s="275"/>
      <c r="P314" s="275"/>
      <c r="Q314" s="275"/>
      <c r="R314" s="275"/>
      <c r="S314" s="275"/>
      <c r="T314" s="27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77" t="s">
        <v>147</v>
      </c>
      <c r="AU314" s="277" t="s">
        <v>82</v>
      </c>
      <c r="AV314" s="16" t="s">
        <v>155</v>
      </c>
      <c r="AW314" s="16" t="s">
        <v>33</v>
      </c>
      <c r="AX314" s="16" t="s">
        <v>72</v>
      </c>
      <c r="AY314" s="277" t="s">
        <v>136</v>
      </c>
    </row>
    <row r="315" spans="1:51" s="15" customFormat="1" ht="12">
      <c r="A315" s="15"/>
      <c r="B315" s="256"/>
      <c r="C315" s="257"/>
      <c r="D315" s="226" t="s">
        <v>147</v>
      </c>
      <c r="E315" s="258" t="s">
        <v>19</v>
      </c>
      <c r="F315" s="259" t="s">
        <v>277</v>
      </c>
      <c r="G315" s="257"/>
      <c r="H315" s="260">
        <v>48.811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6" t="s">
        <v>147</v>
      </c>
      <c r="AU315" s="266" t="s">
        <v>82</v>
      </c>
      <c r="AV315" s="15" t="s">
        <v>143</v>
      </c>
      <c r="AW315" s="15" t="s">
        <v>33</v>
      </c>
      <c r="AX315" s="15" t="s">
        <v>80</v>
      </c>
      <c r="AY315" s="266" t="s">
        <v>136</v>
      </c>
    </row>
    <row r="316" spans="1:65" s="2" customFormat="1" ht="21.75" customHeight="1">
      <c r="A316" s="40"/>
      <c r="B316" s="41"/>
      <c r="C316" s="206" t="s">
        <v>562</v>
      </c>
      <c r="D316" s="206" t="s">
        <v>138</v>
      </c>
      <c r="E316" s="207" t="s">
        <v>563</v>
      </c>
      <c r="F316" s="208" t="s">
        <v>564</v>
      </c>
      <c r="G316" s="209" t="s">
        <v>169</v>
      </c>
      <c r="H316" s="210">
        <v>16.812</v>
      </c>
      <c r="I316" s="211"/>
      <c r="J316" s="212">
        <f>ROUND(I316*H316,2)</f>
        <v>0</v>
      </c>
      <c r="K316" s="208" t="s">
        <v>142</v>
      </c>
      <c r="L316" s="46"/>
      <c r="M316" s="213" t="s">
        <v>19</v>
      </c>
      <c r="N316" s="214" t="s">
        <v>43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2.004</v>
      </c>
      <c r="T316" s="216">
        <f>S316*H316</f>
        <v>33.691248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143</v>
      </c>
      <c r="AT316" s="217" t="s">
        <v>138</v>
      </c>
      <c r="AU316" s="217" t="s">
        <v>82</v>
      </c>
      <c r="AY316" s="19" t="s">
        <v>136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80</v>
      </c>
      <c r="BK316" s="218">
        <f>ROUND(I316*H316,2)</f>
        <v>0</v>
      </c>
      <c r="BL316" s="19" t="s">
        <v>143</v>
      </c>
      <c r="BM316" s="217" t="s">
        <v>565</v>
      </c>
    </row>
    <row r="317" spans="1:47" s="2" customFormat="1" ht="12">
      <c r="A317" s="40"/>
      <c r="B317" s="41"/>
      <c r="C317" s="42"/>
      <c r="D317" s="219" t="s">
        <v>145</v>
      </c>
      <c r="E317" s="42"/>
      <c r="F317" s="220" t="s">
        <v>566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145</v>
      </c>
      <c r="AU317" s="19" t="s">
        <v>82</v>
      </c>
    </row>
    <row r="318" spans="1:51" s="14" customFormat="1" ht="12">
      <c r="A318" s="14"/>
      <c r="B318" s="246"/>
      <c r="C318" s="247"/>
      <c r="D318" s="226" t="s">
        <v>147</v>
      </c>
      <c r="E318" s="248" t="s">
        <v>19</v>
      </c>
      <c r="F318" s="249" t="s">
        <v>567</v>
      </c>
      <c r="G318" s="247"/>
      <c r="H318" s="248" t="s">
        <v>19</v>
      </c>
      <c r="I318" s="250"/>
      <c r="J318" s="247"/>
      <c r="K318" s="247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147</v>
      </c>
      <c r="AU318" s="255" t="s">
        <v>82</v>
      </c>
      <c r="AV318" s="14" t="s">
        <v>80</v>
      </c>
      <c r="AW318" s="14" t="s">
        <v>33</v>
      </c>
      <c r="AX318" s="14" t="s">
        <v>72</v>
      </c>
      <c r="AY318" s="255" t="s">
        <v>136</v>
      </c>
    </row>
    <row r="319" spans="1:51" s="14" customFormat="1" ht="12">
      <c r="A319" s="14"/>
      <c r="B319" s="246"/>
      <c r="C319" s="247"/>
      <c r="D319" s="226" t="s">
        <v>147</v>
      </c>
      <c r="E319" s="248" t="s">
        <v>19</v>
      </c>
      <c r="F319" s="249" t="s">
        <v>568</v>
      </c>
      <c r="G319" s="247"/>
      <c r="H319" s="248" t="s">
        <v>19</v>
      </c>
      <c r="I319" s="250"/>
      <c r="J319" s="247"/>
      <c r="K319" s="247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147</v>
      </c>
      <c r="AU319" s="255" t="s">
        <v>82</v>
      </c>
      <c r="AV319" s="14" t="s">
        <v>80</v>
      </c>
      <c r="AW319" s="14" t="s">
        <v>33</v>
      </c>
      <c r="AX319" s="14" t="s">
        <v>72</v>
      </c>
      <c r="AY319" s="255" t="s">
        <v>136</v>
      </c>
    </row>
    <row r="320" spans="1:51" s="14" customFormat="1" ht="12">
      <c r="A320" s="14"/>
      <c r="B320" s="246"/>
      <c r="C320" s="247"/>
      <c r="D320" s="226" t="s">
        <v>147</v>
      </c>
      <c r="E320" s="248" t="s">
        <v>19</v>
      </c>
      <c r="F320" s="249" t="s">
        <v>569</v>
      </c>
      <c r="G320" s="247"/>
      <c r="H320" s="248" t="s">
        <v>19</v>
      </c>
      <c r="I320" s="250"/>
      <c r="J320" s="247"/>
      <c r="K320" s="247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147</v>
      </c>
      <c r="AU320" s="255" t="s">
        <v>82</v>
      </c>
      <c r="AV320" s="14" t="s">
        <v>80</v>
      </c>
      <c r="AW320" s="14" t="s">
        <v>33</v>
      </c>
      <c r="AX320" s="14" t="s">
        <v>72</v>
      </c>
      <c r="AY320" s="255" t="s">
        <v>136</v>
      </c>
    </row>
    <row r="321" spans="1:51" s="13" customFormat="1" ht="12">
      <c r="A321" s="13"/>
      <c r="B321" s="224"/>
      <c r="C321" s="225"/>
      <c r="D321" s="226" t="s">
        <v>147</v>
      </c>
      <c r="E321" s="227" t="s">
        <v>19</v>
      </c>
      <c r="F321" s="228" t="s">
        <v>570</v>
      </c>
      <c r="G321" s="225"/>
      <c r="H321" s="229">
        <v>13.616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147</v>
      </c>
      <c r="AU321" s="235" t="s">
        <v>82</v>
      </c>
      <c r="AV321" s="13" t="s">
        <v>82</v>
      </c>
      <c r="AW321" s="13" t="s">
        <v>33</v>
      </c>
      <c r="AX321" s="13" t="s">
        <v>72</v>
      </c>
      <c r="AY321" s="235" t="s">
        <v>136</v>
      </c>
    </row>
    <row r="322" spans="1:51" s="13" customFormat="1" ht="12">
      <c r="A322" s="13"/>
      <c r="B322" s="224"/>
      <c r="C322" s="225"/>
      <c r="D322" s="226" t="s">
        <v>147</v>
      </c>
      <c r="E322" s="227" t="s">
        <v>19</v>
      </c>
      <c r="F322" s="228" t="s">
        <v>571</v>
      </c>
      <c r="G322" s="225"/>
      <c r="H322" s="229">
        <v>3.196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147</v>
      </c>
      <c r="AU322" s="235" t="s">
        <v>82</v>
      </c>
      <c r="AV322" s="13" t="s">
        <v>82</v>
      </c>
      <c r="AW322" s="13" t="s">
        <v>33</v>
      </c>
      <c r="AX322" s="13" t="s">
        <v>72</v>
      </c>
      <c r="AY322" s="235" t="s">
        <v>136</v>
      </c>
    </row>
    <row r="323" spans="1:51" s="15" customFormat="1" ht="12">
      <c r="A323" s="15"/>
      <c r="B323" s="256"/>
      <c r="C323" s="257"/>
      <c r="D323" s="226" t="s">
        <v>147</v>
      </c>
      <c r="E323" s="258" t="s">
        <v>19</v>
      </c>
      <c r="F323" s="259" t="s">
        <v>277</v>
      </c>
      <c r="G323" s="257"/>
      <c r="H323" s="260">
        <v>16.812</v>
      </c>
      <c r="I323" s="261"/>
      <c r="J323" s="257"/>
      <c r="K323" s="257"/>
      <c r="L323" s="262"/>
      <c r="M323" s="263"/>
      <c r="N323" s="264"/>
      <c r="O323" s="264"/>
      <c r="P323" s="264"/>
      <c r="Q323" s="264"/>
      <c r="R323" s="264"/>
      <c r="S323" s="264"/>
      <c r="T323" s="26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6" t="s">
        <v>147</v>
      </c>
      <c r="AU323" s="266" t="s">
        <v>82</v>
      </c>
      <c r="AV323" s="15" t="s">
        <v>143</v>
      </c>
      <c r="AW323" s="15" t="s">
        <v>33</v>
      </c>
      <c r="AX323" s="15" t="s">
        <v>80</v>
      </c>
      <c r="AY323" s="266" t="s">
        <v>136</v>
      </c>
    </row>
    <row r="324" spans="1:65" s="2" customFormat="1" ht="16.5" customHeight="1">
      <c r="A324" s="40"/>
      <c r="B324" s="41"/>
      <c r="C324" s="206" t="s">
        <v>572</v>
      </c>
      <c r="D324" s="206" t="s">
        <v>138</v>
      </c>
      <c r="E324" s="207" t="s">
        <v>573</v>
      </c>
      <c r="F324" s="208" t="s">
        <v>574</v>
      </c>
      <c r="G324" s="209" t="s">
        <v>169</v>
      </c>
      <c r="H324" s="210">
        <v>61.413</v>
      </c>
      <c r="I324" s="211"/>
      <c r="J324" s="212">
        <f>ROUND(I324*H324,2)</f>
        <v>0</v>
      </c>
      <c r="K324" s="208" t="s">
        <v>142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0.0001</v>
      </c>
      <c r="R324" s="215">
        <f>Q324*H324</f>
        <v>0.0061413</v>
      </c>
      <c r="S324" s="215">
        <v>2.41</v>
      </c>
      <c r="T324" s="216">
        <f>S324*H324</f>
        <v>148.00533000000001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143</v>
      </c>
      <c r="AT324" s="217" t="s">
        <v>138</v>
      </c>
      <c r="AU324" s="217" t="s">
        <v>82</v>
      </c>
      <c r="AY324" s="19" t="s">
        <v>136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143</v>
      </c>
      <c r="BM324" s="217" t="s">
        <v>575</v>
      </c>
    </row>
    <row r="325" spans="1:47" s="2" customFormat="1" ht="12">
      <c r="A325" s="40"/>
      <c r="B325" s="41"/>
      <c r="C325" s="42"/>
      <c r="D325" s="219" t="s">
        <v>145</v>
      </c>
      <c r="E325" s="42"/>
      <c r="F325" s="220" t="s">
        <v>576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145</v>
      </c>
      <c r="AU325" s="19" t="s">
        <v>82</v>
      </c>
    </row>
    <row r="326" spans="1:51" s="14" customFormat="1" ht="12">
      <c r="A326" s="14"/>
      <c r="B326" s="246"/>
      <c r="C326" s="247"/>
      <c r="D326" s="226" t="s">
        <v>147</v>
      </c>
      <c r="E326" s="248" t="s">
        <v>19</v>
      </c>
      <c r="F326" s="249" t="s">
        <v>577</v>
      </c>
      <c r="G326" s="247"/>
      <c r="H326" s="248" t="s">
        <v>19</v>
      </c>
      <c r="I326" s="250"/>
      <c r="J326" s="247"/>
      <c r="K326" s="247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147</v>
      </c>
      <c r="AU326" s="255" t="s">
        <v>82</v>
      </c>
      <c r="AV326" s="14" t="s">
        <v>80</v>
      </c>
      <c r="AW326" s="14" t="s">
        <v>33</v>
      </c>
      <c r="AX326" s="14" t="s">
        <v>72</v>
      </c>
      <c r="AY326" s="255" t="s">
        <v>136</v>
      </c>
    </row>
    <row r="327" spans="1:51" s="13" customFormat="1" ht="12">
      <c r="A327" s="13"/>
      <c r="B327" s="224"/>
      <c r="C327" s="225"/>
      <c r="D327" s="226" t="s">
        <v>147</v>
      </c>
      <c r="E327" s="227" t="s">
        <v>19</v>
      </c>
      <c r="F327" s="228" t="s">
        <v>578</v>
      </c>
      <c r="G327" s="225"/>
      <c r="H327" s="229">
        <v>13.283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147</v>
      </c>
      <c r="AU327" s="235" t="s">
        <v>82</v>
      </c>
      <c r="AV327" s="13" t="s">
        <v>82</v>
      </c>
      <c r="AW327" s="13" t="s">
        <v>33</v>
      </c>
      <c r="AX327" s="13" t="s">
        <v>72</v>
      </c>
      <c r="AY327" s="235" t="s">
        <v>136</v>
      </c>
    </row>
    <row r="328" spans="1:51" s="16" customFormat="1" ht="12">
      <c r="A328" s="16"/>
      <c r="B328" s="267"/>
      <c r="C328" s="268"/>
      <c r="D328" s="226" t="s">
        <v>147</v>
      </c>
      <c r="E328" s="269" t="s">
        <v>19</v>
      </c>
      <c r="F328" s="270" t="s">
        <v>557</v>
      </c>
      <c r="G328" s="268"/>
      <c r="H328" s="271">
        <v>13.283</v>
      </c>
      <c r="I328" s="272"/>
      <c r="J328" s="268"/>
      <c r="K328" s="268"/>
      <c r="L328" s="273"/>
      <c r="M328" s="274"/>
      <c r="N328" s="275"/>
      <c r="O328" s="275"/>
      <c r="P328" s="275"/>
      <c r="Q328" s="275"/>
      <c r="R328" s="275"/>
      <c r="S328" s="275"/>
      <c r="T328" s="27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77" t="s">
        <v>147</v>
      </c>
      <c r="AU328" s="277" t="s">
        <v>82</v>
      </c>
      <c r="AV328" s="16" t="s">
        <v>155</v>
      </c>
      <c r="AW328" s="16" t="s">
        <v>33</v>
      </c>
      <c r="AX328" s="16" t="s">
        <v>72</v>
      </c>
      <c r="AY328" s="277" t="s">
        <v>136</v>
      </c>
    </row>
    <row r="329" spans="1:51" s="14" customFormat="1" ht="12">
      <c r="A329" s="14"/>
      <c r="B329" s="246"/>
      <c r="C329" s="247"/>
      <c r="D329" s="226" t="s">
        <v>147</v>
      </c>
      <c r="E329" s="248" t="s">
        <v>19</v>
      </c>
      <c r="F329" s="249" t="s">
        <v>579</v>
      </c>
      <c r="G329" s="247"/>
      <c r="H329" s="248" t="s">
        <v>19</v>
      </c>
      <c r="I329" s="250"/>
      <c r="J329" s="247"/>
      <c r="K329" s="247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147</v>
      </c>
      <c r="AU329" s="255" t="s">
        <v>82</v>
      </c>
      <c r="AV329" s="14" t="s">
        <v>80</v>
      </c>
      <c r="AW329" s="14" t="s">
        <v>33</v>
      </c>
      <c r="AX329" s="14" t="s">
        <v>72</v>
      </c>
      <c r="AY329" s="255" t="s">
        <v>136</v>
      </c>
    </row>
    <row r="330" spans="1:51" s="14" customFormat="1" ht="12">
      <c r="A330" s="14"/>
      <c r="B330" s="246"/>
      <c r="C330" s="247"/>
      <c r="D330" s="226" t="s">
        <v>147</v>
      </c>
      <c r="E330" s="248" t="s">
        <v>19</v>
      </c>
      <c r="F330" s="249" t="s">
        <v>580</v>
      </c>
      <c r="G330" s="247"/>
      <c r="H330" s="248" t="s">
        <v>19</v>
      </c>
      <c r="I330" s="250"/>
      <c r="J330" s="247"/>
      <c r="K330" s="247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147</v>
      </c>
      <c r="AU330" s="255" t="s">
        <v>82</v>
      </c>
      <c r="AV330" s="14" t="s">
        <v>80</v>
      </c>
      <c r="AW330" s="14" t="s">
        <v>33</v>
      </c>
      <c r="AX330" s="14" t="s">
        <v>72</v>
      </c>
      <c r="AY330" s="255" t="s">
        <v>136</v>
      </c>
    </row>
    <row r="331" spans="1:51" s="14" customFormat="1" ht="12">
      <c r="A331" s="14"/>
      <c r="B331" s="246"/>
      <c r="C331" s="247"/>
      <c r="D331" s="226" t="s">
        <v>147</v>
      </c>
      <c r="E331" s="248" t="s">
        <v>19</v>
      </c>
      <c r="F331" s="249" t="s">
        <v>568</v>
      </c>
      <c r="G331" s="247"/>
      <c r="H331" s="248" t="s">
        <v>19</v>
      </c>
      <c r="I331" s="250"/>
      <c r="J331" s="247"/>
      <c r="K331" s="247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147</v>
      </c>
      <c r="AU331" s="255" t="s">
        <v>82</v>
      </c>
      <c r="AV331" s="14" t="s">
        <v>80</v>
      </c>
      <c r="AW331" s="14" t="s">
        <v>33</v>
      </c>
      <c r="AX331" s="14" t="s">
        <v>72</v>
      </c>
      <c r="AY331" s="255" t="s">
        <v>136</v>
      </c>
    </row>
    <row r="332" spans="1:51" s="14" customFormat="1" ht="12">
      <c r="A332" s="14"/>
      <c r="B332" s="246"/>
      <c r="C332" s="247"/>
      <c r="D332" s="226" t="s">
        <v>147</v>
      </c>
      <c r="E332" s="248" t="s">
        <v>19</v>
      </c>
      <c r="F332" s="249" t="s">
        <v>569</v>
      </c>
      <c r="G332" s="247"/>
      <c r="H332" s="248" t="s">
        <v>19</v>
      </c>
      <c r="I332" s="250"/>
      <c r="J332" s="247"/>
      <c r="K332" s="247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147</v>
      </c>
      <c r="AU332" s="255" t="s">
        <v>82</v>
      </c>
      <c r="AV332" s="14" t="s">
        <v>80</v>
      </c>
      <c r="AW332" s="14" t="s">
        <v>33</v>
      </c>
      <c r="AX332" s="14" t="s">
        <v>72</v>
      </c>
      <c r="AY332" s="255" t="s">
        <v>136</v>
      </c>
    </row>
    <row r="333" spans="1:51" s="13" customFormat="1" ht="12">
      <c r="A333" s="13"/>
      <c r="B333" s="224"/>
      <c r="C333" s="225"/>
      <c r="D333" s="226" t="s">
        <v>147</v>
      </c>
      <c r="E333" s="227" t="s">
        <v>19</v>
      </c>
      <c r="F333" s="228" t="s">
        <v>581</v>
      </c>
      <c r="G333" s="225"/>
      <c r="H333" s="229">
        <v>2.378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147</v>
      </c>
      <c r="AU333" s="235" t="s">
        <v>82</v>
      </c>
      <c r="AV333" s="13" t="s">
        <v>82</v>
      </c>
      <c r="AW333" s="13" t="s">
        <v>33</v>
      </c>
      <c r="AX333" s="13" t="s">
        <v>72</v>
      </c>
      <c r="AY333" s="235" t="s">
        <v>136</v>
      </c>
    </row>
    <row r="334" spans="1:51" s="13" customFormat="1" ht="12">
      <c r="A334" s="13"/>
      <c r="B334" s="224"/>
      <c r="C334" s="225"/>
      <c r="D334" s="226" t="s">
        <v>147</v>
      </c>
      <c r="E334" s="227" t="s">
        <v>19</v>
      </c>
      <c r="F334" s="228" t="s">
        <v>582</v>
      </c>
      <c r="G334" s="225"/>
      <c r="H334" s="229">
        <v>0.614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147</v>
      </c>
      <c r="AU334" s="235" t="s">
        <v>82</v>
      </c>
      <c r="AV334" s="13" t="s">
        <v>82</v>
      </c>
      <c r="AW334" s="13" t="s">
        <v>33</v>
      </c>
      <c r="AX334" s="13" t="s">
        <v>72</v>
      </c>
      <c r="AY334" s="235" t="s">
        <v>136</v>
      </c>
    </row>
    <row r="335" spans="1:51" s="13" customFormat="1" ht="12">
      <c r="A335" s="13"/>
      <c r="B335" s="224"/>
      <c r="C335" s="225"/>
      <c r="D335" s="226" t="s">
        <v>147</v>
      </c>
      <c r="E335" s="227" t="s">
        <v>19</v>
      </c>
      <c r="F335" s="228" t="s">
        <v>583</v>
      </c>
      <c r="G335" s="225"/>
      <c r="H335" s="229">
        <v>22.154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147</v>
      </c>
      <c r="AU335" s="235" t="s">
        <v>82</v>
      </c>
      <c r="AV335" s="13" t="s">
        <v>82</v>
      </c>
      <c r="AW335" s="13" t="s">
        <v>33</v>
      </c>
      <c r="AX335" s="13" t="s">
        <v>72</v>
      </c>
      <c r="AY335" s="235" t="s">
        <v>136</v>
      </c>
    </row>
    <row r="336" spans="1:51" s="13" customFormat="1" ht="12">
      <c r="A336" s="13"/>
      <c r="B336" s="224"/>
      <c r="C336" s="225"/>
      <c r="D336" s="226" t="s">
        <v>147</v>
      </c>
      <c r="E336" s="227" t="s">
        <v>19</v>
      </c>
      <c r="F336" s="228" t="s">
        <v>584</v>
      </c>
      <c r="G336" s="225"/>
      <c r="H336" s="229">
        <v>0.946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147</v>
      </c>
      <c r="AU336" s="235" t="s">
        <v>82</v>
      </c>
      <c r="AV336" s="13" t="s">
        <v>82</v>
      </c>
      <c r="AW336" s="13" t="s">
        <v>33</v>
      </c>
      <c r="AX336" s="13" t="s">
        <v>72</v>
      </c>
      <c r="AY336" s="235" t="s">
        <v>136</v>
      </c>
    </row>
    <row r="337" spans="1:51" s="13" customFormat="1" ht="12">
      <c r="A337" s="13"/>
      <c r="B337" s="224"/>
      <c r="C337" s="225"/>
      <c r="D337" s="226" t="s">
        <v>147</v>
      </c>
      <c r="E337" s="227" t="s">
        <v>19</v>
      </c>
      <c r="F337" s="228" t="s">
        <v>585</v>
      </c>
      <c r="G337" s="225"/>
      <c r="H337" s="229">
        <v>9.9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147</v>
      </c>
      <c r="AU337" s="235" t="s">
        <v>82</v>
      </c>
      <c r="AV337" s="13" t="s">
        <v>82</v>
      </c>
      <c r="AW337" s="13" t="s">
        <v>33</v>
      </c>
      <c r="AX337" s="13" t="s">
        <v>72</v>
      </c>
      <c r="AY337" s="235" t="s">
        <v>136</v>
      </c>
    </row>
    <row r="338" spans="1:51" s="13" customFormat="1" ht="12">
      <c r="A338" s="13"/>
      <c r="B338" s="224"/>
      <c r="C338" s="225"/>
      <c r="D338" s="226" t="s">
        <v>147</v>
      </c>
      <c r="E338" s="227" t="s">
        <v>19</v>
      </c>
      <c r="F338" s="228" t="s">
        <v>586</v>
      </c>
      <c r="G338" s="225"/>
      <c r="H338" s="229">
        <v>6.628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147</v>
      </c>
      <c r="AU338" s="235" t="s">
        <v>82</v>
      </c>
      <c r="AV338" s="13" t="s">
        <v>82</v>
      </c>
      <c r="AW338" s="13" t="s">
        <v>33</v>
      </c>
      <c r="AX338" s="13" t="s">
        <v>72</v>
      </c>
      <c r="AY338" s="235" t="s">
        <v>136</v>
      </c>
    </row>
    <row r="339" spans="1:51" s="13" customFormat="1" ht="12">
      <c r="A339" s="13"/>
      <c r="B339" s="224"/>
      <c r="C339" s="225"/>
      <c r="D339" s="226" t="s">
        <v>147</v>
      </c>
      <c r="E339" s="227" t="s">
        <v>19</v>
      </c>
      <c r="F339" s="228" t="s">
        <v>587</v>
      </c>
      <c r="G339" s="225"/>
      <c r="H339" s="229">
        <v>5.51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147</v>
      </c>
      <c r="AU339" s="235" t="s">
        <v>82</v>
      </c>
      <c r="AV339" s="13" t="s">
        <v>82</v>
      </c>
      <c r="AW339" s="13" t="s">
        <v>33</v>
      </c>
      <c r="AX339" s="13" t="s">
        <v>72</v>
      </c>
      <c r="AY339" s="235" t="s">
        <v>136</v>
      </c>
    </row>
    <row r="340" spans="1:51" s="16" customFormat="1" ht="12">
      <c r="A340" s="16"/>
      <c r="B340" s="267"/>
      <c r="C340" s="268"/>
      <c r="D340" s="226" t="s">
        <v>147</v>
      </c>
      <c r="E340" s="269" t="s">
        <v>19</v>
      </c>
      <c r="F340" s="270" t="s">
        <v>557</v>
      </c>
      <c r="G340" s="268"/>
      <c r="H340" s="271">
        <v>48.13</v>
      </c>
      <c r="I340" s="272"/>
      <c r="J340" s="268"/>
      <c r="K340" s="268"/>
      <c r="L340" s="273"/>
      <c r="M340" s="274"/>
      <c r="N340" s="275"/>
      <c r="O340" s="275"/>
      <c r="P340" s="275"/>
      <c r="Q340" s="275"/>
      <c r="R340" s="275"/>
      <c r="S340" s="275"/>
      <c r="T340" s="27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77" t="s">
        <v>147</v>
      </c>
      <c r="AU340" s="277" t="s">
        <v>82</v>
      </c>
      <c r="AV340" s="16" t="s">
        <v>155</v>
      </c>
      <c r="AW340" s="16" t="s">
        <v>33</v>
      </c>
      <c r="AX340" s="16" t="s">
        <v>72</v>
      </c>
      <c r="AY340" s="277" t="s">
        <v>136</v>
      </c>
    </row>
    <row r="341" spans="1:51" s="15" customFormat="1" ht="12">
      <c r="A341" s="15"/>
      <c r="B341" s="256"/>
      <c r="C341" s="257"/>
      <c r="D341" s="226" t="s">
        <v>147</v>
      </c>
      <c r="E341" s="258" t="s">
        <v>19</v>
      </c>
      <c r="F341" s="259" t="s">
        <v>277</v>
      </c>
      <c r="G341" s="257"/>
      <c r="H341" s="260">
        <v>61.413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147</v>
      </c>
      <c r="AU341" s="266" t="s">
        <v>82</v>
      </c>
      <c r="AV341" s="15" t="s">
        <v>143</v>
      </c>
      <c r="AW341" s="15" t="s">
        <v>33</v>
      </c>
      <c r="AX341" s="15" t="s">
        <v>80</v>
      </c>
      <c r="AY341" s="266" t="s">
        <v>136</v>
      </c>
    </row>
    <row r="342" spans="1:65" s="2" customFormat="1" ht="16.5" customHeight="1">
      <c r="A342" s="40"/>
      <c r="B342" s="41"/>
      <c r="C342" s="206" t="s">
        <v>588</v>
      </c>
      <c r="D342" s="206" t="s">
        <v>138</v>
      </c>
      <c r="E342" s="207" t="s">
        <v>589</v>
      </c>
      <c r="F342" s="208" t="s">
        <v>590</v>
      </c>
      <c r="G342" s="209" t="s">
        <v>169</v>
      </c>
      <c r="H342" s="210">
        <v>10.391</v>
      </c>
      <c r="I342" s="211"/>
      <c r="J342" s="212">
        <f>ROUND(I342*H342,2)</f>
        <v>0</v>
      </c>
      <c r="K342" s="208" t="s">
        <v>142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2.2</v>
      </c>
      <c r="T342" s="216">
        <f>S342*H342</f>
        <v>22.860200000000003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143</v>
      </c>
      <c r="AT342" s="217" t="s">
        <v>138</v>
      </c>
      <c r="AU342" s="217" t="s">
        <v>82</v>
      </c>
      <c r="AY342" s="19" t="s">
        <v>136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143</v>
      </c>
      <c r="BM342" s="217" t="s">
        <v>591</v>
      </c>
    </row>
    <row r="343" spans="1:47" s="2" customFormat="1" ht="12">
      <c r="A343" s="40"/>
      <c r="B343" s="41"/>
      <c r="C343" s="42"/>
      <c r="D343" s="219" t="s">
        <v>145</v>
      </c>
      <c r="E343" s="42"/>
      <c r="F343" s="220" t="s">
        <v>592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145</v>
      </c>
      <c r="AU343" s="19" t="s">
        <v>82</v>
      </c>
    </row>
    <row r="344" spans="1:51" s="14" customFormat="1" ht="12">
      <c r="A344" s="14"/>
      <c r="B344" s="246"/>
      <c r="C344" s="247"/>
      <c r="D344" s="226" t="s">
        <v>147</v>
      </c>
      <c r="E344" s="248" t="s">
        <v>19</v>
      </c>
      <c r="F344" s="249" t="s">
        <v>593</v>
      </c>
      <c r="G344" s="247"/>
      <c r="H344" s="248" t="s">
        <v>19</v>
      </c>
      <c r="I344" s="250"/>
      <c r="J344" s="247"/>
      <c r="K344" s="247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147</v>
      </c>
      <c r="AU344" s="255" t="s">
        <v>82</v>
      </c>
      <c r="AV344" s="14" t="s">
        <v>80</v>
      </c>
      <c r="AW344" s="14" t="s">
        <v>33</v>
      </c>
      <c r="AX344" s="14" t="s">
        <v>72</v>
      </c>
      <c r="AY344" s="255" t="s">
        <v>136</v>
      </c>
    </row>
    <row r="345" spans="1:51" s="13" customFormat="1" ht="12">
      <c r="A345" s="13"/>
      <c r="B345" s="224"/>
      <c r="C345" s="225"/>
      <c r="D345" s="226" t="s">
        <v>147</v>
      </c>
      <c r="E345" s="227" t="s">
        <v>19</v>
      </c>
      <c r="F345" s="228" t="s">
        <v>594</v>
      </c>
      <c r="G345" s="225"/>
      <c r="H345" s="229">
        <v>10.391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147</v>
      </c>
      <c r="AU345" s="235" t="s">
        <v>82</v>
      </c>
      <c r="AV345" s="13" t="s">
        <v>82</v>
      </c>
      <c r="AW345" s="13" t="s">
        <v>33</v>
      </c>
      <c r="AX345" s="13" t="s">
        <v>80</v>
      </c>
      <c r="AY345" s="235" t="s">
        <v>136</v>
      </c>
    </row>
    <row r="346" spans="1:65" s="2" customFormat="1" ht="24.15" customHeight="1">
      <c r="A346" s="40"/>
      <c r="B346" s="41"/>
      <c r="C346" s="206" t="s">
        <v>595</v>
      </c>
      <c r="D346" s="206" t="s">
        <v>138</v>
      </c>
      <c r="E346" s="207" t="s">
        <v>596</v>
      </c>
      <c r="F346" s="208" t="s">
        <v>597</v>
      </c>
      <c r="G346" s="209" t="s">
        <v>201</v>
      </c>
      <c r="H346" s="210">
        <v>121.795</v>
      </c>
      <c r="I346" s="211"/>
      <c r="J346" s="212">
        <f>ROUND(I346*H346,2)</f>
        <v>0</v>
      </c>
      <c r="K346" s="208" t="s">
        <v>142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143</v>
      </c>
      <c r="AT346" s="217" t="s">
        <v>138</v>
      </c>
      <c r="AU346" s="217" t="s">
        <v>82</v>
      </c>
      <c r="AY346" s="19" t="s">
        <v>136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80</v>
      </c>
      <c r="BK346" s="218">
        <f>ROUND(I346*H346,2)</f>
        <v>0</v>
      </c>
      <c r="BL346" s="19" t="s">
        <v>143</v>
      </c>
      <c r="BM346" s="217" t="s">
        <v>598</v>
      </c>
    </row>
    <row r="347" spans="1:47" s="2" customFormat="1" ht="12">
      <c r="A347" s="40"/>
      <c r="B347" s="41"/>
      <c r="C347" s="42"/>
      <c r="D347" s="219" t="s">
        <v>145</v>
      </c>
      <c r="E347" s="42"/>
      <c r="F347" s="220" t="s">
        <v>599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145</v>
      </c>
      <c r="AU347" s="19" t="s">
        <v>82</v>
      </c>
    </row>
    <row r="348" spans="1:51" s="13" customFormat="1" ht="12">
      <c r="A348" s="13"/>
      <c r="B348" s="224"/>
      <c r="C348" s="225"/>
      <c r="D348" s="226" t="s">
        <v>147</v>
      </c>
      <c r="E348" s="227" t="s">
        <v>19</v>
      </c>
      <c r="F348" s="228" t="s">
        <v>600</v>
      </c>
      <c r="G348" s="225"/>
      <c r="H348" s="229">
        <v>59.172</v>
      </c>
      <c r="I348" s="230"/>
      <c r="J348" s="225"/>
      <c r="K348" s="225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147</v>
      </c>
      <c r="AU348" s="235" t="s">
        <v>82</v>
      </c>
      <c r="AV348" s="13" t="s">
        <v>82</v>
      </c>
      <c r="AW348" s="13" t="s">
        <v>33</v>
      </c>
      <c r="AX348" s="13" t="s">
        <v>72</v>
      </c>
      <c r="AY348" s="235" t="s">
        <v>136</v>
      </c>
    </row>
    <row r="349" spans="1:51" s="13" customFormat="1" ht="12">
      <c r="A349" s="13"/>
      <c r="B349" s="224"/>
      <c r="C349" s="225"/>
      <c r="D349" s="226" t="s">
        <v>147</v>
      </c>
      <c r="E349" s="227" t="s">
        <v>19</v>
      </c>
      <c r="F349" s="228" t="s">
        <v>601</v>
      </c>
      <c r="G349" s="225"/>
      <c r="H349" s="229">
        <v>28.932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147</v>
      </c>
      <c r="AU349" s="235" t="s">
        <v>82</v>
      </c>
      <c r="AV349" s="13" t="s">
        <v>82</v>
      </c>
      <c r="AW349" s="13" t="s">
        <v>33</v>
      </c>
      <c r="AX349" s="13" t="s">
        <v>72</v>
      </c>
      <c r="AY349" s="235" t="s">
        <v>136</v>
      </c>
    </row>
    <row r="350" spans="1:51" s="13" customFormat="1" ht="12">
      <c r="A350" s="13"/>
      <c r="B350" s="224"/>
      <c r="C350" s="225"/>
      <c r="D350" s="226" t="s">
        <v>147</v>
      </c>
      <c r="E350" s="227" t="s">
        <v>19</v>
      </c>
      <c r="F350" s="228" t="s">
        <v>602</v>
      </c>
      <c r="G350" s="225"/>
      <c r="H350" s="229">
        <v>33.691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147</v>
      </c>
      <c r="AU350" s="235" t="s">
        <v>82</v>
      </c>
      <c r="AV350" s="13" t="s">
        <v>82</v>
      </c>
      <c r="AW350" s="13" t="s">
        <v>33</v>
      </c>
      <c r="AX350" s="13" t="s">
        <v>72</v>
      </c>
      <c r="AY350" s="235" t="s">
        <v>136</v>
      </c>
    </row>
    <row r="351" spans="1:51" s="15" customFormat="1" ht="12">
      <c r="A351" s="15"/>
      <c r="B351" s="256"/>
      <c r="C351" s="257"/>
      <c r="D351" s="226" t="s">
        <v>147</v>
      </c>
      <c r="E351" s="258" t="s">
        <v>19</v>
      </c>
      <c r="F351" s="259" t="s">
        <v>277</v>
      </c>
      <c r="G351" s="257"/>
      <c r="H351" s="260">
        <v>121.795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6" t="s">
        <v>147</v>
      </c>
      <c r="AU351" s="266" t="s">
        <v>82</v>
      </c>
      <c r="AV351" s="15" t="s">
        <v>143</v>
      </c>
      <c r="AW351" s="15" t="s">
        <v>33</v>
      </c>
      <c r="AX351" s="15" t="s">
        <v>80</v>
      </c>
      <c r="AY351" s="266" t="s">
        <v>136</v>
      </c>
    </row>
    <row r="352" spans="1:65" s="2" customFormat="1" ht="24.15" customHeight="1">
      <c r="A352" s="40"/>
      <c r="B352" s="41"/>
      <c r="C352" s="206" t="s">
        <v>603</v>
      </c>
      <c r="D352" s="206" t="s">
        <v>138</v>
      </c>
      <c r="E352" s="207" t="s">
        <v>604</v>
      </c>
      <c r="F352" s="208" t="s">
        <v>605</v>
      </c>
      <c r="G352" s="209" t="s">
        <v>201</v>
      </c>
      <c r="H352" s="210">
        <v>22.86</v>
      </c>
      <c r="I352" s="211"/>
      <c r="J352" s="212">
        <f>ROUND(I352*H352,2)</f>
        <v>0</v>
      </c>
      <c r="K352" s="208" t="s">
        <v>142</v>
      </c>
      <c r="L352" s="46"/>
      <c r="M352" s="213" t="s">
        <v>19</v>
      </c>
      <c r="N352" s="214" t="s">
        <v>43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143</v>
      </c>
      <c r="AT352" s="217" t="s">
        <v>138</v>
      </c>
      <c r="AU352" s="217" t="s">
        <v>82</v>
      </c>
      <c r="AY352" s="19" t="s">
        <v>136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80</v>
      </c>
      <c r="BK352" s="218">
        <f>ROUND(I352*H352,2)</f>
        <v>0</v>
      </c>
      <c r="BL352" s="19" t="s">
        <v>143</v>
      </c>
      <c r="BM352" s="217" t="s">
        <v>606</v>
      </c>
    </row>
    <row r="353" spans="1:47" s="2" customFormat="1" ht="12">
      <c r="A353" s="40"/>
      <c r="B353" s="41"/>
      <c r="C353" s="42"/>
      <c r="D353" s="219" t="s">
        <v>145</v>
      </c>
      <c r="E353" s="42"/>
      <c r="F353" s="220" t="s">
        <v>607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145</v>
      </c>
      <c r="AU353" s="19" t="s">
        <v>82</v>
      </c>
    </row>
    <row r="354" spans="1:51" s="13" customFormat="1" ht="12">
      <c r="A354" s="13"/>
      <c r="B354" s="224"/>
      <c r="C354" s="225"/>
      <c r="D354" s="226" t="s">
        <v>147</v>
      </c>
      <c r="E354" s="227" t="s">
        <v>19</v>
      </c>
      <c r="F354" s="228" t="s">
        <v>608</v>
      </c>
      <c r="G354" s="225"/>
      <c r="H354" s="229">
        <v>22.86</v>
      </c>
      <c r="I354" s="230"/>
      <c r="J354" s="225"/>
      <c r="K354" s="225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147</v>
      </c>
      <c r="AU354" s="235" t="s">
        <v>82</v>
      </c>
      <c r="AV354" s="13" t="s">
        <v>82</v>
      </c>
      <c r="AW354" s="13" t="s">
        <v>33</v>
      </c>
      <c r="AX354" s="13" t="s">
        <v>80</v>
      </c>
      <c r="AY354" s="235" t="s">
        <v>136</v>
      </c>
    </row>
    <row r="355" spans="1:65" s="2" customFormat="1" ht="24.15" customHeight="1">
      <c r="A355" s="40"/>
      <c r="B355" s="41"/>
      <c r="C355" s="206" t="s">
        <v>609</v>
      </c>
      <c r="D355" s="206" t="s">
        <v>138</v>
      </c>
      <c r="E355" s="207" t="s">
        <v>610</v>
      </c>
      <c r="F355" s="208" t="s">
        <v>611</v>
      </c>
      <c r="G355" s="209" t="s">
        <v>201</v>
      </c>
      <c r="H355" s="210">
        <v>148.005</v>
      </c>
      <c r="I355" s="211"/>
      <c r="J355" s="212">
        <f>ROUND(I355*H355,2)</f>
        <v>0</v>
      </c>
      <c r="K355" s="208" t="s">
        <v>142</v>
      </c>
      <c r="L355" s="46"/>
      <c r="M355" s="213" t="s">
        <v>19</v>
      </c>
      <c r="N355" s="214" t="s">
        <v>43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143</v>
      </c>
      <c r="AT355" s="217" t="s">
        <v>138</v>
      </c>
      <c r="AU355" s="217" t="s">
        <v>82</v>
      </c>
      <c r="AY355" s="19" t="s">
        <v>136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80</v>
      </c>
      <c r="BK355" s="218">
        <f>ROUND(I355*H355,2)</f>
        <v>0</v>
      </c>
      <c r="BL355" s="19" t="s">
        <v>143</v>
      </c>
      <c r="BM355" s="217" t="s">
        <v>612</v>
      </c>
    </row>
    <row r="356" spans="1:47" s="2" customFormat="1" ht="12">
      <c r="A356" s="40"/>
      <c r="B356" s="41"/>
      <c r="C356" s="42"/>
      <c r="D356" s="219" t="s">
        <v>145</v>
      </c>
      <c r="E356" s="42"/>
      <c r="F356" s="220" t="s">
        <v>613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145</v>
      </c>
      <c r="AU356" s="19" t="s">
        <v>82</v>
      </c>
    </row>
    <row r="357" spans="1:51" s="13" customFormat="1" ht="12">
      <c r="A357" s="13"/>
      <c r="B357" s="224"/>
      <c r="C357" s="225"/>
      <c r="D357" s="226" t="s">
        <v>147</v>
      </c>
      <c r="E357" s="227" t="s">
        <v>19</v>
      </c>
      <c r="F357" s="228" t="s">
        <v>614</v>
      </c>
      <c r="G357" s="225"/>
      <c r="H357" s="229">
        <v>32.012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147</v>
      </c>
      <c r="AU357" s="235" t="s">
        <v>82</v>
      </c>
      <c r="AV357" s="13" t="s">
        <v>82</v>
      </c>
      <c r="AW357" s="13" t="s">
        <v>33</v>
      </c>
      <c r="AX357" s="13" t="s">
        <v>72</v>
      </c>
      <c r="AY357" s="235" t="s">
        <v>136</v>
      </c>
    </row>
    <row r="358" spans="1:51" s="13" customFormat="1" ht="12">
      <c r="A358" s="13"/>
      <c r="B358" s="224"/>
      <c r="C358" s="225"/>
      <c r="D358" s="226" t="s">
        <v>147</v>
      </c>
      <c r="E358" s="227" t="s">
        <v>19</v>
      </c>
      <c r="F358" s="228" t="s">
        <v>615</v>
      </c>
      <c r="G358" s="225"/>
      <c r="H358" s="229">
        <v>115.993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147</v>
      </c>
      <c r="AU358" s="235" t="s">
        <v>82</v>
      </c>
      <c r="AV358" s="13" t="s">
        <v>82</v>
      </c>
      <c r="AW358" s="13" t="s">
        <v>33</v>
      </c>
      <c r="AX358" s="13" t="s">
        <v>72</v>
      </c>
      <c r="AY358" s="235" t="s">
        <v>136</v>
      </c>
    </row>
    <row r="359" spans="1:51" s="15" customFormat="1" ht="12">
      <c r="A359" s="15"/>
      <c r="B359" s="256"/>
      <c r="C359" s="257"/>
      <c r="D359" s="226" t="s">
        <v>147</v>
      </c>
      <c r="E359" s="258" t="s">
        <v>19</v>
      </c>
      <c r="F359" s="259" t="s">
        <v>277</v>
      </c>
      <c r="G359" s="257"/>
      <c r="H359" s="260">
        <v>148.005</v>
      </c>
      <c r="I359" s="261"/>
      <c r="J359" s="257"/>
      <c r="K359" s="257"/>
      <c r="L359" s="262"/>
      <c r="M359" s="263"/>
      <c r="N359" s="264"/>
      <c r="O359" s="264"/>
      <c r="P359" s="264"/>
      <c r="Q359" s="264"/>
      <c r="R359" s="264"/>
      <c r="S359" s="264"/>
      <c r="T359" s="26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6" t="s">
        <v>147</v>
      </c>
      <c r="AU359" s="266" t="s">
        <v>82</v>
      </c>
      <c r="AV359" s="15" t="s">
        <v>143</v>
      </c>
      <c r="AW359" s="15" t="s">
        <v>33</v>
      </c>
      <c r="AX359" s="15" t="s">
        <v>80</v>
      </c>
      <c r="AY359" s="266" t="s">
        <v>136</v>
      </c>
    </row>
    <row r="360" spans="1:65" s="2" customFormat="1" ht="21.75" customHeight="1">
      <c r="A360" s="40"/>
      <c r="B360" s="41"/>
      <c r="C360" s="206" t="s">
        <v>616</v>
      </c>
      <c r="D360" s="206" t="s">
        <v>138</v>
      </c>
      <c r="E360" s="207" t="s">
        <v>617</v>
      </c>
      <c r="F360" s="208" t="s">
        <v>618</v>
      </c>
      <c r="G360" s="209" t="s">
        <v>201</v>
      </c>
      <c r="H360" s="210">
        <v>178.817</v>
      </c>
      <c r="I360" s="211"/>
      <c r="J360" s="212">
        <f>ROUND(I360*H360,2)</f>
        <v>0</v>
      </c>
      <c r="K360" s="208" t="s">
        <v>142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143</v>
      </c>
      <c r="AT360" s="217" t="s">
        <v>138</v>
      </c>
      <c r="AU360" s="217" t="s">
        <v>82</v>
      </c>
      <c r="AY360" s="19" t="s">
        <v>136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80</v>
      </c>
      <c r="BK360" s="218">
        <f>ROUND(I360*H360,2)</f>
        <v>0</v>
      </c>
      <c r="BL360" s="19" t="s">
        <v>143</v>
      </c>
      <c r="BM360" s="217" t="s">
        <v>619</v>
      </c>
    </row>
    <row r="361" spans="1:47" s="2" customFormat="1" ht="12">
      <c r="A361" s="40"/>
      <c r="B361" s="41"/>
      <c r="C361" s="42"/>
      <c r="D361" s="219" t="s">
        <v>145</v>
      </c>
      <c r="E361" s="42"/>
      <c r="F361" s="220" t="s">
        <v>620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145</v>
      </c>
      <c r="AU361" s="19" t="s">
        <v>82</v>
      </c>
    </row>
    <row r="362" spans="1:51" s="14" customFormat="1" ht="12">
      <c r="A362" s="14"/>
      <c r="B362" s="246"/>
      <c r="C362" s="247"/>
      <c r="D362" s="226" t="s">
        <v>147</v>
      </c>
      <c r="E362" s="248" t="s">
        <v>19</v>
      </c>
      <c r="F362" s="249" t="s">
        <v>621</v>
      </c>
      <c r="G362" s="247"/>
      <c r="H362" s="248" t="s">
        <v>19</v>
      </c>
      <c r="I362" s="250"/>
      <c r="J362" s="247"/>
      <c r="K362" s="247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147</v>
      </c>
      <c r="AU362" s="255" t="s">
        <v>82</v>
      </c>
      <c r="AV362" s="14" t="s">
        <v>80</v>
      </c>
      <c r="AW362" s="14" t="s">
        <v>33</v>
      </c>
      <c r="AX362" s="14" t="s">
        <v>72</v>
      </c>
      <c r="AY362" s="255" t="s">
        <v>136</v>
      </c>
    </row>
    <row r="363" spans="1:51" s="13" customFormat="1" ht="12">
      <c r="A363" s="13"/>
      <c r="B363" s="224"/>
      <c r="C363" s="225"/>
      <c r="D363" s="226" t="s">
        <v>147</v>
      </c>
      <c r="E363" s="227" t="s">
        <v>19</v>
      </c>
      <c r="F363" s="228" t="s">
        <v>622</v>
      </c>
      <c r="G363" s="225"/>
      <c r="H363" s="229">
        <v>292.861</v>
      </c>
      <c r="I363" s="230"/>
      <c r="J363" s="225"/>
      <c r="K363" s="225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147</v>
      </c>
      <c r="AU363" s="235" t="s">
        <v>82</v>
      </c>
      <c r="AV363" s="13" t="s">
        <v>82</v>
      </c>
      <c r="AW363" s="13" t="s">
        <v>33</v>
      </c>
      <c r="AX363" s="13" t="s">
        <v>72</v>
      </c>
      <c r="AY363" s="235" t="s">
        <v>136</v>
      </c>
    </row>
    <row r="364" spans="1:51" s="13" customFormat="1" ht="12">
      <c r="A364" s="13"/>
      <c r="B364" s="224"/>
      <c r="C364" s="225"/>
      <c r="D364" s="226" t="s">
        <v>147</v>
      </c>
      <c r="E364" s="227" t="s">
        <v>19</v>
      </c>
      <c r="F364" s="228" t="s">
        <v>623</v>
      </c>
      <c r="G364" s="225"/>
      <c r="H364" s="229">
        <v>-114.044</v>
      </c>
      <c r="I364" s="230"/>
      <c r="J364" s="225"/>
      <c r="K364" s="225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147</v>
      </c>
      <c r="AU364" s="235" t="s">
        <v>82</v>
      </c>
      <c r="AV364" s="13" t="s">
        <v>82</v>
      </c>
      <c r="AW364" s="13" t="s">
        <v>33</v>
      </c>
      <c r="AX364" s="13" t="s">
        <v>72</v>
      </c>
      <c r="AY364" s="235" t="s">
        <v>136</v>
      </c>
    </row>
    <row r="365" spans="1:51" s="15" customFormat="1" ht="12">
      <c r="A365" s="15"/>
      <c r="B365" s="256"/>
      <c r="C365" s="257"/>
      <c r="D365" s="226" t="s">
        <v>147</v>
      </c>
      <c r="E365" s="258" t="s">
        <v>19</v>
      </c>
      <c r="F365" s="259" t="s">
        <v>277</v>
      </c>
      <c r="G365" s="257"/>
      <c r="H365" s="260">
        <v>178.817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6" t="s">
        <v>147</v>
      </c>
      <c r="AU365" s="266" t="s">
        <v>82</v>
      </c>
      <c r="AV365" s="15" t="s">
        <v>143</v>
      </c>
      <c r="AW365" s="15" t="s">
        <v>33</v>
      </c>
      <c r="AX365" s="15" t="s">
        <v>80</v>
      </c>
      <c r="AY365" s="266" t="s">
        <v>136</v>
      </c>
    </row>
    <row r="366" spans="1:65" s="2" customFormat="1" ht="24.15" customHeight="1">
      <c r="A366" s="40"/>
      <c r="B366" s="41"/>
      <c r="C366" s="206" t="s">
        <v>624</v>
      </c>
      <c r="D366" s="206" t="s">
        <v>138</v>
      </c>
      <c r="E366" s="207" t="s">
        <v>625</v>
      </c>
      <c r="F366" s="208" t="s">
        <v>626</v>
      </c>
      <c r="G366" s="209" t="s">
        <v>201</v>
      </c>
      <c r="H366" s="210">
        <v>2503.438</v>
      </c>
      <c r="I366" s="211"/>
      <c r="J366" s="212">
        <f>ROUND(I366*H366,2)</f>
        <v>0</v>
      </c>
      <c r="K366" s="208" t="s">
        <v>142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143</v>
      </c>
      <c r="AT366" s="217" t="s">
        <v>138</v>
      </c>
      <c r="AU366" s="217" t="s">
        <v>82</v>
      </c>
      <c r="AY366" s="19" t="s">
        <v>136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80</v>
      </c>
      <c r="BK366" s="218">
        <f>ROUND(I366*H366,2)</f>
        <v>0</v>
      </c>
      <c r="BL366" s="19" t="s">
        <v>143</v>
      </c>
      <c r="BM366" s="217" t="s">
        <v>627</v>
      </c>
    </row>
    <row r="367" spans="1:47" s="2" customFormat="1" ht="12">
      <c r="A367" s="40"/>
      <c r="B367" s="41"/>
      <c r="C367" s="42"/>
      <c r="D367" s="219" t="s">
        <v>145</v>
      </c>
      <c r="E367" s="42"/>
      <c r="F367" s="220" t="s">
        <v>628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145</v>
      </c>
      <c r="AU367" s="19" t="s">
        <v>82</v>
      </c>
    </row>
    <row r="368" spans="1:51" s="13" customFormat="1" ht="12">
      <c r="A368" s="13"/>
      <c r="B368" s="224"/>
      <c r="C368" s="225"/>
      <c r="D368" s="226" t="s">
        <v>147</v>
      </c>
      <c r="E368" s="227" t="s">
        <v>19</v>
      </c>
      <c r="F368" s="228" t="s">
        <v>629</v>
      </c>
      <c r="G368" s="225"/>
      <c r="H368" s="229">
        <v>2503.438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147</v>
      </c>
      <c r="AU368" s="235" t="s">
        <v>82</v>
      </c>
      <c r="AV368" s="13" t="s">
        <v>82</v>
      </c>
      <c r="AW368" s="13" t="s">
        <v>33</v>
      </c>
      <c r="AX368" s="13" t="s">
        <v>80</v>
      </c>
      <c r="AY368" s="235" t="s">
        <v>136</v>
      </c>
    </row>
    <row r="369" spans="1:65" s="2" customFormat="1" ht="16.5" customHeight="1">
      <c r="A369" s="40"/>
      <c r="B369" s="41"/>
      <c r="C369" s="206" t="s">
        <v>630</v>
      </c>
      <c r="D369" s="206" t="s">
        <v>138</v>
      </c>
      <c r="E369" s="207" t="s">
        <v>631</v>
      </c>
      <c r="F369" s="208" t="s">
        <v>632</v>
      </c>
      <c r="G369" s="209" t="s">
        <v>201</v>
      </c>
      <c r="H369" s="210">
        <v>114.044</v>
      </c>
      <c r="I369" s="211"/>
      <c r="J369" s="212">
        <f>ROUND(I369*H369,2)</f>
        <v>0</v>
      </c>
      <c r="K369" s="208" t="s">
        <v>142</v>
      </c>
      <c r="L369" s="46"/>
      <c r="M369" s="213" t="s">
        <v>19</v>
      </c>
      <c r="N369" s="214" t="s">
        <v>43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143</v>
      </c>
      <c r="AT369" s="217" t="s">
        <v>138</v>
      </c>
      <c r="AU369" s="217" t="s">
        <v>82</v>
      </c>
      <c r="AY369" s="19" t="s">
        <v>136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80</v>
      </c>
      <c r="BK369" s="218">
        <f>ROUND(I369*H369,2)</f>
        <v>0</v>
      </c>
      <c r="BL369" s="19" t="s">
        <v>143</v>
      </c>
      <c r="BM369" s="217" t="s">
        <v>633</v>
      </c>
    </row>
    <row r="370" spans="1:47" s="2" customFormat="1" ht="12">
      <c r="A370" s="40"/>
      <c r="B370" s="41"/>
      <c r="C370" s="42"/>
      <c r="D370" s="219" t="s">
        <v>145</v>
      </c>
      <c r="E370" s="42"/>
      <c r="F370" s="220" t="s">
        <v>634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145</v>
      </c>
      <c r="AU370" s="19" t="s">
        <v>82</v>
      </c>
    </row>
    <row r="371" spans="1:51" s="13" customFormat="1" ht="12">
      <c r="A371" s="13"/>
      <c r="B371" s="224"/>
      <c r="C371" s="225"/>
      <c r="D371" s="226" t="s">
        <v>147</v>
      </c>
      <c r="E371" s="227" t="s">
        <v>19</v>
      </c>
      <c r="F371" s="228" t="s">
        <v>635</v>
      </c>
      <c r="G371" s="225"/>
      <c r="H371" s="229">
        <v>114.044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147</v>
      </c>
      <c r="AU371" s="235" t="s">
        <v>82</v>
      </c>
      <c r="AV371" s="13" t="s">
        <v>82</v>
      </c>
      <c r="AW371" s="13" t="s">
        <v>33</v>
      </c>
      <c r="AX371" s="13" t="s">
        <v>80</v>
      </c>
      <c r="AY371" s="235" t="s">
        <v>136</v>
      </c>
    </row>
    <row r="372" spans="1:65" s="2" customFormat="1" ht="24.15" customHeight="1">
      <c r="A372" s="40"/>
      <c r="B372" s="41"/>
      <c r="C372" s="206" t="s">
        <v>636</v>
      </c>
      <c r="D372" s="206" t="s">
        <v>138</v>
      </c>
      <c r="E372" s="207" t="s">
        <v>637</v>
      </c>
      <c r="F372" s="208" t="s">
        <v>638</v>
      </c>
      <c r="G372" s="209" t="s">
        <v>201</v>
      </c>
      <c r="H372" s="210">
        <v>178.817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143</v>
      </c>
      <c r="AT372" s="217" t="s">
        <v>138</v>
      </c>
      <c r="AU372" s="217" t="s">
        <v>82</v>
      </c>
      <c r="AY372" s="19" t="s">
        <v>136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143</v>
      </c>
      <c r="BM372" s="217" t="s">
        <v>639</v>
      </c>
    </row>
    <row r="373" spans="1:51" s="13" customFormat="1" ht="12">
      <c r="A373" s="13"/>
      <c r="B373" s="224"/>
      <c r="C373" s="225"/>
      <c r="D373" s="226" t="s">
        <v>147</v>
      </c>
      <c r="E373" s="227" t="s">
        <v>19</v>
      </c>
      <c r="F373" s="228" t="s">
        <v>640</v>
      </c>
      <c r="G373" s="225"/>
      <c r="H373" s="229">
        <v>178.817</v>
      </c>
      <c r="I373" s="230"/>
      <c r="J373" s="225"/>
      <c r="K373" s="225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147</v>
      </c>
      <c r="AU373" s="235" t="s">
        <v>82</v>
      </c>
      <c r="AV373" s="13" t="s">
        <v>82</v>
      </c>
      <c r="AW373" s="13" t="s">
        <v>33</v>
      </c>
      <c r="AX373" s="13" t="s">
        <v>80</v>
      </c>
      <c r="AY373" s="235" t="s">
        <v>136</v>
      </c>
    </row>
    <row r="374" spans="1:63" s="12" customFormat="1" ht="22.8" customHeight="1">
      <c r="A374" s="12"/>
      <c r="B374" s="190"/>
      <c r="C374" s="191"/>
      <c r="D374" s="192" t="s">
        <v>71</v>
      </c>
      <c r="E374" s="204" t="s">
        <v>641</v>
      </c>
      <c r="F374" s="204" t="s">
        <v>642</v>
      </c>
      <c r="G374" s="191"/>
      <c r="H374" s="191"/>
      <c r="I374" s="194"/>
      <c r="J374" s="205">
        <f>BK374</f>
        <v>0</v>
      </c>
      <c r="K374" s="191"/>
      <c r="L374" s="196"/>
      <c r="M374" s="197"/>
      <c r="N374" s="198"/>
      <c r="O374" s="198"/>
      <c r="P374" s="199">
        <f>SUM(P375:P376)</f>
        <v>0</v>
      </c>
      <c r="Q374" s="198"/>
      <c r="R374" s="199">
        <f>SUM(R375:R376)</f>
        <v>0</v>
      </c>
      <c r="S374" s="198"/>
      <c r="T374" s="200">
        <f>SUM(T375:T376)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1" t="s">
        <v>80</v>
      </c>
      <c r="AT374" s="202" t="s">
        <v>71</v>
      </c>
      <c r="AU374" s="202" t="s">
        <v>80</v>
      </c>
      <c r="AY374" s="201" t="s">
        <v>136</v>
      </c>
      <c r="BK374" s="203">
        <f>SUM(BK375:BK376)</f>
        <v>0</v>
      </c>
    </row>
    <row r="375" spans="1:65" s="2" customFormat="1" ht="24.15" customHeight="1">
      <c r="A375" s="40"/>
      <c r="B375" s="41"/>
      <c r="C375" s="206" t="s">
        <v>643</v>
      </c>
      <c r="D375" s="206" t="s">
        <v>138</v>
      </c>
      <c r="E375" s="207" t="s">
        <v>644</v>
      </c>
      <c r="F375" s="208" t="s">
        <v>645</v>
      </c>
      <c r="G375" s="209" t="s">
        <v>201</v>
      </c>
      <c r="H375" s="210">
        <v>37.892</v>
      </c>
      <c r="I375" s="211"/>
      <c r="J375" s="212">
        <f>ROUND(I375*H375,2)</f>
        <v>0</v>
      </c>
      <c r="K375" s="208" t="s">
        <v>142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143</v>
      </c>
      <c r="AT375" s="217" t="s">
        <v>138</v>
      </c>
      <c r="AU375" s="217" t="s">
        <v>82</v>
      </c>
      <c r="AY375" s="19" t="s">
        <v>136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143</v>
      </c>
      <c r="BM375" s="217" t="s">
        <v>646</v>
      </c>
    </row>
    <row r="376" spans="1:47" s="2" customFormat="1" ht="12">
      <c r="A376" s="40"/>
      <c r="B376" s="41"/>
      <c r="C376" s="42"/>
      <c r="D376" s="219" t="s">
        <v>145</v>
      </c>
      <c r="E376" s="42"/>
      <c r="F376" s="220" t="s">
        <v>647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145</v>
      </c>
      <c r="AU376" s="19" t="s">
        <v>82</v>
      </c>
    </row>
    <row r="377" spans="1:63" s="12" customFormat="1" ht="25.9" customHeight="1">
      <c r="A377" s="12"/>
      <c r="B377" s="190"/>
      <c r="C377" s="191"/>
      <c r="D377" s="192" t="s">
        <v>71</v>
      </c>
      <c r="E377" s="193" t="s">
        <v>648</v>
      </c>
      <c r="F377" s="193" t="s">
        <v>649</v>
      </c>
      <c r="G377" s="191"/>
      <c r="H377" s="191"/>
      <c r="I377" s="194"/>
      <c r="J377" s="195">
        <f>BK377</f>
        <v>0</v>
      </c>
      <c r="K377" s="191"/>
      <c r="L377" s="196"/>
      <c r="M377" s="197"/>
      <c r="N377" s="198"/>
      <c r="O377" s="198"/>
      <c r="P377" s="199">
        <f>P378+P382+P396</f>
        <v>0</v>
      </c>
      <c r="Q377" s="198"/>
      <c r="R377" s="199">
        <f>R378+R382+R396</f>
        <v>0</v>
      </c>
      <c r="S377" s="198"/>
      <c r="T377" s="200">
        <f>T378+T382+T396</f>
        <v>0.8706038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1" t="s">
        <v>82</v>
      </c>
      <c r="AT377" s="202" t="s">
        <v>71</v>
      </c>
      <c r="AU377" s="202" t="s">
        <v>72</v>
      </c>
      <c r="AY377" s="201" t="s">
        <v>136</v>
      </c>
      <c r="BK377" s="203">
        <f>BK378+BK382+BK396</f>
        <v>0</v>
      </c>
    </row>
    <row r="378" spans="1:63" s="12" customFormat="1" ht="22.8" customHeight="1">
      <c r="A378" s="12"/>
      <c r="B378" s="190"/>
      <c r="C378" s="191"/>
      <c r="D378" s="192" t="s">
        <v>71</v>
      </c>
      <c r="E378" s="204" t="s">
        <v>650</v>
      </c>
      <c r="F378" s="204" t="s">
        <v>651</v>
      </c>
      <c r="G378" s="191"/>
      <c r="H378" s="191"/>
      <c r="I378" s="194"/>
      <c r="J378" s="205">
        <f>BK378</f>
        <v>0</v>
      </c>
      <c r="K378" s="191"/>
      <c r="L378" s="196"/>
      <c r="M378" s="197"/>
      <c r="N378" s="198"/>
      <c r="O378" s="198"/>
      <c r="P378" s="199">
        <f>SUM(P379:P381)</f>
        <v>0</v>
      </c>
      <c r="Q378" s="198"/>
      <c r="R378" s="199">
        <f>SUM(R379:R381)</f>
        <v>0</v>
      </c>
      <c r="S378" s="198"/>
      <c r="T378" s="200">
        <f>SUM(T379:T381)</f>
        <v>0.6450400000000001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1" t="s">
        <v>82</v>
      </c>
      <c r="AT378" s="202" t="s">
        <v>71</v>
      </c>
      <c r="AU378" s="202" t="s">
        <v>80</v>
      </c>
      <c r="AY378" s="201" t="s">
        <v>136</v>
      </c>
      <c r="BK378" s="203">
        <f>SUM(BK379:BK381)</f>
        <v>0</v>
      </c>
    </row>
    <row r="379" spans="1:65" s="2" customFormat="1" ht="16.5" customHeight="1">
      <c r="A379" s="40"/>
      <c r="B379" s="41"/>
      <c r="C379" s="206" t="s">
        <v>652</v>
      </c>
      <c r="D379" s="206" t="s">
        <v>138</v>
      </c>
      <c r="E379" s="207" t="s">
        <v>653</v>
      </c>
      <c r="F379" s="208" t="s">
        <v>654</v>
      </c>
      <c r="G379" s="209" t="s">
        <v>141</v>
      </c>
      <c r="H379" s="210">
        <v>64.504</v>
      </c>
      <c r="I379" s="211"/>
      <c r="J379" s="212">
        <f>ROUND(I379*H379,2)</f>
        <v>0</v>
      </c>
      <c r="K379" s="208" t="s">
        <v>142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0.01</v>
      </c>
      <c r="T379" s="216">
        <f>S379*H379</f>
        <v>0.6450400000000001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229</v>
      </c>
      <c r="AT379" s="217" t="s">
        <v>138</v>
      </c>
      <c r="AU379" s="217" t="s">
        <v>82</v>
      </c>
      <c r="AY379" s="19" t="s">
        <v>136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229</v>
      </c>
      <c r="BM379" s="217" t="s">
        <v>655</v>
      </c>
    </row>
    <row r="380" spans="1:47" s="2" customFormat="1" ht="12">
      <c r="A380" s="40"/>
      <c r="B380" s="41"/>
      <c r="C380" s="42"/>
      <c r="D380" s="219" t="s">
        <v>145</v>
      </c>
      <c r="E380" s="42"/>
      <c r="F380" s="220" t="s">
        <v>656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145</v>
      </c>
      <c r="AU380" s="19" t="s">
        <v>82</v>
      </c>
    </row>
    <row r="381" spans="1:51" s="13" customFormat="1" ht="12">
      <c r="A381" s="13"/>
      <c r="B381" s="224"/>
      <c r="C381" s="225"/>
      <c r="D381" s="226" t="s">
        <v>147</v>
      </c>
      <c r="E381" s="227" t="s">
        <v>19</v>
      </c>
      <c r="F381" s="228" t="s">
        <v>657</v>
      </c>
      <c r="G381" s="225"/>
      <c r="H381" s="229">
        <v>64.504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147</v>
      </c>
      <c r="AU381" s="235" t="s">
        <v>82</v>
      </c>
      <c r="AV381" s="13" t="s">
        <v>82</v>
      </c>
      <c r="AW381" s="13" t="s">
        <v>33</v>
      </c>
      <c r="AX381" s="13" t="s">
        <v>80</v>
      </c>
      <c r="AY381" s="235" t="s">
        <v>136</v>
      </c>
    </row>
    <row r="382" spans="1:63" s="12" customFormat="1" ht="22.8" customHeight="1">
      <c r="A382" s="12"/>
      <c r="B382" s="190"/>
      <c r="C382" s="191"/>
      <c r="D382" s="192" t="s">
        <v>71</v>
      </c>
      <c r="E382" s="204" t="s">
        <v>658</v>
      </c>
      <c r="F382" s="204" t="s">
        <v>659</v>
      </c>
      <c r="G382" s="191"/>
      <c r="H382" s="191"/>
      <c r="I382" s="194"/>
      <c r="J382" s="205">
        <f>BK382</f>
        <v>0</v>
      </c>
      <c r="K382" s="191"/>
      <c r="L382" s="196"/>
      <c r="M382" s="197"/>
      <c r="N382" s="198"/>
      <c r="O382" s="198"/>
      <c r="P382" s="199">
        <f>SUM(P383:P395)</f>
        <v>0</v>
      </c>
      <c r="Q382" s="198"/>
      <c r="R382" s="199">
        <f>SUM(R383:R395)</f>
        <v>0</v>
      </c>
      <c r="S382" s="198"/>
      <c r="T382" s="200">
        <f>SUM(T383:T395)</f>
        <v>0.034395999999999996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1" t="s">
        <v>82</v>
      </c>
      <c r="AT382" s="202" t="s">
        <v>71</v>
      </c>
      <c r="AU382" s="202" t="s">
        <v>80</v>
      </c>
      <c r="AY382" s="201" t="s">
        <v>136</v>
      </c>
      <c r="BK382" s="203">
        <f>SUM(BK383:BK395)</f>
        <v>0</v>
      </c>
    </row>
    <row r="383" spans="1:65" s="2" customFormat="1" ht="24.15" customHeight="1">
      <c r="A383" s="40"/>
      <c r="B383" s="41"/>
      <c r="C383" s="206" t="s">
        <v>660</v>
      </c>
      <c r="D383" s="206" t="s">
        <v>138</v>
      </c>
      <c r="E383" s="207" t="s">
        <v>661</v>
      </c>
      <c r="F383" s="208" t="s">
        <v>662</v>
      </c>
      <c r="G383" s="209" t="s">
        <v>162</v>
      </c>
      <c r="H383" s="210">
        <v>8</v>
      </c>
      <c r="I383" s="211"/>
      <c r="J383" s="212">
        <f>ROUND(I383*H383,2)</f>
        <v>0</v>
      </c>
      <c r="K383" s="208" t="s">
        <v>142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0.0004</v>
      </c>
      <c r="T383" s="216">
        <f>S383*H383</f>
        <v>0.0032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229</v>
      </c>
      <c r="AT383" s="217" t="s">
        <v>138</v>
      </c>
      <c r="AU383" s="217" t="s">
        <v>82</v>
      </c>
      <c r="AY383" s="19" t="s">
        <v>136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229</v>
      </c>
      <c r="BM383" s="217" t="s">
        <v>663</v>
      </c>
    </row>
    <row r="384" spans="1:47" s="2" customFormat="1" ht="12">
      <c r="A384" s="40"/>
      <c r="B384" s="41"/>
      <c r="C384" s="42"/>
      <c r="D384" s="219" t="s">
        <v>145</v>
      </c>
      <c r="E384" s="42"/>
      <c r="F384" s="220" t="s">
        <v>664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145</v>
      </c>
      <c r="AU384" s="19" t="s">
        <v>82</v>
      </c>
    </row>
    <row r="385" spans="1:51" s="13" customFormat="1" ht="12">
      <c r="A385" s="13"/>
      <c r="B385" s="224"/>
      <c r="C385" s="225"/>
      <c r="D385" s="226" t="s">
        <v>147</v>
      </c>
      <c r="E385" s="227" t="s">
        <v>19</v>
      </c>
      <c r="F385" s="228" t="s">
        <v>665</v>
      </c>
      <c r="G385" s="225"/>
      <c r="H385" s="229">
        <v>8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147</v>
      </c>
      <c r="AU385" s="235" t="s">
        <v>82</v>
      </c>
      <c r="AV385" s="13" t="s">
        <v>82</v>
      </c>
      <c r="AW385" s="13" t="s">
        <v>33</v>
      </c>
      <c r="AX385" s="13" t="s">
        <v>80</v>
      </c>
      <c r="AY385" s="235" t="s">
        <v>136</v>
      </c>
    </row>
    <row r="386" spans="1:65" s="2" customFormat="1" ht="24.15" customHeight="1">
      <c r="A386" s="40"/>
      <c r="B386" s="41"/>
      <c r="C386" s="206" t="s">
        <v>666</v>
      </c>
      <c r="D386" s="206" t="s">
        <v>138</v>
      </c>
      <c r="E386" s="207" t="s">
        <v>667</v>
      </c>
      <c r="F386" s="208" t="s">
        <v>668</v>
      </c>
      <c r="G386" s="209" t="s">
        <v>162</v>
      </c>
      <c r="H386" s="210">
        <v>38.94</v>
      </c>
      <c r="I386" s="211"/>
      <c r="J386" s="212">
        <f>ROUND(I386*H386,2)</f>
        <v>0</v>
      </c>
      <c r="K386" s="208" t="s">
        <v>142</v>
      </c>
      <c r="L386" s="46"/>
      <c r="M386" s="213" t="s">
        <v>19</v>
      </c>
      <c r="N386" s="214" t="s">
        <v>43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0.0004</v>
      </c>
      <c r="T386" s="216">
        <f>S386*H386</f>
        <v>0.015576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229</v>
      </c>
      <c r="AT386" s="217" t="s">
        <v>138</v>
      </c>
      <c r="AU386" s="217" t="s">
        <v>82</v>
      </c>
      <c r="AY386" s="19" t="s">
        <v>136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80</v>
      </c>
      <c r="BK386" s="218">
        <f>ROUND(I386*H386,2)</f>
        <v>0</v>
      </c>
      <c r="BL386" s="19" t="s">
        <v>229</v>
      </c>
      <c r="BM386" s="217" t="s">
        <v>669</v>
      </c>
    </row>
    <row r="387" spans="1:47" s="2" customFormat="1" ht="12">
      <c r="A387" s="40"/>
      <c r="B387" s="41"/>
      <c r="C387" s="42"/>
      <c r="D387" s="219" t="s">
        <v>145</v>
      </c>
      <c r="E387" s="42"/>
      <c r="F387" s="220" t="s">
        <v>670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145</v>
      </c>
      <c r="AU387" s="19" t="s">
        <v>82</v>
      </c>
    </row>
    <row r="388" spans="1:51" s="13" customFormat="1" ht="12">
      <c r="A388" s="13"/>
      <c r="B388" s="224"/>
      <c r="C388" s="225"/>
      <c r="D388" s="226" t="s">
        <v>147</v>
      </c>
      <c r="E388" s="227" t="s">
        <v>19</v>
      </c>
      <c r="F388" s="228" t="s">
        <v>671</v>
      </c>
      <c r="G388" s="225"/>
      <c r="H388" s="229">
        <v>38.94</v>
      </c>
      <c r="I388" s="230"/>
      <c r="J388" s="225"/>
      <c r="K388" s="225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147</v>
      </c>
      <c r="AU388" s="235" t="s">
        <v>82</v>
      </c>
      <c r="AV388" s="13" t="s">
        <v>82</v>
      </c>
      <c r="AW388" s="13" t="s">
        <v>33</v>
      </c>
      <c r="AX388" s="13" t="s">
        <v>80</v>
      </c>
      <c r="AY388" s="235" t="s">
        <v>136</v>
      </c>
    </row>
    <row r="389" spans="1:65" s="2" customFormat="1" ht="16.5" customHeight="1">
      <c r="A389" s="40"/>
      <c r="B389" s="41"/>
      <c r="C389" s="206" t="s">
        <v>672</v>
      </c>
      <c r="D389" s="206" t="s">
        <v>138</v>
      </c>
      <c r="E389" s="207" t="s">
        <v>673</v>
      </c>
      <c r="F389" s="208" t="s">
        <v>674</v>
      </c>
      <c r="G389" s="209" t="s">
        <v>151</v>
      </c>
      <c r="H389" s="210">
        <v>40</v>
      </c>
      <c r="I389" s="211"/>
      <c r="J389" s="212">
        <f>ROUND(I389*H389,2)</f>
        <v>0</v>
      </c>
      <c r="K389" s="208" t="s">
        <v>142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0.00028</v>
      </c>
      <c r="T389" s="216">
        <f>S389*H389</f>
        <v>0.011199999999999998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229</v>
      </c>
      <c r="AT389" s="217" t="s">
        <v>138</v>
      </c>
      <c r="AU389" s="217" t="s">
        <v>82</v>
      </c>
      <c r="AY389" s="19" t="s">
        <v>136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229</v>
      </c>
      <c r="BM389" s="217" t="s">
        <v>675</v>
      </c>
    </row>
    <row r="390" spans="1:47" s="2" customFormat="1" ht="12">
      <c r="A390" s="40"/>
      <c r="B390" s="41"/>
      <c r="C390" s="42"/>
      <c r="D390" s="219" t="s">
        <v>145</v>
      </c>
      <c r="E390" s="42"/>
      <c r="F390" s="220" t="s">
        <v>676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145</v>
      </c>
      <c r="AU390" s="19" t="s">
        <v>82</v>
      </c>
    </row>
    <row r="391" spans="1:51" s="13" customFormat="1" ht="12">
      <c r="A391" s="13"/>
      <c r="B391" s="224"/>
      <c r="C391" s="225"/>
      <c r="D391" s="226" t="s">
        <v>147</v>
      </c>
      <c r="E391" s="227" t="s">
        <v>19</v>
      </c>
      <c r="F391" s="228" t="s">
        <v>677</v>
      </c>
      <c r="G391" s="225"/>
      <c r="H391" s="229">
        <v>40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147</v>
      </c>
      <c r="AU391" s="235" t="s">
        <v>82</v>
      </c>
      <c r="AV391" s="13" t="s">
        <v>82</v>
      </c>
      <c r="AW391" s="13" t="s">
        <v>33</v>
      </c>
      <c r="AX391" s="13" t="s">
        <v>80</v>
      </c>
      <c r="AY391" s="235" t="s">
        <v>136</v>
      </c>
    </row>
    <row r="392" spans="1:65" s="2" customFormat="1" ht="16.5" customHeight="1">
      <c r="A392" s="40"/>
      <c r="B392" s="41"/>
      <c r="C392" s="206" t="s">
        <v>678</v>
      </c>
      <c r="D392" s="206" t="s">
        <v>138</v>
      </c>
      <c r="E392" s="207" t="s">
        <v>679</v>
      </c>
      <c r="F392" s="208" t="s">
        <v>680</v>
      </c>
      <c r="G392" s="209" t="s">
        <v>151</v>
      </c>
      <c r="H392" s="210">
        <v>2</v>
      </c>
      <c r="I392" s="211"/>
      <c r="J392" s="212">
        <f>ROUND(I392*H392,2)</f>
        <v>0</v>
      </c>
      <c r="K392" s="208" t="s">
        <v>142</v>
      </c>
      <c r="L392" s="46"/>
      <c r="M392" s="213" t="s">
        <v>19</v>
      </c>
      <c r="N392" s="214" t="s">
        <v>43</v>
      </c>
      <c r="O392" s="86"/>
      <c r="P392" s="215">
        <f>O392*H392</f>
        <v>0</v>
      </c>
      <c r="Q392" s="215">
        <v>0</v>
      </c>
      <c r="R392" s="215">
        <f>Q392*H392</f>
        <v>0</v>
      </c>
      <c r="S392" s="215">
        <v>0.00221</v>
      </c>
      <c r="T392" s="216">
        <f>S392*H392</f>
        <v>0.00442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229</v>
      </c>
      <c r="AT392" s="217" t="s">
        <v>138</v>
      </c>
      <c r="AU392" s="217" t="s">
        <v>82</v>
      </c>
      <c r="AY392" s="19" t="s">
        <v>136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80</v>
      </c>
      <c r="BK392" s="218">
        <f>ROUND(I392*H392,2)</f>
        <v>0</v>
      </c>
      <c r="BL392" s="19" t="s">
        <v>229</v>
      </c>
      <c r="BM392" s="217" t="s">
        <v>681</v>
      </c>
    </row>
    <row r="393" spans="1:47" s="2" customFormat="1" ht="12">
      <c r="A393" s="40"/>
      <c r="B393" s="41"/>
      <c r="C393" s="42"/>
      <c r="D393" s="219" t="s">
        <v>145</v>
      </c>
      <c r="E393" s="42"/>
      <c r="F393" s="220" t="s">
        <v>682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145</v>
      </c>
      <c r="AU393" s="19" t="s">
        <v>82</v>
      </c>
    </row>
    <row r="394" spans="1:51" s="13" customFormat="1" ht="12">
      <c r="A394" s="13"/>
      <c r="B394" s="224"/>
      <c r="C394" s="225"/>
      <c r="D394" s="226" t="s">
        <v>147</v>
      </c>
      <c r="E394" s="227" t="s">
        <v>19</v>
      </c>
      <c r="F394" s="228" t="s">
        <v>683</v>
      </c>
      <c r="G394" s="225"/>
      <c r="H394" s="229">
        <v>2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147</v>
      </c>
      <c r="AU394" s="235" t="s">
        <v>82</v>
      </c>
      <c r="AV394" s="13" t="s">
        <v>82</v>
      </c>
      <c r="AW394" s="13" t="s">
        <v>33</v>
      </c>
      <c r="AX394" s="13" t="s">
        <v>80</v>
      </c>
      <c r="AY394" s="235" t="s">
        <v>136</v>
      </c>
    </row>
    <row r="395" spans="1:65" s="2" customFormat="1" ht="24.15" customHeight="1">
      <c r="A395" s="40"/>
      <c r="B395" s="41"/>
      <c r="C395" s="206" t="s">
        <v>684</v>
      </c>
      <c r="D395" s="206" t="s">
        <v>138</v>
      </c>
      <c r="E395" s="207" t="s">
        <v>685</v>
      </c>
      <c r="F395" s="208" t="s">
        <v>686</v>
      </c>
      <c r="G395" s="209" t="s">
        <v>151</v>
      </c>
      <c r="H395" s="210">
        <v>1</v>
      </c>
      <c r="I395" s="211"/>
      <c r="J395" s="212">
        <f>ROUND(I395*H395,2)</f>
        <v>0</v>
      </c>
      <c r="K395" s="208" t="s">
        <v>19</v>
      </c>
      <c r="L395" s="46"/>
      <c r="M395" s="213" t="s">
        <v>19</v>
      </c>
      <c r="N395" s="214" t="s">
        <v>43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229</v>
      </c>
      <c r="AT395" s="217" t="s">
        <v>138</v>
      </c>
      <c r="AU395" s="217" t="s">
        <v>82</v>
      </c>
      <c r="AY395" s="19" t="s">
        <v>136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80</v>
      </c>
      <c r="BK395" s="218">
        <f>ROUND(I395*H395,2)</f>
        <v>0</v>
      </c>
      <c r="BL395" s="19" t="s">
        <v>229</v>
      </c>
      <c r="BM395" s="217" t="s">
        <v>687</v>
      </c>
    </row>
    <row r="396" spans="1:63" s="12" customFormat="1" ht="22.8" customHeight="1">
      <c r="A396" s="12"/>
      <c r="B396" s="190"/>
      <c r="C396" s="191"/>
      <c r="D396" s="192" t="s">
        <v>71</v>
      </c>
      <c r="E396" s="204" t="s">
        <v>688</v>
      </c>
      <c r="F396" s="204" t="s">
        <v>689</v>
      </c>
      <c r="G396" s="191"/>
      <c r="H396" s="191"/>
      <c r="I396" s="194"/>
      <c r="J396" s="205">
        <f>BK396</f>
        <v>0</v>
      </c>
      <c r="K396" s="191"/>
      <c r="L396" s="196"/>
      <c r="M396" s="197"/>
      <c r="N396" s="198"/>
      <c r="O396" s="198"/>
      <c r="P396" s="199">
        <f>SUM(P397:P414)</f>
        <v>0</v>
      </c>
      <c r="Q396" s="198"/>
      <c r="R396" s="199">
        <f>SUM(R397:R414)</f>
        <v>0</v>
      </c>
      <c r="S396" s="198"/>
      <c r="T396" s="200">
        <f>SUM(T397:T414)</f>
        <v>0.1911678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1" t="s">
        <v>82</v>
      </c>
      <c r="AT396" s="202" t="s">
        <v>71</v>
      </c>
      <c r="AU396" s="202" t="s">
        <v>80</v>
      </c>
      <c r="AY396" s="201" t="s">
        <v>136</v>
      </c>
      <c r="BK396" s="203">
        <f>SUM(BK397:BK414)</f>
        <v>0</v>
      </c>
    </row>
    <row r="397" spans="1:65" s="2" customFormat="1" ht="16.5" customHeight="1">
      <c r="A397" s="40"/>
      <c r="B397" s="41"/>
      <c r="C397" s="206" t="s">
        <v>690</v>
      </c>
      <c r="D397" s="206" t="s">
        <v>138</v>
      </c>
      <c r="E397" s="207" t="s">
        <v>691</v>
      </c>
      <c r="F397" s="208" t="s">
        <v>692</v>
      </c>
      <c r="G397" s="209" t="s">
        <v>141</v>
      </c>
      <c r="H397" s="210">
        <v>4.22</v>
      </c>
      <c r="I397" s="211"/>
      <c r="J397" s="212">
        <f>ROUND(I397*H397,2)</f>
        <v>0</v>
      </c>
      <c r="K397" s="208" t="s">
        <v>142</v>
      </c>
      <c r="L397" s="46"/>
      <c r="M397" s="213" t="s">
        <v>19</v>
      </c>
      <c r="N397" s="214" t="s">
        <v>43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0.00594</v>
      </c>
      <c r="T397" s="216">
        <f>S397*H397</f>
        <v>0.025066799999999997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229</v>
      </c>
      <c r="AT397" s="217" t="s">
        <v>138</v>
      </c>
      <c r="AU397" s="217" t="s">
        <v>82</v>
      </c>
      <c r="AY397" s="19" t="s">
        <v>136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80</v>
      </c>
      <c r="BK397" s="218">
        <f>ROUND(I397*H397,2)</f>
        <v>0</v>
      </c>
      <c r="BL397" s="19" t="s">
        <v>229</v>
      </c>
      <c r="BM397" s="217" t="s">
        <v>693</v>
      </c>
    </row>
    <row r="398" spans="1:47" s="2" customFormat="1" ht="12">
      <c r="A398" s="40"/>
      <c r="B398" s="41"/>
      <c r="C398" s="42"/>
      <c r="D398" s="219" t="s">
        <v>145</v>
      </c>
      <c r="E398" s="42"/>
      <c r="F398" s="220" t="s">
        <v>694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145</v>
      </c>
      <c r="AU398" s="19" t="s">
        <v>82</v>
      </c>
    </row>
    <row r="399" spans="1:51" s="13" customFormat="1" ht="12">
      <c r="A399" s="13"/>
      <c r="B399" s="224"/>
      <c r="C399" s="225"/>
      <c r="D399" s="226" t="s">
        <v>147</v>
      </c>
      <c r="E399" s="227" t="s">
        <v>19</v>
      </c>
      <c r="F399" s="228" t="s">
        <v>695</v>
      </c>
      <c r="G399" s="225"/>
      <c r="H399" s="229">
        <v>4.22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147</v>
      </c>
      <c r="AU399" s="235" t="s">
        <v>82</v>
      </c>
      <c r="AV399" s="13" t="s">
        <v>82</v>
      </c>
      <c r="AW399" s="13" t="s">
        <v>33</v>
      </c>
      <c r="AX399" s="13" t="s">
        <v>80</v>
      </c>
      <c r="AY399" s="235" t="s">
        <v>136</v>
      </c>
    </row>
    <row r="400" spans="1:65" s="2" customFormat="1" ht="16.5" customHeight="1">
      <c r="A400" s="40"/>
      <c r="B400" s="41"/>
      <c r="C400" s="206" t="s">
        <v>696</v>
      </c>
      <c r="D400" s="206" t="s">
        <v>138</v>
      </c>
      <c r="E400" s="207" t="s">
        <v>697</v>
      </c>
      <c r="F400" s="208" t="s">
        <v>698</v>
      </c>
      <c r="G400" s="209" t="s">
        <v>162</v>
      </c>
      <c r="H400" s="210">
        <v>14.66</v>
      </c>
      <c r="I400" s="211"/>
      <c r="J400" s="212">
        <f>ROUND(I400*H400,2)</f>
        <v>0</v>
      </c>
      <c r="K400" s="208" t="s">
        <v>142</v>
      </c>
      <c r="L400" s="46"/>
      <c r="M400" s="213" t="s">
        <v>19</v>
      </c>
      <c r="N400" s="214" t="s">
        <v>43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0.00177</v>
      </c>
      <c r="T400" s="216">
        <f>S400*H400</f>
        <v>0.0259482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229</v>
      </c>
      <c r="AT400" s="217" t="s">
        <v>138</v>
      </c>
      <c r="AU400" s="217" t="s">
        <v>82</v>
      </c>
      <c r="AY400" s="19" t="s">
        <v>136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80</v>
      </c>
      <c r="BK400" s="218">
        <f>ROUND(I400*H400,2)</f>
        <v>0</v>
      </c>
      <c r="BL400" s="19" t="s">
        <v>229</v>
      </c>
      <c r="BM400" s="217" t="s">
        <v>699</v>
      </c>
    </row>
    <row r="401" spans="1:47" s="2" customFormat="1" ht="12">
      <c r="A401" s="40"/>
      <c r="B401" s="41"/>
      <c r="C401" s="42"/>
      <c r="D401" s="219" t="s">
        <v>145</v>
      </c>
      <c r="E401" s="42"/>
      <c r="F401" s="220" t="s">
        <v>700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145</v>
      </c>
      <c r="AU401" s="19" t="s">
        <v>82</v>
      </c>
    </row>
    <row r="402" spans="1:51" s="13" customFormat="1" ht="12">
      <c r="A402" s="13"/>
      <c r="B402" s="224"/>
      <c r="C402" s="225"/>
      <c r="D402" s="226" t="s">
        <v>147</v>
      </c>
      <c r="E402" s="227" t="s">
        <v>19</v>
      </c>
      <c r="F402" s="228" t="s">
        <v>701</v>
      </c>
      <c r="G402" s="225"/>
      <c r="H402" s="229">
        <v>14.66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147</v>
      </c>
      <c r="AU402" s="235" t="s">
        <v>82</v>
      </c>
      <c r="AV402" s="13" t="s">
        <v>82</v>
      </c>
      <c r="AW402" s="13" t="s">
        <v>33</v>
      </c>
      <c r="AX402" s="13" t="s">
        <v>80</v>
      </c>
      <c r="AY402" s="235" t="s">
        <v>136</v>
      </c>
    </row>
    <row r="403" spans="1:65" s="2" customFormat="1" ht="16.5" customHeight="1">
      <c r="A403" s="40"/>
      <c r="B403" s="41"/>
      <c r="C403" s="206" t="s">
        <v>702</v>
      </c>
      <c r="D403" s="206" t="s">
        <v>138</v>
      </c>
      <c r="E403" s="207" t="s">
        <v>703</v>
      </c>
      <c r="F403" s="208" t="s">
        <v>704</v>
      </c>
      <c r="G403" s="209" t="s">
        <v>162</v>
      </c>
      <c r="H403" s="210">
        <v>23.48</v>
      </c>
      <c r="I403" s="211"/>
      <c r="J403" s="212">
        <f>ROUND(I403*H403,2)</f>
        <v>0</v>
      </c>
      <c r="K403" s="208" t="s">
        <v>142</v>
      </c>
      <c r="L403" s="46"/>
      <c r="M403" s="213" t="s">
        <v>19</v>
      </c>
      <c r="N403" s="214" t="s">
        <v>43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0.00191</v>
      </c>
      <c r="T403" s="216">
        <f>S403*H403</f>
        <v>0.0448468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229</v>
      </c>
      <c r="AT403" s="217" t="s">
        <v>138</v>
      </c>
      <c r="AU403" s="217" t="s">
        <v>82</v>
      </c>
      <c r="AY403" s="19" t="s">
        <v>136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80</v>
      </c>
      <c r="BK403" s="218">
        <f>ROUND(I403*H403,2)</f>
        <v>0</v>
      </c>
      <c r="BL403" s="19" t="s">
        <v>229</v>
      </c>
      <c r="BM403" s="217" t="s">
        <v>705</v>
      </c>
    </row>
    <row r="404" spans="1:47" s="2" customFormat="1" ht="12">
      <c r="A404" s="40"/>
      <c r="B404" s="41"/>
      <c r="C404" s="42"/>
      <c r="D404" s="219" t="s">
        <v>145</v>
      </c>
      <c r="E404" s="42"/>
      <c r="F404" s="220" t="s">
        <v>706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145</v>
      </c>
      <c r="AU404" s="19" t="s">
        <v>82</v>
      </c>
    </row>
    <row r="405" spans="1:51" s="13" customFormat="1" ht="12">
      <c r="A405" s="13"/>
      <c r="B405" s="224"/>
      <c r="C405" s="225"/>
      <c r="D405" s="226" t="s">
        <v>147</v>
      </c>
      <c r="E405" s="227" t="s">
        <v>19</v>
      </c>
      <c r="F405" s="228" t="s">
        <v>707</v>
      </c>
      <c r="G405" s="225"/>
      <c r="H405" s="229">
        <v>23.48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147</v>
      </c>
      <c r="AU405" s="235" t="s">
        <v>82</v>
      </c>
      <c r="AV405" s="13" t="s">
        <v>82</v>
      </c>
      <c r="AW405" s="13" t="s">
        <v>33</v>
      </c>
      <c r="AX405" s="13" t="s">
        <v>80</v>
      </c>
      <c r="AY405" s="235" t="s">
        <v>136</v>
      </c>
    </row>
    <row r="406" spans="1:65" s="2" customFormat="1" ht="16.5" customHeight="1">
      <c r="A406" s="40"/>
      <c r="B406" s="41"/>
      <c r="C406" s="206" t="s">
        <v>708</v>
      </c>
      <c r="D406" s="206" t="s">
        <v>138</v>
      </c>
      <c r="E406" s="207" t="s">
        <v>709</v>
      </c>
      <c r="F406" s="208" t="s">
        <v>710</v>
      </c>
      <c r="G406" s="209" t="s">
        <v>162</v>
      </c>
      <c r="H406" s="210">
        <v>23.08</v>
      </c>
      <c r="I406" s="211"/>
      <c r="J406" s="212">
        <f>ROUND(I406*H406,2)</f>
        <v>0</v>
      </c>
      <c r="K406" s="208" t="s">
        <v>142</v>
      </c>
      <c r="L406" s="46"/>
      <c r="M406" s="213" t="s">
        <v>19</v>
      </c>
      <c r="N406" s="214" t="s">
        <v>43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0.00175</v>
      </c>
      <c r="T406" s="216">
        <f>S406*H406</f>
        <v>0.040389999999999995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229</v>
      </c>
      <c r="AT406" s="217" t="s">
        <v>138</v>
      </c>
      <c r="AU406" s="217" t="s">
        <v>82</v>
      </c>
      <c r="AY406" s="19" t="s">
        <v>136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80</v>
      </c>
      <c r="BK406" s="218">
        <f>ROUND(I406*H406,2)</f>
        <v>0</v>
      </c>
      <c r="BL406" s="19" t="s">
        <v>229</v>
      </c>
      <c r="BM406" s="217" t="s">
        <v>711</v>
      </c>
    </row>
    <row r="407" spans="1:47" s="2" customFormat="1" ht="12">
      <c r="A407" s="40"/>
      <c r="B407" s="41"/>
      <c r="C407" s="42"/>
      <c r="D407" s="219" t="s">
        <v>145</v>
      </c>
      <c r="E407" s="42"/>
      <c r="F407" s="220" t="s">
        <v>712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145</v>
      </c>
      <c r="AU407" s="19" t="s">
        <v>82</v>
      </c>
    </row>
    <row r="408" spans="1:51" s="13" customFormat="1" ht="12">
      <c r="A408" s="13"/>
      <c r="B408" s="224"/>
      <c r="C408" s="225"/>
      <c r="D408" s="226" t="s">
        <v>147</v>
      </c>
      <c r="E408" s="227" t="s">
        <v>19</v>
      </c>
      <c r="F408" s="228" t="s">
        <v>713</v>
      </c>
      <c r="G408" s="225"/>
      <c r="H408" s="229">
        <v>23.08</v>
      </c>
      <c r="I408" s="230"/>
      <c r="J408" s="225"/>
      <c r="K408" s="225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147</v>
      </c>
      <c r="AU408" s="235" t="s">
        <v>82</v>
      </c>
      <c r="AV408" s="13" t="s">
        <v>82</v>
      </c>
      <c r="AW408" s="13" t="s">
        <v>33</v>
      </c>
      <c r="AX408" s="13" t="s">
        <v>80</v>
      </c>
      <c r="AY408" s="235" t="s">
        <v>136</v>
      </c>
    </row>
    <row r="409" spans="1:65" s="2" customFormat="1" ht="16.5" customHeight="1">
      <c r="A409" s="40"/>
      <c r="B409" s="41"/>
      <c r="C409" s="206" t="s">
        <v>714</v>
      </c>
      <c r="D409" s="206" t="s">
        <v>138</v>
      </c>
      <c r="E409" s="207" t="s">
        <v>715</v>
      </c>
      <c r="F409" s="208" t="s">
        <v>716</v>
      </c>
      <c r="G409" s="209" t="s">
        <v>162</v>
      </c>
      <c r="H409" s="210">
        <v>15.06</v>
      </c>
      <c r="I409" s="211"/>
      <c r="J409" s="212">
        <f>ROUND(I409*H409,2)</f>
        <v>0</v>
      </c>
      <c r="K409" s="208" t="s">
        <v>142</v>
      </c>
      <c r="L409" s="46"/>
      <c r="M409" s="213" t="s">
        <v>19</v>
      </c>
      <c r="N409" s="214" t="s">
        <v>43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0.0026</v>
      </c>
      <c r="T409" s="216">
        <f>S409*H409</f>
        <v>0.039155999999999996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229</v>
      </c>
      <c r="AT409" s="217" t="s">
        <v>138</v>
      </c>
      <c r="AU409" s="217" t="s">
        <v>82</v>
      </c>
      <c r="AY409" s="19" t="s">
        <v>136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80</v>
      </c>
      <c r="BK409" s="218">
        <f>ROUND(I409*H409,2)</f>
        <v>0</v>
      </c>
      <c r="BL409" s="19" t="s">
        <v>229</v>
      </c>
      <c r="BM409" s="217" t="s">
        <v>717</v>
      </c>
    </row>
    <row r="410" spans="1:47" s="2" customFormat="1" ht="12">
      <c r="A410" s="40"/>
      <c r="B410" s="41"/>
      <c r="C410" s="42"/>
      <c r="D410" s="219" t="s">
        <v>145</v>
      </c>
      <c r="E410" s="42"/>
      <c r="F410" s="220" t="s">
        <v>718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145</v>
      </c>
      <c r="AU410" s="19" t="s">
        <v>82</v>
      </c>
    </row>
    <row r="411" spans="1:51" s="13" customFormat="1" ht="12">
      <c r="A411" s="13"/>
      <c r="B411" s="224"/>
      <c r="C411" s="225"/>
      <c r="D411" s="226" t="s">
        <v>147</v>
      </c>
      <c r="E411" s="227" t="s">
        <v>19</v>
      </c>
      <c r="F411" s="228" t="s">
        <v>719</v>
      </c>
      <c r="G411" s="225"/>
      <c r="H411" s="229">
        <v>15.06</v>
      </c>
      <c r="I411" s="230"/>
      <c r="J411" s="225"/>
      <c r="K411" s="225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147</v>
      </c>
      <c r="AU411" s="235" t="s">
        <v>82</v>
      </c>
      <c r="AV411" s="13" t="s">
        <v>82</v>
      </c>
      <c r="AW411" s="13" t="s">
        <v>33</v>
      </c>
      <c r="AX411" s="13" t="s">
        <v>80</v>
      </c>
      <c r="AY411" s="235" t="s">
        <v>136</v>
      </c>
    </row>
    <row r="412" spans="1:65" s="2" customFormat="1" ht="16.5" customHeight="1">
      <c r="A412" s="40"/>
      <c r="B412" s="41"/>
      <c r="C412" s="206" t="s">
        <v>720</v>
      </c>
      <c r="D412" s="206" t="s">
        <v>138</v>
      </c>
      <c r="E412" s="207" t="s">
        <v>721</v>
      </c>
      <c r="F412" s="208" t="s">
        <v>722</v>
      </c>
      <c r="G412" s="209" t="s">
        <v>162</v>
      </c>
      <c r="H412" s="210">
        <v>4</v>
      </c>
      <c r="I412" s="211"/>
      <c r="J412" s="212">
        <f>ROUND(I412*H412,2)</f>
        <v>0</v>
      </c>
      <c r="K412" s="208" t="s">
        <v>142</v>
      </c>
      <c r="L412" s="46"/>
      <c r="M412" s="213" t="s">
        <v>19</v>
      </c>
      <c r="N412" s="214" t="s">
        <v>43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0.00394</v>
      </c>
      <c r="T412" s="216">
        <f>S412*H412</f>
        <v>0.01576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229</v>
      </c>
      <c r="AT412" s="217" t="s">
        <v>138</v>
      </c>
      <c r="AU412" s="217" t="s">
        <v>82</v>
      </c>
      <c r="AY412" s="19" t="s">
        <v>136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80</v>
      </c>
      <c r="BK412" s="218">
        <f>ROUND(I412*H412,2)</f>
        <v>0</v>
      </c>
      <c r="BL412" s="19" t="s">
        <v>229</v>
      </c>
      <c r="BM412" s="217" t="s">
        <v>723</v>
      </c>
    </row>
    <row r="413" spans="1:47" s="2" customFormat="1" ht="12">
      <c r="A413" s="40"/>
      <c r="B413" s="41"/>
      <c r="C413" s="42"/>
      <c r="D413" s="219" t="s">
        <v>145</v>
      </c>
      <c r="E413" s="42"/>
      <c r="F413" s="220" t="s">
        <v>724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145</v>
      </c>
      <c r="AU413" s="19" t="s">
        <v>82</v>
      </c>
    </row>
    <row r="414" spans="1:51" s="13" customFormat="1" ht="12">
      <c r="A414" s="13"/>
      <c r="B414" s="224"/>
      <c r="C414" s="225"/>
      <c r="D414" s="226" t="s">
        <v>147</v>
      </c>
      <c r="E414" s="227" t="s">
        <v>19</v>
      </c>
      <c r="F414" s="228" t="s">
        <v>725</v>
      </c>
      <c r="G414" s="225"/>
      <c r="H414" s="229">
        <v>4</v>
      </c>
      <c r="I414" s="230"/>
      <c r="J414" s="225"/>
      <c r="K414" s="225"/>
      <c r="L414" s="231"/>
      <c r="M414" s="278"/>
      <c r="N414" s="279"/>
      <c r="O414" s="279"/>
      <c r="P414" s="279"/>
      <c r="Q414" s="279"/>
      <c r="R414" s="279"/>
      <c r="S414" s="279"/>
      <c r="T414" s="28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147</v>
      </c>
      <c r="AU414" s="235" t="s">
        <v>82</v>
      </c>
      <c r="AV414" s="13" t="s">
        <v>82</v>
      </c>
      <c r="AW414" s="13" t="s">
        <v>33</v>
      </c>
      <c r="AX414" s="13" t="s">
        <v>80</v>
      </c>
      <c r="AY414" s="235" t="s">
        <v>136</v>
      </c>
    </row>
    <row r="415" spans="1:31" s="2" customFormat="1" ht="6.95" customHeight="1">
      <c r="A415" s="40"/>
      <c r="B415" s="61"/>
      <c r="C415" s="62"/>
      <c r="D415" s="62"/>
      <c r="E415" s="62"/>
      <c r="F415" s="62"/>
      <c r="G415" s="62"/>
      <c r="H415" s="62"/>
      <c r="I415" s="62"/>
      <c r="J415" s="62"/>
      <c r="K415" s="62"/>
      <c r="L415" s="46"/>
      <c r="M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</row>
  </sheetData>
  <sheetProtection password="CEF7" sheet="1" objects="1" scenarios="1" formatColumns="0" formatRows="0" autoFilter="0"/>
  <autoFilter ref="C91:K41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1_01/111251102"/>
    <hyperlink ref="F99" r:id="rId2" display="https://podminky.urs.cz/item/CS_URS_2021_01/112101101"/>
    <hyperlink ref="F102" r:id="rId3" display="https://podminky.urs.cz/item/CS_URS_2021_01/112251101"/>
    <hyperlink ref="F104" r:id="rId4" display="https://podminky.urs.cz/item/CS_URS_2021_01/131111333"/>
    <hyperlink ref="F107" r:id="rId5" display="https://podminky.urs.cz/item/CS_URS_2021_01/131151204"/>
    <hyperlink ref="F111" r:id="rId6" display="https://podminky.urs.cz/item/CS_URS_2021_01/131251204"/>
    <hyperlink ref="F114" r:id="rId7" display="https://podminky.urs.cz/item/CS_URS_2021_01/134702401"/>
    <hyperlink ref="F117" r:id="rId8" display="https://podminky.urs.cz/item/CS_URS_2021_01/153112111"/>
    <hyperlink ref="F120" r:id="rId9" display="https://podminky.urs.cz/item/CS_URS_2021_01/153112121"/>
    <hyperlink ref="F124" r:id="rId10" display="https://podminky.urs.cz/item/CS_URS_2021_01/153113112"/>
    <hyperlink ref="F126" r:id="rId11" display="https://podminky.urs.cz/item/CS_URS_2021_01/153116111"/>
    <hyperlink ref="F128" r:id="rId12" display="https://podminky.urs.cz/item/CS_URS_2021_01/153116112"/>
    <hyperlink ref="F133" r:id="rId13" display="https://podminky.urs.cz/item/CS_URS_2021_01/153116113"/>
    <hyperlink ref="F136" r:id="rId14" display="https://podminky.urs.cz/item/CS_URS_2021_01/162201401"/>
    <hyperlink ref="F138" r:id="rId15" display="https://podminky.urs.cz/item/CS_URS_2021_01/162201411"/>
    <hyperlink ref="F140" r:id="rId16" display="https://podminky.urs.cz/item/CS_URS_2021_01/162201421"/>
    <hyperlink ref="F142" r:id="rId17" display="https://podminky.urs.cz/item/CS_URS_2021_01/162301501"/>
    <hyperlink ref="F144" r:id="rId18" display="https://podminky.urs.cz/item/CS_URS_2021_01/162301931"/>
    <hyperlink ref="F146" r:id="rId19" display="https://podminky.urs.cz/item/CS_URS_2021_01/162301951"/>
    <hyperlink ref="F148" r:id="rId20" display="https://podminky.urs.cz/item/CS_URS_2021_01/162301971"/>
    <hyperlink ref="F150" r:id="rId21" display="https://podminky.urs.cz/item/CS_URS_2021_01/162351103"/>
    <hyperlink ref="F158" r:id="rId22" display="https://podminky.urs.cz/item/CS_URS_2021_01/162751117"/>
    <hyperlink ref="F161" r:id="rId23" display="https://podminky.urs.cz/item/CS_URS_2021_01/162751119"/>
    <hyperlink ref="F164" r:id="rId24" display="https://podminky.urs.cz/item/CS_URS_2021_01/167151111"/>
    <hyperlink ref="F171" r:id="rId25" display="https://podminky.urs.cz/item/CS_URS_2021_01/171201201"/>
    <hyperlink ref="F175" r:id="rId26" display="https://podminky.urs.cz/item/CS_URS_2021_01/171201223"/>
    <hyperlink ref="F178" r:id="rId27" display="https://podminky.urs.cz/item/CS_URS_2021_01/174101101"/>
    <hyperlink ref="F192" r:id="rId28" display="https://podminky.urs.cz/item/CS_URS_2021_01/181151321"/>
    <hyperlink ref="F196" r:id="rId29" display="https://podminky.urs.cz/item/CS_URS_2021_01/181351113"/>
    <hyperlink ref="F202" r:id="rId30" display="https://podminky.urs.cz/item/CS_URS_2021_01/181451131"/>
    <hyperlink ref="F208" r:id="rId31" display="https://podminky.urs.cz/item/CS_URS_2021_01/183403153"/>
    <hyperlink ref="F210" r:id="rId32" display="https://podminky.urs.cz/item/CS_URS_2021_01/183403161"/>
    <hyperlink ref="F212" r:id="rId33" display="https://podminky.urs.cz/item/CS_URS_2021_01/184813212"/>
    <hyperlink ref="F215" r:id="rId34" display="https://podminky.urs.cz/item/CS_URS_2021_01/185804312"/>
    <hyperlink ref="F219" r:id="rId35" display="https://podminky.urs.cz/item/CS_URS_2021_01/242111113"/>
    <hyperlink ref="F224" r:id="rId36" display="https://podminky.urs.cz/item/CS_URS_2021_01/338171113"/>
    <hyperlink ref="F233" r:id="rId37" display="https://podminky.urs.cz/item/CS_URS_2021_01/348401220"/>
    <hyperlink ref="F238" r:id="rId38" display="https://podminky.urs.cz/item/CS_URS_2021_01/348401350"/>
    <hyperlink ref="F245" r:id="rId39" display="https://podminky.urs.cz/item/CS_URS_2021_01/348401360"/>
    <hyperlink ref="F251" r:id="rId40" display="https://podminky.urs.cz/item/CS_URS_2021_01/890451851"/>
    <hyperlink ref="F254" r:id="rId41" display="https://podminky.urs.cz/item/CS_URS_2021_01/894411311"/>
    <hyperlink ref="F259" r:id="rId42" display="https://podminky.urs.cz/item/CS_URS_2021_01/919726124"/>
    <hyperlink ref="F263" r:id="rId43" display="https://podminky.urs.cz/item/CS_URS_2021_01/113311121"/>
    <hyperlink ref="F266" r:id="rId44" display="https://podminky.urs.cz/item/CS_URS_2021_01/962081131"/>
    <hyperlink ref="F269" r:id="rId45" display="https://podminky.urs.cz/item/CS_URS_2021_01/968072244"/>
    <hyperlink ref="F272" r:id="rId46" display="https://podminky.urs.cz/item/CS_URS_2021_01/968072354"/>
    <hyperlink ref="F275" r:id="rId47" display="https://podminky.urs.cz/item/CS_URS_2021_01/968072455"/>
    <hyperlink ref="F278" r:id="rId48" display="https://podminky.urs.cz/item/CS_URS_2021_01/969031111"/>
    <hyperlink ref="F283" r:id="rId49" display="https://podminky.urs.cz/item/CS_URS_2021_01/969031112"/>
    <hyperlink ref="F286" r:id="rId50" display="https://podminky.urs.cz/item/CS_URS_2021_01/997013111"/>
    <hyperlink ref="F289" r:id="rId51" display="https://podminky.urs.cz/item/CS_URS_2021_01/997013501"/>
    <hyperlink ref="F291" r:id="rId52" display="https://podminky.urs.cz/item/CS_URS_2021_01/997013509"/>
    <hyperlink ref="F296" r:id="rId53" display="https://podminky.urs.cz/item/CS_URS_2021_01/997013631"/>
    <hyperlink ref="F300" r:id="rId54" display="https://podminky.urs.cz/item/CS_URS_2021_01/981332111"/>
    <hyperlink ref="F303" r:id="rId55" display="https://podminky.urs.cz/item/CS_URS_2021_01/981511111"/>
    <hyperlink ref="F317" r:id="rId56" display="https://podminky.urs.cz/item/CS_URS_2021_01/981511112"/>
    <hyperlink ref="F325" r:id="rId57" display="https://podminky.urs.cz/item/CS_URS_2021_01/981511114"/>
    <hyperlink ref="F343" r:id="rId58" display="https://podminky.urs.cz/item/CS_URS_2021_01/981511116"/>
    <hyperlink ref="F347" r:id="rId59" display="https://podminky.urs.cz/item/CS_URS_2021_01/997006005"/>
    <hyperlink ref="F353" r:id="rId60" display="https://podminky.urs.cz/item/CS_URS_2021_01/997006006"/>
    <hyperlink ref="F356" r:id="rId61" display="https://podminky.urs.cz/item/CS_URS_2021_01/997006007"/>
    <hyperlink ref="F361" r:id="rId62" display="https://podminky.urs.cz/item/CS_URS_2021_01/997006512"/>
    <hyperlink ref="F367" r:id="rId63" display="https://podminky.urs.cz/item/CS_URS_2021_01/997006519"/>
    <hyperlink ref="F370" r:id="rId64" display="https://podminky.urs.cz/item/CS_URS_2021_01/997006551"/>
    <hyperlink ref="F376" r:id="rId65" display="https://podminky.urs.cz/item/CS_URS_2021_01/998003111"/>
    <hyperlink ref="F380" r:id="rId66" display="https://podminky.urs.cz/item/CS_URS_2021_01/712300832"/>
    <hyperlink ref="F384" r:id="rId67" display="https://podminky.urs.cz/item/CS_URS_2021_01/741421811"/>
    <hyperlink ref="F387" r:id="rId68" display="https://podminky.urs.cz/item/CS_URS_2021_01/741421821"/>
    <hyperlink ref="F390" r:id="rId69" display="https://podminky.urs.cz/item/CS_URS_2021_01/741421855"/>
    <hyperlink ref="F393" r:id="rId70" display="https://podminky.urs.cz/item/CS_URS_2021_01/741421871"/>
    <hyperlink ref="F398" r:id="rId71" display="https://podminky.urs.cz/item/CS_URS_2021_01/764001821"/>
    <hyperlink ref="F401" r:id="rId72" display="https://podminky.urs.cz/item/CS_URS_2021_01/764002811"/>
    <hyperlink ref="F404" r:id="rId73" display="https://podminky.urs.cz/item/CS_URS_2021_01/764002841"/>
    <hyperlink ref="F407" r:id="rId74" display="https://podminky.urs.cz/item/CS_URS_2021_01/764002871"/>
    <hyperlink ref="F410" r:id="rId75" display="https://podminky.urs.cz/item/CS_URS_2021_01/764004801"/>
    <hyperlink ref="F413" r:id="rId76" display="https://podminky.urs.cz/item/CS_URS_2021_01/7640048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Odstranění objektů bývalé LTO v areálu nemocnice Nový Bydžov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726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5. 8. 2022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0"/>
      <c r="B27" s="141"/>
      <c r="C27" s="140"/>
      <c r="D27" s="140"/>
      <c r="E27" s="142" t="s">
        <v>103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ROUND((SUM(BE86:BE223)),2)</f>
        <v>0</v>
      </c>
      <c r="G33" s="40"/>
      <c r="H33" s="40"/>
      <c r="I33" s="150">
        <v>0.21</v>
      </c>
      <c r="J33" s="149">
        <f>ROUND(((SUM(BE86:BE223))*I33),2)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ROUND((SUM(BF86:BF223)),2)</f>
        <v>0</v>
      </c>
      <c r="G34" s="40"/>
      <c r="H34" s="40"/>
      <c r="I34" s="150">
        <v>0.15</v>
      </c>
      <c r="J34" s="149">
        <f>ROUND(((SUM(BF86:BF223))*I34),2)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ROUND((SUM(BG86:BG223)),2)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ROUND((SUM(BH86:BH223)),2)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ROUND((SUM(BI86:BI223)),2)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Odstranění objektů bývalé LTO v areálu nemocnice Nový Bydžov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2. - Stání nadzemních nádrží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Nový Bydžov</v>
      </c>
      <c r="G52" s="42"/>
      <c r="H52" s="42"/>
      <c r="I52" s="34" t="s">
        <v>23</v>
      </c>
      <c r="J52" s="74" t="str">
        <f>IF(J12="","",J12)</f>
        <v>5. 8. 2022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Královehradecký kraj</v>
      </c>
      <c r="G54" s="42"/>
      <c r="H54" s="42"/>
      <c r="I54" s="34" t="s">
        <v>31</v>
      </c>
      <c r="J54" s="38" t="str">
        <f>E21</f>
        <v>INS s.r.o. Náchod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Krčmář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110</v>
      </c>
      <c r="E62" s="176"/>
      <c r="F62" s="176"/>
      <c r="G62" s="176"/>
      <c r="H62" s="176"/>
      <c r="I62" s="176"/>
      <c r="J62" s="177">
        <f>J139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112</v>
      </c>
      <c r="E63" s="176"/>
      <c r="F63" s="176"/>
      <c r="G63" s="176"/>
      <c r="H63" s="176"/>
      <c r="I63" s="176"/>
      <c r="J63" s="177">
        <f>J150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114</v>
      </c>
      <c r="E64" s="176"/>
      <c r="F64" s="176"/>
      <c r="G64" s="176"/>
      <c r="H64" s="176"/>
      <c r="I64" s="176"/>
      <c r="J64" s="177">
        <f>J172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115</v>
      </c>
      <c r="E65" s="176"/>
      <c r="F65" s="176"/>
      <c r="G65" s="176"/>
      <c r="H65" s="176"/>
      <c r="I65" s="176"/>
      <c r="J65" s="177">
        <f>J190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116</v>
      </c>
      <c r="E66" s="176"/>
      <c r="F66" s="176"/>
      <c r="G66" s="176"/>
      <c r="H66" s="176"/>
      <c r="I66" s="176"/>
      <c r="J66" s="177">
        <f>J221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121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Odstranění objektů bývalé LTO v areálu nemocnice Nový Bydžov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101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2. - Stání nadzemních nádrží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Nový Bydžov</v>
      </c>
      <c r="G80" s="42"/>
      <c r="H80" s="42"/>
      <c r="I80" s="34" t="s">
        <v>23</v>
      </c>
      <c r="J80" s="74" t="str">
        <f>IF(J12="","",J12)</f>
        <v>5. 8. 2022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Královehradecký kraj</v>
      </c>
      <c r="G82" s="42"/>
      <c r="H82" s="42"/>
      <c r="I82" s="34" t="s">
        <v>31</v>
      </c>
      <c r="J82" s="38" t="str">
        <f>E21</f>
        <v>INS s.r.o. Náchod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Jan Krčmář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122</v>
      </c>
      <c r="D85" s="182" t="s">
        <v>57</v>
      </c>
      <c r="E85" s="182" t="s">
        <v>53</v>
      </c>
      <c r="F85" s="182" t="s">
        <v>54</v>
      </c>
      <c r="G85" s="182" t="s">
        <v>123</v>
      </c>
      <c r="H85" s="182" t="s">
        <v>124</v>
      </c>
      <c r="I85" s="182" t="s">
        <v>125</v>
      </c>
      <c r="J85" s="182" t="s">
        <v>106</v>
      </c>
      <c r="K85" s="183" t="s">
        <v>126</v>
      </c>
      <c r="L85" s="184"/>
      <c r="M85" s="94" t="s">
        <v>19</v>
      </c>
      <c r="N85" s="95" t="s">
        <v>42</v>
      </c>
      <c r="O85" s="95" t="s">
        <v>127</v>
      </c>
      <c r="P85" s="95" t="s">
        <v>128</v>
      </c>
      <c r="Q85" s="95" t="s">
        <v>129</v>
      </c>
      <c r="R85" s="95" t="s">
        <v>130</v>
      </c>
      <c r="S85" s="95" t="s">
        <v>131</v>
      </c>
      <c r="T85" s="96" t="s">
        <v>132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133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2.6024320000000003</v>
      </c>
      <c r="S86" s="98"/>
      <c r="T86" s="188">
        <f>T87</f>
        <v>274.7305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107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134</v>
      </c>
      <c r="F87" s="193" t="s">
        <v>135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P88+P139+P150+P172+P190+P221</f>
        <v>0</v>
      </c>
      <c r="Q87" s="198"/>
      <c r="R87" s="199">
        <f>R88+R139+R150+R172+R190+R221</f>
        <v>2.6024320000000003</v>
      </c>
      <c r="S87" s="198"/>
      <c r="T87" s="200">
        <f>T88+T139+T150+T172+T190+T221</f>
        <v>274.7305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136</v>
      </c>
      <c r="BK87" s="203">
        <f>BK88+BK139+BK150+BK172+BK190+BK221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80</v>
      </c>
      <c r="F88" s="204" t="s">
        <v>137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SUM(P89:P138)</f>
        <v>0</v>
      </c>
      <c r="Q88" s="198"/>
      <c r="R88" s="199">
        <f>SUM(R89:R138)</f>
        <v>0</v>
      </c>
      <c r="S88" s="198"/>
      <c r="T88" s="200">
        <f>SUM(T89:T138)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136</v>
      </c>
      <c r="BK88" s="203">
        <f>SUM(BK89:BK138)</f>
        <v>0</v>
      </c>
    </row>
    <row r="89" spans="1:65" s="2" customFormat="1" ht="24.15" customHeight="1">
      <c r="A89" s="40"/>
      <c r="B89" s="41"/>
      <c r="C89" s="206" t="s">
        <v>80</v>
      </c>
      <c r="D89" s="206" t="s">
        <v>138</v>
      </c>
      <c r="E89" s="207" t="s">
        <v>727</v>
      </c>
      <c r="F89" s="208" t="s">
        <v>728</v>
      </c>
      <c r="G89" s="209" t="s">
        <v>169</v>
      </c>
      <c r="H89" s="210">
        <v>399.3</v>
      </c>
      <c r="I89" s="211"/>
      <c r="J89" s="212">
        <f>ROUND(I89*H89,2)</f>
        <v>0</v>
      </c>
      <c r="K89" s="208" t="s">
        <v>142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143</v>
      </c>
      <c r="AT89" s="217" t="s">
        <v>138</v>
      </c>
      <c r="AU89" s="217" t="s">
        <v>82</v>
      </c>
      <c r="AY89" s="19" t="s">
        <v>136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143</v>
      </c>
      <c r="BM89" s="217" t="s">
        <v>729</v>
      </c>
    </row>
    <row r="90" spans="1:47" s="2" customFormat="1" ht="12">
      <c r="A90" s="40"/>
      <c r="B90" s="41"/>
      <c r="C90" s="42"/>
      <c r="D90" s="219" t="s">
        <v>145</v>
      </c>
      <c r="E90" s="42"/>
      <c r="F90" s="220" t="s">
        <v>730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145</v>
      </c>
      <c r="AU90" s="19" t="s">
        <v>82</v>
      </c>
    </row>
    <row r="91" spans="1:51" s="13" customFormat="1" ht="12">
      <c r="A91" s="13"/>
      <c r="B91" s="224"/>
      <c r="C91" s="225"/>
      <c r="D91" s="226" t="s">
        <v>147</v>
      </c>
      <c r="E91" s="227" t="s">
        <v>19</v>
      </c>
      <c r="F91" s="228" t="s">
        <v>731</v>
      </c>
      <c r="G91" s="225"/>
      <c r="H91" s="229">
        <v>399.3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147</v>
      </c>
      <c r="AU91" s="235" t="s">
        <v>82</v>
      </c>
      <c r="AV91" s="13" t="s">
        <v>82</v>
      </c>
      <c r="AW91" s="13" t="s">
        <v>33</v>
      </c>
      <c r="AX91" s="13" t="s">
        <v>80</v>
      </c>
      <c r="AY91" s="235" t="s">
        <v>136</v>
      </c>
    </row>
    <row r="92" spans="1:65" s="2" customFormat="1" ht="24.15" customHeight="1">
      <c r="A92" s="40"/>
      <c r="B92" s="41"/>
      <c r="C92" s="206" t="s">
        <v>82</v>
      </c>
      <c r="D92" s="206" t="s">
        <v>138</v>
      </c>
      <c r="E92" s="207" t="s">
        <v>732</v>
      </c>
      <c r="F92" s="208" t="s">
        <v>733</v>
      </c>
      <c r="G92" s="209" t="s">
        <v>169</v>
      </c>
      <c r="H92" s="210">
        <v>16</v>
      </c>
      <c r="I92" s="211"/>
      <c r="J92" s="212">
        <f>ROUND(I92*H92,2)</f>
        <v>0</v>
      </c>
      <c r="K92" s="208" t="s">
        <v>142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143</v>
      </c>
      <c r="AT92" s="217" t="s">
        <v>138</v>
      </c>
      <c r="AU92" s="217" t="s">
        <v>82</v>
      </c>
      <c r="AY92" s="19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143</v>
      </c>
      <c r="BM92" s="217" t="s">
        <v>734</v>
      </c>
    </row>
    <row r="93" spans="1:47" s="2" customFormat="1" ht="12">
      <c r="A93" s="40"/>
      <c r="B93" s="41"/>
      <c r="C93" s="42"/>
      <c r="D93" s="219" t="s">
        <v>145</v>
      </c>
      <c r="E93" s="42"/>
      <c r="F93" s="220" t="s">
        <v>735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145</v>
      </c>
      <c r="AU93" s="19" t="s">
        <v>82</v>
      </c>
    </row>
    <row r="94" spans="1:51" s="13" customFormat="1" ht="12">
      <c r="A94" s="13"/>
      <c r="B94" s="224"/>
      <c r="C94" s="225"/>
      <c r="D94" s="226" t="s">
        <v>147</v>
      </c>
      <c r="E94" s="227" t="s">
        <v>19</v>
      </c>
      <c r="F94" s="228" t="s">
        <v>736</v>
      </c>
      <c r="G94" s="225"/>
      <c r="H94" s="229">
        <v>16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147</v>
      </c>
      <c r="AU94" s="235" t="s">
        <v>82</v>
      </c>
      <c r="AV94" s="13" t="s">
        <v>82</v>
      </c>
      <c r="AW94" s="13" t="s">
        <v>33</v>
      </c>
      <c r="AX94" s="13" t="s">
        <v>80</v>
      </c>
      <c r="AY94" s="235" t="s">
        <v>136</v>
      </c>
    </row>
    <row r="95" spans="1:65" s="2" customFormat="1" ht="33" customHeight="1">
      <c r="A95" s="40"/>
      <c r="B95" s="41"/>
      <c r="C95" s="206" t="s">
        <v>155</v>
      </c>
      <c r="D95" s="206" t="s">
        <v>138</v>
      </c>
      <c r="E95" s="207" t="s">
        <v>737</v>
      </c>
      <c r="F95" s="208" t="s">
        <v>738</v>
      </c>
      <c r="G95" s="209" t="s">
        <v>169</v>
      </c>
      <c r="H95" s="210">
        <v>16</v>
      </c>
      <c r="I95" s="211"/>
      <c r="J95" s="212">
        <f>ROUND(I95*H95,2)</f>
        <v>0</v>
      </c>
      <c r="K95" s="208" t="s">
        <v>142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143</v>
      </c>
      <c r="AT95" s="217" t="s">
        <v>138</v>
      </c>
      <c r="AU95" s="217" t="s">
        <v>82</v>
      </c>
      <c r="AY95" s="19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143</v>
      </c>
      <c r="BM95" s="217" t="s">
        <v>739</v>
      </c>
    </row>
    <row r="96" spans="1:47" s="2" customFormat="1" ht="12">
      <c r="A96" s="40"/>
      <c r="B96" s="41"/>
      <c r="C96" s="42"/>
      <c r="D96" s="219" t="s">
        <v>145</v>
      </c>
      <c r="E96" s="42"/>
      <c r="F96" s="220" t="s">
        <v>740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145</v>
      </c>
      <c r="AU96" s="19" t="s">
        <v>82</v>
      </c>
    </row>
    <row r="97" spans="1:51" s="13" customFormat="1" ht="12">
      <c r="A97" s="13"/>
      <c r="B97" s="224"/>
      <c r="C97" s="225"/>
      <c r="D97" s="226" t="s">
        <v>147</v>
      </c>
      <c r="E97" s="227" t="s">
        <v>19</v>
      </c>
      <c r="F97" s="228" t="s">
        <v>741</v>
      </c>
      <c r="G97" s="225"/>
      <c r="H97" s="229">
        <v>16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147</v>
      </c>
      <c r="AU97" s="235" t="s">
        <v>82</v>
      </c>
      <c r="AV97" s="13" t="s">
        <v>82</v>
      </c>
      <c r="AW97" s="13" t="s">
        <v>33</v>
      </c>
      <c r="AX97" s="13" t="s">
        <v>80</v>
      </c>
      <c r="AY97" s="235" t="s">
        <v>136</v>
      </c>
    </row>
    <row r="98" spans="1:65" s="2" customFormat="1" ht="37.8" customHeight="1">
      <c r="A98" s="40"/>
      <c r="B98" s="41"/>
      <c r="C98" s="206" t="s">
        <v>143</v>
      </c>
      <c r="D98" s="206" t="s">
        <v>138</v>
      </c>
      <c r="E98" s="207" t="s">
        <v>742</v>
      </c>
      <c r="F98" s="208" t="s">
        <v>743</v>
      </c>
      <c r="G98" s="209" t="s">
        <v>169</v>
      </c>
      <c r="H98" s="210">
        <v>193.907</v>
      </c>
      <c r="I98" s="211"/>
      <c r="J98" s="212">
        <f>ROUND(I98*H98,2)</f>
        <v>0</v>
      </c>
      <c r="K98" s="208" t="s">
        <v>142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143</v>
      </c>
      <c r="AT98" s="217" t="s">
        <v>138</v>
      </c>
      <c r="AU98" s="217" t="s">
        <v>82</v>
      </c>
      <c r="AY98" s="19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143</v>
      </c>
      <c r="BM98" s="217" t="s">
        <v>744</v>
      </c>
    </row>
    <row r="99" spans="1:47" s="2" customFormat="1" ht="12">
      <c r="A99" s="40"/>
      <c r="B99" s="41"/>
      <c r="C99" s="42"/>
      <c r="D99" s="219" t="s">
        <v>145</v>
      </c>
      <c r="E99" s="42"/>
      <c r="F99" s="220" t="s">
        <v>745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145</v>
      </c>
      <c r="AU99" s="19" t="s">
        <v>82</v>
      </c>
    </row>
    <row r="100" spans="1:51" s="14" customFormat="1" ht="12">
      <c r="A100" s="14"/>
      <c r="B100" s="246"/>
      <c r="C100" s="247"/>
      <c r="D100" s="226" t="s">
        <v>147</v>
      </c>
      <c r="E100" s="248" t="s">
        <v>19</v>
      </c>
      <c r="F100" s="249" t="s">
        <v>272</v>
      </c>
      <c r="G100" s="247"/>
      <c r="H100" s="248" t="s">
        <v>19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147</v>
      </c>
      <c r="AU100" s="255" t="s">
        <v>82</v>
      </c>
      <c r="AV100" s="14" t="s">
        <v>80</v>
      </c>
      <c r="AW100" s="14" t="s">
        <v>33</v>
      </c>
      <c r="AX100" s="14" t="s">
        <v>72</v>
      </c>
      <c r="AY100" s="255" t="s">
        <v>136</v>
      </c>
    </row>
    <row r="101" spans="1:51" s="13" customFormat="1" ht="12">
      <c r="A101" s="13"/>
      <c r="B101" s="224"/>
      <c r="C101" s="225"/>
      <c r="D101" s="226" t="s">
        <v>147</v>
      </c>
      <c r="E101" s="227" t="s">
        <v>19</v>
      </c>
      <c r="F101" s="228" t="s">
        <v>746</v>
      </c>
      <c r="G101" s="225"/>
      <c r="H101" s="229">
        <v>83.06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147</v>
      </c>
      <c r="AU101" s="235" t="s">
        <v>82</v>
      </c>
      <c r="AV101" s="13" t="s">
        <v>82</v>
      </c>
      <c r="AW101" s="13" t="s">
        <v>33</v>
      </c>
      <c r="AX101" s="13" t="s">
        <v>72</v>
      </c>
      <c r="AY101" s="235" t="s">
        <v>136</v>
      </c>
    </row>
    <row r="102" spans="1:51" s="13" customFormat="1" ht="12">
      <c r="A102" s="13"/>
      <c r="B102" s="224"/>
      <c r="C102" s="225"/>
      <c r="D102" s="226" t="s">
        <v>147</v>
      </c>
      <c r="E102" s="227" t="s">
        <v>19</v>
      </c>
      <c r="F102" s="228" t="s">
        <v>747</v>
      </c>
      <c r="G102" s="225"/>
      <c r="H102" s="229">
        <v>83.06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147</v>
      </c>
      <c r="AU102" s="235" t="s">
        <v>82</v>
      </c>
      <c r="AV102" s="13" t="s">
        <v>82</v>
      </c>
      <c r="AW102" s="13" t="s">
        <v>33</v>
      </c>
      <c r="AX102" s="13" t="s">
        <v>72</v>
      </c>
      <c r="AY102" s="235" t="s">
        <v>136</v>
      </c>
    </row>
    <row r="103" spans="1:51" s="14" customFormat="1" ht="12">
      <c r="A103" s="14"/>
      <c r="B103" s="246"/>
      <c r="C103" s="247"/>
      <c r="D103" s="226" t="s">
        <v>147</v>
      </c>
      <c r="E103" s="248" t="s">
        <v>19</v>
      </c>
      <c r="F103" s="249" t="s">
        <v>275</v>
      </c>
      <c r="G103" s="247"/>
      <c r="H103" s="248" t="s">
        <v>19</v>
      </c>
      <c r="I103" s="250"/>
      <c r="J103" s="247"/>
      <c r="K103" s="247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147</v>
      </c>
      <c r="AU103" s="255" t="s">
        <v>82</v>
      </c>
      <c r="AV103" s="14" t="s">
        <v>80</v>
      </c>
      <c r="AW103" s="14" t="s">
        <v>33</v>
      </c>
      <c r="AX103" s="14" t="s">
        <v>72</v>
      </c>
      <c r="AY103" s="255" t="s">
        <v>136</v>
      </c>
    </row>
    <row r="104" spans="1:51" s="13" customFormat="1" ht="12">
      <c r="A104" s="13"/>
      <c r="B104" s="224"/>
      <c r="C104" s="225"/>
      <c r="D104" s="226" t="s">
        <v>147</v>
      </c>
      <c r="E104" s="227" t="s">
        <v>19</v>
      </c>
      <c r="F104" s="228" t="s">
        <v>748</v>
      </c>
      <c r="G104" s="225"/>
      <c r="H104" s="229">
        <v>27.787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147</v>
      </c>
      <c r="AU104" s="235" t="s">
        <v>82</v>
      </c>
      <c r="AV104" s="13" t="s">
        <v>82</v>
      </c>
      <c r="AW104" s="13" t="s">
        <v>33</v>
      </c>
      <c r="AX104" s="13" t="s">
        <v>72</v>
      </c>
      <c r="AY104" s="235" t="s">
        <v>136</v>
      </c>
    </row>
    <row r="105" spans="1:51" s="15" customFormat="1" ht="12">
      <c r="A105" s="15"/>
      <c r="B105" s="256"/>
      <c r="C105" s="257"/>
      <c r="D105" s="226" t="s">
        <v>147</v>
      </c>
      <c r="E105" s="258" t="s">
        <v>19</v>
      </c>
      <c r="F105" s="259" t="s">
        <v>277</v>
      </c>
      <c r="G105" s="257"/>
      <c r="H105" s="260">
        <v>193.907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147</v>
      </c>
      <c r="AU105" s="266" t="s">
        <v>82</v>
      </c>
      <c r="AV105" s="15" t="s">
        <v>143</v>
      </c>
      <c r="AW105" s="15" t="s">
        <v>33</v>
      </c>
      <c r="AX105" s="15" t="s">
        <v>80</v>
      </c>
      <c r="AY105" s="266" t="s">
        <v>136</v>
      </c>
    </row>
    <row r="106" spans="1:65" s="2" customFormat="1" ht="37.8" customHeight="1">
      <c r="A106" s="40"/>
      <c r="B106" s="41"/>
      <c r="C106" s="206" t="s">
        <v>166</v>
      </c>
      <c r="D106" s="206" t="s">
        <v>138</v>
      </c>
      <c r="E106" s="207" t="s">
        <v>279</v>
      </c>
      <c r="F106" s="208" t="s">
        <v>280</v>
      </c>
      <c r="G106" s="209" t="s">
        <v>169</v>
      </c>
      <c r="H106" s="210">
        <v>332.24</v>
      </c>
      <c r="I106" s="211"/>
      <c r="J106" s="212">
        <f>ROUND(I106*H106,2)</f>
        <v>0</v>
      </c>
      <c r="K106" s="208" t="s">
        <v>142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143</v>
      </c>
      <c r="AT106" s="217" t="s">
        <v>138</v>
      </c>
      <c r="AU106" s="217" t="s">
        <v>82</v>
      </c>
      <c r="AY106" s="19" t="s">
        <v>136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143</v>
      </c>
      <c r="BM106" s="217" t="s">
        <v>749</v>
      </c>
    </row>
    <row r="107" spans="1:47" s="2" customFormat="1" ht="12">
      <c r="A107" s="40"/>
      <c r="B107" s="41"/>
      <c r="C107" s="42"/>
      <c r="D107" s="219" t="s">
        <v>145</v>
      </c>
      <c r="E107" s="42"/>
      <c r="F107" s="220" t="s">
        <v>282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145</v>
      </c>
      <c r="AU107" s="19" t="s">
        <v>82</v>
      </c>
    </row>
    <row r="108" spans="1:51" s="13" customFormat="1" ht="12">
      <c r="A108" s="13"/>
      <c r="B108" s="224"/>
      <c r="C108" s="225"/>
      <c r="D108" s="226" t="s">
        <v>147</v>
      </c>
      <c r="E108" s="227" t="s">
        <v>19</v>
      </c>
      <c r="F108" s="228" t="s">
        <v>750</v>
      </c>
      <c r="G108" s="225"/>
      <c r="H108" s="229">
        <v>332.24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147</v>
      </c>
      <c r="AU108" s="235" t="s">
        <v>82</v>
      </c>
      <c r="AV108" s="13" t="s">
        <v>82</v>
      </c>
      <c r="AW108" s="13" t="s">
        <v>33</v>
      </c>
      <c r="AX108" s="13" t="s">
        <v>80</v>
      </c>
      <c r="AY108" s="235" t="s">
        <v>136</v>
      </c>
    </row>
    <row r="109" spans="1:65" s="2" customFormat="1" ht="37.8" customHeight="1">
      <c r="A109" s="40"/>
      <c r="B109" s="41"/>
      <c r="C109" s="206" t="s">
        <v>174</v>
      </c>
      <c r="D109" s="206" t="s">
        <v>138</v>
      </c>
      <c r="E109" s="207" t="s">
        <v>285</v>
      </c>
      <c r="F109" s="208" t="s">
        <v>286</v>
      </c>
      <c r="G109" s="209" t="s">
        <v>169</v>
      </c>
      <c r="H109" s="210">
        <v>1661.2</v>
      </c>
      <c r="I109" s="211"/>
      <c r="J109" s="212">
        <f>ROUND(I109*H109,2)</f>
        <v>0</v>
      </c>
      <c r="K109" s="208" t="s">
        <v>142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143</v>
      </c>
      <c r="AT109" s="217" t="s">
        <v>138</v>
      </c>
      <c r="AU109" s="217" t="s">
        <v>82</v>
      </c>
      <c r="AY109" s="19" t="s">
        <v>136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143</v>
      </c>
      <c r="BM109" s="217" t="s">
        <v>751</v>
      </c>
    </row>
    <row r="110" spans="1:47" s="2" customFormat="1" ht="12">
      <c r="A110" s="40"/>
      <c r="B110" s="41"/>
      <c r="C110" s="42"/>
      <c r="D110" s="219" t="s">
        <v>145</v>
      </c>
      <c r="E110" s="42"/>
      <c r="F110" s="220" t="s">
        <v>288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145</v>
      </c>
      <c r="AU110" s="19" t="s">
        <v>82</v>
      </c>
    </row>
    <row r="111" spans="1:51" s="13" customFormat="1" ht="12">
      <c r="A111" s="13"/>
      <c r="B111" s="224"/>
      <c r="C111" s="225"/>
      <c r="D111" s="226" t="s">
        <v>147</v>
      </c>
      <c r="E111" s="227" t="s">
        <v>19</v>
      </c>
      <c r="F111" s="228" t="s">
        <v>752</v>
      </c>
      <c r="G111" s="225"/>
      <c r="H111" s="229">
        <v>1661.2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147</v>
      </c>
      <c r="AU111" s="235" t="s">
        <v>82</v>
      </c>
      <c r="AV111" s="13" t="s">
        <v>82</v>
      </c>
      <c r="AW111" s="13" t="s">
        <v>33</v>
      </c>
      <c r="AX111" s="13" t="s">
        <v>80</v>
      </c>
      <c r="AY111" s="235" t="s">
        <v>136</v>
      </c>
    </row>
    <row r="112" spans="1:65" s="2" customFormat="1" ht="24.15" customHeight="1">
      <c r="A112" s="40"/>
      <c r="B112" s="41"/>
      <c r="C112" s="206" t="s">
        <v>180</v>
      </c>
      <c r="D112" s="206" t="s">
        <v>138</v>
      </c>
      <c r="E112" s="207" t="s">
        <v>753</v>
      </c>
      <c r="F112" s="208" t="s">
        <v>754</v>
      </c>
      <c r="G112" s="209" t="s">
        <v>169</v>
      </c>
      <c r="H112" s="210">
        <v>16</v>
      </c>
      <c r="I112" s="211"/>
      <c r="J112" s="212">
        <f>ROUND(I112*H112,2)</f>
        <v>0</v>
      </c>
      <c r="K112" s="208" t="s">
        <v>142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143</v>
      </c>
      <c r="AT112" s="217" t="s">
        <v>138</v>
      </c>
      <c r="AU112" s="217" t="s">
        <v>82</v>
      </c>
      <c r="AY112" s="19" t="s">
        <v>136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143</v>
      </c>
      <c r="BM112" s="217" t="s">
        <v>755</v>
      </c>
    </row>
    <row r="113" spans="1:47" s="2" customFormat="1" ht="12">
      <c r="A113" s="40"/>
      <c r="B113" s="41"/>
      <c r="C113" s="42"/>
      <c r="D113" s="219" t="s">
        <v>145</v>
      </c>
      <c r="E113" s="42"/>
      <c r="F113" s="220" t="s">
        <v>756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145</v>
      </c>
      <c r="AU113" s="19" t="s">
        <v>82</v>
      </c>
    </row>
    <row r="114" spans="1:51" s="13" customFormat="1" ht="12">
      <c r="A114" s="13"/>
      <c r="B114" s="224"/>
      <c r="C114" s="225"/>
      <c r="D114" s="226" t="s">
        <v>147</v>
      </c>
      <c r="E114" s="227" t="s">
        <v>19</v>
      </c>
      <c r="F114" s="228" t="s">
        <v>757</v>
      </c>
      <c r="G114" s="225"/>
      <c r="H114" s="229">
        <v>16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147</v>
      </c>
      <c r="AU114" s="235" t="s">
        <v>82</v>
      </c>
      <c r="AV114" s="13" t="s">
        <v>82</v>
      </c>
      <c r="AW114" s="13" t="s">
        <v>33</v>
      </c>
      <c r="AX114" s="13" t="s">
        <v>80</v>
      </c>
      <c r="AY114" s="235" t="s">
        <v>136</v>
      </c>
    </row>
    <row r="115" spans="1:65" s="2" customFormat="1" ht="24.15" customHeight="1">
      <c r="A115" s="40"/>
      <c r="B115" s="41"/>
      <c r="C115" s="206" t="s">
        <v>186</v>
      </c>
      <c r="D115" s="206" t="s">
        <v>138</v>
      </c>
      <c r="E115" s="207" t="s">
        <v>291</v>
      </c>
      <c r="F115" s="208" t="s">
        <v>292</v>
      </c>
      <c r="G115" s="209" t="s">
        <v>169</v>
      </c>
      <c r="H115" s="210">
        <v>110.847</v>
      </c>
      <c r="I115" s="211"/>
      <c r="J115" s="212">
        <f>ROUND(I115*H115,2)</f>
        <v>0</v>
      </c>
      <c r="K115" s="208" t="s">
        <v>142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143</v>
      </c>
      <c r="AT115" s="217" t="s">
        <v>138</v>
      </c>
      <c r="AU115" s="217" t="s">
        <v>82</v>
      </c>
      <c r="AY115" s="19" t="s">
        <v>136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143</v>
      </c>
      <c r="BM115" s="217" t="s">
        <v>758</v>
      </c>
    </row>
    <row r="116" spans="1:47" s="2" customFormat="1" ht="12">
      <c r="A116" s="40"/>
      <c r="B116" s="41"/>
      <c r="C116" s="42"/>
      <c r="D116" s="219" t="s">
        <v>145</v>
      </c>
      <c r="E116" s="42"/>
      <c r="F116" s="220" t="s">
        <v>294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82</v>
      </c>
    </row>
    <row r="117" spans="1:51" s="14" customFormat="1" ht="12">
      <c r="A117" s="14"/>
      <c r="B117" s="246"/>
      <c r="C117" s="247"/>
      <c r="D117" s="226" t="s">
        <v>147</v>
      </c>
      <c r="E117" s="248" t="s">
        <v>19</v>
      </c>
      <c r="F117" s="249" t="s">
        <v>295</v>
      </c>
      <c r="G117" s="247"/>
      <c r="H117" s="248" t="s">
        <v>19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147</v>
      </c>
      <c r="AU117" s="255" t="s">
        <v>82</v>
      </c>
      <c r="AV117" s="14" t="s">
        <v>80</v>
      </c>
      <c r="AW117" s="14" t="s">
        <v>33</v>
      </c>
      <c r="AX117" s="14" t="s">
        <v>72</v>
      </c>
      <c r="AY117" s="255" t="s">
        <v>136</v>
      </c>
    </row>
    <row r="118" spans="1:51" s="13" customFormat="1" ht="12">
      <c r="A118" s="13"/>
      <c r="B118" s="224"/>
      <c r="C118" s="225"/>
      <c r="D118" s="226" t="s">
        <v>147</v>
      </c>
      <c r="E118" s="227" t="s">
        <v>19</v>
      </c>
      <c r="F118" s="228" t="s">
        <v>747</v>
      </c>
      <c r="G118" s="225"/>
      <c r="H118" s="229">
        <v>83.06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136</v>
      </c>
    </row>
    <row r="119" spans="1:51" s="14" customFormat="1" ht="12">
      <c r="A119" s="14"/>
      <c r="B119" s="246"/>
      <c r="C119" s="247"/>
      <c r="D119" s="226" t="s">
        <v>147</v>
      </c>
      <c r="E119" s="248" t="s">
        <v>19</v>
      </c>
      <c r="F119" s="249" t="s">
        <v>275</v>
      </c>
      <c r="G119" s="247"/>
      <c r="H119" s="248" t="s">
        <v>19</v>
      </c>
      <c r="I119" s="250"/>
      <c r="J119" s="247"/>
      <c r="K119" s="247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147</v>
      </c>
      <c r="AU119" s="255" t="s">
        <v>82</v>
      </c>
      <c r="AV119" s="14" t="s">
        <v>80</v>
      </c>
      <c r="AW119" s="14" t="s">
        <v>33</v>
      </c>
      <c r="AX119" s="14" t="s">
        <v>72</v>
      </c>
      <c r="AY119" s="255" t="s">
        <v>136</v>
      </c>
    </row>
    <row r="120" spans="1:51" s="13" customFormat="1" ht="12">
      <c r="A120" s="13"/>
      <c r="B120" s="224"/>
      <c r="C120" s="225"/>
      <c r="D120" s="226" t="s">
        <v>147</v>
      </c>
      <c r="E120" s="227" t="s">
        <v>19</v>
      </c>
      <c r="F120" s="228" t="s">
        <v>748</v>
      </c>
      <c r="G120" s="225"/>
      <c r="H120" s="229">
        <v>27.787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147</v>
      </c>
      <c r="AU120" s="235" t="s">
        <v>82</v>
      </c>
      <c r="AV120" s="13" t="s">
        <v>82</v>
      </c>
      <c r="AW120" s="13" t="s">
        <v>33</v>
      </c>
      <c r="AX120" s="13" t="s">
        <v>72</v>
      </c>
      <c r="AY120" s="235" t="s">
        <v>136</v>
      </c>
    </row>
    <row r="121" spans="1:51" s="15" customFormat="1" ht="12">
      <c r="A121" s="15"/>
      <c r="B121" s="256"/>
      <c r="C121" s="257"/>
      <c r="D121" s="226" t="s">
        <v>147</v>
      </c>
      <c r="E121" s="258" t="s">
        <v>19</v>
      </c>
      <c r="F121" s="259" t="s">
        <v>277</v>
      </c>
      <c r="G121" s="257"/>
      <c r="H121" s="260">
        <v>110.847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6" t="s">
        <v>147</v>
      </c>
      <c r="AU121" s="266" t="s">
        <v>82</v>
      </c>
      <c r="AV121" s="15" t="s">
        <v>143</v>
      </c>
      <c r="AW121" s="15" t="s">
        <v>33</v>
      </c>
      <c r="AX121" s="15" t="s">
        <v>80</v>
      </c>
      <c r="AY121" s="266" t="s">
        <v>136</v>
      </c>
    </row>
    <row r="122" spans="1:65" s="2" customFormat="1" ht="24.15" customHeight="1">
      <c r="A122" s="40"/>
      <c r="B122" s="41"/>
      <c r="C122" s="206" t="s">
        <v>192</v>
      </c>
      <c r="D122" s="206" t="s">
        <v>138</v>
      </c>
      <c r="E122" s="207" t="s">
        <v>297</v>
      </c>
      <c r="F122" s="208" t="s">
        <v>298</v>
      </c>
      <c r="G122" s="209" t="s">
        <v>169</v>
      </c>
      <c r="H122" s="210">
        <v>83.06</v>
      </c>
      <c r="I122" s="211"/>
      <c r="J122" s="212">
        <f>ROUND(I122*H122,2)</f>
        <v>0</v>
      </c>
      <c r="K122" s="208" t="s">
        <v>142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143</v>
      </c>
      <c r="AT122" s="217" t="s">
        <v>138</v>
      </c>
      <c r="AU122" s="217" t="s">
        <v>82</v>
      </c>
      <c r="AY122" s="19" t="s">
        <v>136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143</v>
      </c>
      <c r="BM122" s="217" t="s">
        <v>759</v>
      </c>
    </row>
    <row r="123" spans="1:47" s="2" customFormat="1" ht="12">
      <c r="A123" s="40"/>
      <c r="B123" s="41"/>
      <c r="C123" s="42"/>
      <c r="D123" s="219" t="s">
        <v>145</v>
      </c>
      <c r="E123" s="42"/>
      <c r="F123" s="220" t="s">
        <v>300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145</v>
      </c>
      <c r="AU123" s="19" t="s">
        <v>82</v>
      </c>
    </row>
    <row r="124" spans="1:51" s="14" customFormat="1" ht="12">
      <c r="A124" s="14"/>
      <c r="B124" s="246"/>
      <c r="C124" s="247"/>
      <c r="D124" s="226" t="s">
        <v>147</v>
      </c>
      <c r="E124" s="248" t="s">
        <v>19</v>
      </c>
      <c r="F124" s="249" t="s">
        <v>301</v>
      </c>
      <c r="G124" s="247"/>
      <c r="H124" s="248" t="s">
        <v>19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147</v>
      </c>
      <c r="AU124" s="255" t="s">
        <v>82</v>
      </c>
      <c r="AV124" s="14" t="s">
        <v>80</v>
      </c>
      <c r="AW124" s="14" t="s">
        <v>33</v>
      </c>
      <c r="AX124" s="14" t="s">
        <v>72</v>
      </c>
      <c r="AY124" s="255" t="s">
        <v>136</v>
      </c>
    </row>
    <row r="125" spans="1:51" s="13" customFormat="1" ht="12">
      <c r="A125" s="13"/>
      <c r="B125" s="224"/>
      <c r="C125" s="225"/>
      <c r="D125" s="226" t="s">
        <v>147</v>
      </c>
      <c r="E125" s="227" t="s">
        <v>19</v>
      </c>
      <c r="F125" s="228" t="s">
        <v>746</v>
      </c>
      <c r="G125" s="225"/>
      <c r="H125" s="229">
        <v>83.06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82</v>
      </c>
      <c r="AV125" s="13" t="s">
        <v>82</v>
      </c>
      <c r="AW125" s="13" t="s">
        <v>33</v>
      </c>
      <c r="AX125" s="13" t="s">
        <v>80</v>
      </c>
      <c r="AY125" s="235" t="s">
        <v>136</v>
      </c>
    </row>
    <row r="126" spans="1:65" s="2" customFormat="1" ht="24.15" customHeight="1">
      <c r="A126" s="40"/>
      <c r="B126" s="41"/>
      <c r="C126" s="206" t="s">
        <v>197</v>
      </c>
      <c r="D126" s="206" t="s">
        <v>138</v>
      </c>
      <c r="E126" s="207" t="s">
        <v>303</v>
      </c>
      <c r="F126" s="208" t="s">
        <v>304</v>
      </c>
      <c r="G126" s="209" t="s">
        <v>201</v>
      </c>
      <c r="H126" s="210">
        <v>598.032</v>
      </c>
      <c r="I126" s="211"/>
      <c r="J126" s="212">
        <f>ROUND(I126*H126,2)</f>
        <v>0</v>
      </c>
      <c r="K126" s="208" t="s">
        <v>142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143</v>
      </c>
      <c r="AT126" s="217" t="s">
        <v>138</v>
      </c>
      <c r="AU126" s="217" t="s">
        <v>82</v>
      </c>
      <c r="AY126" s="19" t="s">
        <v>136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143</v>
      </c>
      <c r="BM126" s="217" t="s">
        <v>760</v>
      </c>
    </row>
    <row r="127" spans="1:47" s="2" customFormat="1" ht="12">
      <c r="A127" s="40"/>
      <c r="B127" s="41"/>
      <c r="C127" s="42"/>
      <c r="D127" s="219" t="s">
        <v>145</v>
      </c>
      <c r="E127" s="42"/>
      <c r="F127" s="220" t="s">
        <v>306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145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147</v>
      </c>
      <c r="E128" s="227" t="s">
        <v>19</v>
      </c>
      <c r="F128" s="228" t="s">
        <v>761</v>
      </c>
      <c r="G128" s="225"/>
      <c r="H128" s="229">
        <v>598.032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82</v>
      </c>
      <c r="AV128" s="13" t="s">
        <v>82</v>
      </c>
      <c r="AW128" s="13" t="s">
        <v>33</v>
      </c>
      <c r="AX128" s="13" t="s">
        <v>80</v>
      </c>
      <c r="AY128" s="235" t="s">
        <v>136</v>
      </c>
    </row>
    <row r="129" spans="1:65" s="2" customFormat="1" ht="24.15" customHeight="1">
      <c r="A129" s="40"/>
      <c r="B129" s="41"/>
      <c r="C129" s="206" t="s">
        <v>204</v>
      </c>
      <c r="D129" s="206" t="s">
        <v>138</v>
      </c>
      <c r="E129" s="207" t="s">
        <v>309</v>
      </c>
      <c r="F129" s="208" t="s">
        <v>310</v>
      </c>
      <c r="G129" s="209" t="s">
        <v>169</v>
      </c>
      <c r="H129" s="210">
        <v>414</v>
      </c>
      <c r="I129" s="211"/>
      <c r="J129" s="212">
        <f>ROUND(I129*H129,2)</f>
        <v>0</v>
      </c>
      <c r="K129" s="208" t="s">
        <v>142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143</v>
      </c>
      <c r="AT129" s="217" t="s">
        <v>138</v>
      </c>
      <c r="AU129" s="217" t="s">
        <v>82</v>
      </c>
      <c r="AY129" s="19" t="s">
        <v>136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143</v>
      </c>
      <c r="BM129" s="217" t="s">
        <v>762</v>
      </c>
    </row>
    <row r="130" spans="1:47" s="2" customFormat="1" ht="12">
      <c r="A130" s="40"/>
      <c r="B130" s="41"/>
      <c r="C130" s="42"/>
      <c r="D130" s="219" t="s">
        <v>145</v>
      </c>
      <c r="E130" s="42"/>
      <c r="F130" s="220" t="s">
        <v>312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82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763</v>
      </c>
      <c r="G131" s="225"/>
      <c r="H131" s="229">
        <v>414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82</v>
      </c>
      <c r="AV131" s="13" t="s">
        <v>82</v>
      </c>
      <c r="AW131" s="13" t="s">
        <v>33</v>
      </c>
      <c r="AX131" s="13" t="s">
        <v>80</v>
      </c>
      <c r="AY131" s="235" t="s">
        <v>136</v>
      </c>
    </row>
    <row r="132" spans="1:65" s="2" customFormat="1" ht="16.5" customHeight="1">
      <c r="A132" s="40"/>
      <c r="B132" s="41"/>
      <c r="C132" s="236" t="s">
        <v>209</v>
      </c>
      <c r="D132" s="236" t="s">
        <v>198</v>
      </c>
      <c r="E132" s="237" t="s">
        <v>318</v>
      </c>
      <c r="F132" s="238" t="s">
        <v>319</v>
      </c>
      <c r="G132" s="239" t="s">
        <v>169</v>
      </c>
      <c r="H132" s="240">
        <v>303.153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186</v>
      </c>
      <c r="AT132" s="217" t="s">
        <v>198</v>
      </c>
      <c r="AU132" s="217" t="s">
        <v>82</v>
      </c>
      <c r="AY132" s="19" t="s">
        <v>136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143</v>
      </c>
      <c r="BM132" s="217" t="s">
        <v>764</v>
      </c>
    </row>
    <row r="133" spans="1:51" s="14" customFormat="1" ht="12">
      <c r="A133" s="14"/>
      <c r="B133" s="246"/>
      <c r="C133" s="247"/>
      <c r="D133" s="226" t="s">
        <v>147</v>
      </c>
      <c r="E133" s="248" t="s">
        <v>19</v>
      </c>
      <c r="F133" s="249" t="s">
        <v>321</v>
      </c>
      <c r="G133" s="247"/>
      <c r="H133" s="248" t="s">
        <v>19</v>
      </c>
      <c r="I133" s="250"/>
      <c r="J133" s="247"/>
      <c r="K133" s="247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147</v>
      </c>
      <c r="AU133" s="255" t="s">
        <v>82</v>
      </c>
      <c r="AV133" s="14" t="s">
        <v>80</v>
      </c>
      <c r="AW133" s="14" t="s">
        <v>33</v>
      </c>
      <c r="AX133" s="14" t="s">
        <v>72</v>
      </c>
      <c r="AY133" s="255" t="s">
        <v>136</v>
      </c>
    </row>
    <row r="134" spans="1:51" s="13" customFormat="1" ht="12">
      <c r="A134" s="13"/>
      <c r="B134" s="224"/>
      <c r="C134" s="225"/>
      <c r="D134" s="226" t="s">
        <v>147</v>
      </c>
      <c r="E134" s="227" t="s">
        <v>19</v>
      </c>
      <c r="F134" s="228" t="s">
        <v>765</v>
      </c>
      <c r="G134" s="225"/>
      <c r="H134" s="229">
        <v>414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147</v>
      </c>
      <c r="AU134" s="235" t="s">
        <v>82</v>
      </c>
      <c r="AV134" s="13" t="s">
        <v>82</v>
      </c>
      <c r="AW134" s="13" t="s">
        <v>33</v>
      </c>
      <c r="AX134" s="13" t="s">
        <v>72</v>
      </c>
      <c r="AY134" s="235" t="s">
        <v>136</v>
      </c>
    </row>
    <row r="135" spans="1:51" s="13" customFormat="1" ht="12">
      <c r="A135" s="13"/>
      <c r="B135" s="224"/>
      <c r="C135" s="225"/>
      <c r="D135" s="226" t="s">
        <v>147</v>
      </c>
      <c r="E135" s="227" t="s">
        <v>19</v>
      </c>
      <c r="F135" s="228" t="s">
        <v>766</v>
      </c>
      <c r="G135" s="225"/>
      <c r="H135" s="229">
        <v>-83.06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147</v>
      </c>
      <c r="AU135" s="235" t="s">
        <v>82</v>
      </c>
      <c r="AV135" s="13" t="s">
        <v>82</v>
      </c>
      <c r="AW135" s="13" t="s">
        <v>33</v>
      </c>
      <c r="AX135" s="13" t="s">
        <v>72</v>
      </c>
      <c r="AY135" s="235" t="s">
        <v>136</v>
      </c>
    </row>
    <row r="136" spans="1:51" s="14" customFormat="1" ht="12">
      <c r="A136" s="14"/>
      <c r="B136" s="246"/>
      <c r="C136" s="247"/>
      <c r="D136" s="226" t="s">
        <v>147</v>
      </c>
      <c r="E136" s="248" t="s">
        <v>19</v>
      </c>
      <c r="F136" s="249" t="s">
        <v>324</v>
      </c>
      <c r="G136" s="247"/>
      <c r="H136" s="248" t="s">
        <v>19</v>
      </c>
      <c r="I136" s="250"/>
      <c r="J136" s="247"/>
      <c r="K136" s="247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147</v>
      </c>
      <c r="AU136" s="255" t="s">
        <v>82</v>
      </c>
      <c r="AV136" s="14" t="s">
        <v>80</v>
      </c>
      <c r="AW136" s="14" t="s">
        <v>33</v>
      </c>
      <c r="AX136" s="14" t="s">
        <v>72</v>
      </c>
      <c r="AY136" s="255" t="s">
        <v>136</v>
      </c>
    </row>
    <row r="137" spans="1:51" s="13" customFormat="1" ht="12">
      <c r="A137" s="13"/>
      <c r="B137" s="224"/>
      <c r="C137" s="225"/>
      <c r="D137" s="226" t="s">
        <v>147</v>
      </c>
      <c r="E137" s="227" t="s">
        <v>19</v>
      </c>
      <c r="F137" s="228" t="s">
        <v>767</v>
      </c>
      <c r="G137" s="225"/>
      <c r="H137" s="229">
        <v>-27.787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147</v>
      </c>
      <c r="AU137" s="235" t="s">
        <v>82</v>
      </c>
      <c r="AV137" s="13" t="s">
        <v>82</v>
      </c>
      <c r="AW137" s="13" t="s">
        <v>33</v>
      </c>
      <c r="AX137" s="13" t="s">
        <v>72</v>
      </c>
      <c r="AY137" s="235" t="s">
        <v>136</v>
      </c>
    </row>
    <row r="138" spans="1:51" s="15" customFormat="1" ht="12">
      <c r="A138" s="15"/>
      <c r="B138" s="256"/>
      <c r="C138" s="257"/>
      <c r="D138" s="226" t="s">
        <v>147</v>
      </c>
      <c r="E138" s="258" t="s">
        <v>19</v>
      </c>
      <c r="F138" s="259" t="s">
        <v>277</v>
      </c>
      <c r="G138" s="257"/>
      <c r="H138" s="260">
        <v>303.153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147</v>
      </c>
      <c r="AU138" s="266" t="s">
        <v>82</v>
      </c>
      <c r="AV138" s="15" t="s">
        <v>143</v>
      </c>
      <c r="AW138" s="15" t="s">
        <v>33</v>
      </c>
      <c r="AX138" s="15" t="s">
        <v>80</v>
      </c>
      <c r="AY138" s="266" t="s">
        <v>136</v>
      </c>
    </row>
    <row r="139" spans="1:63" s="12" customFormat="1" ht="22.8" customHeight="1">
      <c r="A139" s="12"/>
      <c r="B139" s="190"/>
      <c r="C139" s="191"/>
      <c r="D139" s="192" t="s">
        <v>71</v>
      </c>
      <c r="E139" s="204" t="s">
        <v>82</v>
      </c>
      <c r="F139" s="204" t="s">
        <v>378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SUM(P140:P149)</f>
        <v>0</v>
      </c>
      <c r="Q139" s="198"/>
      <c r="R139" s="199">
        <f>SUM(R140:R149)</f>
        <v>0.03012</v>
      </c>
      <c r="S139" s="198"/>
      <c r="T139" s="200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80</v>
      </c>
      <c r="AT139" s="202" t="s">
        <v>71</v>
      </c>
      <c r="AU139" s="202" t="s">
        <v>80</v>
      </c>
      <c r="AY139" s="201" t="s">
        <v>136</v>
      </c>
      <c r="BK139" s="203">
        <f>SUM(BK140:BK149)</f>
        <v>0</v>
      </c>
    </row>
    <row r="140" spans="1:65" s="2" customFormat="1" ht="24.15" customHeight="1">
      <c r="A140" s="40"/>
      <c r="B140" s="41"/>
      <c r="C140" s="206" t="s">
        <v>214</v>
      </c>
      <c r="D140" s="206" t="s">
        <v>138</v>
      </c>
      <c r="E140" s="207" t="s">
        <v>768</v>
      </c>
      <c r="F140" s="208" t="s">
        <v>769</v>
      </c>
      <c r="G140" s="209" t="s">
        <v>169</v>
      </c>
      <c r="H140" s="210">
        <v>16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143</v>
      </c>
      <c r="AT140" s="217" t="s">
        <v>138</v>
      </c>
      <c r="AU140" s="217" t="s">
        <v>82</v>
      </c>
      <c r="AY140" s="19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143</v>
      </c>
      <c r="BM140" s="217" t="s">
        <v>770</v>
      </c>
    </row>
    <row r="141" spans="1:51" s="13" customFormat="1" ht="12">
      <c r="A141" s="13"/>
      <c r="B141" s="224"/>
      <c r="C141" s="225"/>
      <c r="D141" s="226" t="s">
        <v>147</v>
      </c>
      <c r="E141" s="227" t="s">
        <v>19</v>
      </c>
      <c r="F141" s="228" t="s">
        <v>771</v>
      </c>
      <c r="G141" s="225"/>
      <c r="H141" s="229">
        <v>16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147</v>
      </c>
      <c r="AU141" s="235" t="s">
        <v>82</v>
      </c>
      <c r="AV141" s="13" t="s">
        <v>82</v>
      </c>
      <c r="AW141" s="13" t="s">
        <v>33</v>
      </c>
      <c r="AX141" s="13" t="s">
        <v>80</v>
      </c>
      <c r="AY141" s="235" t="s">
        <v>136</v>
      </c>
    </row>
    <row r="142" spans="1:65" s="2" customFormat="1" ht="24.15" customHeight="1">
      <c r="A142" s="40"/>
      <c r="B142" s="41"/>
      <c r="C142" s="206" t="s">
        <v>220</v>
      </c>
      <c r="D142" s="206" t="s">
        <v>138</v>
      </c>
      <c r="E142" s="207" t="s">
        <v>772</v>
      </c>
      <c r="F142" s="208" t="s">
        <v>773</v>
      </c>
      <c r="G142" s="209" t="s">
        <v>141</v>
      </c>
      <c r="H142" s="210">
        <v>52</v>
      </c>
      <c r="I142" s="211"/>
      <c r="J142" s="212">
        <f>ROUND(I142*H142,2)</f>
        <v>0</v>
      </c>
      <c r="K142" s="208" t="s">
        <v>142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0.00017</v>
      </c>
      <c r="R142" s="215">
        <f>Q142*H142</f>
        <v>0.00884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143</v>
      </c>
      <c r="AT142" s="217" t="s">
        <v>138</v>
      </c>
      <c r="AU142" s="217" t="s">
        <v>82</v>
      </c>
      <c r="AY142" s="19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143</v>
      </c>
      <c r="BM142" s="217" t="s">
        <v>774</v>
      </c>
    </row>
    <row r="143" spans="1:47" s="2" customFormat="1" ht="12">
      <c r="A143" s="40"/>
      <c r="B143" s="41"/>
      <c r="C143" s="42"/>
      <c r="D143" s="219" t="s">
        <v>145</v>
      </c>
      <c r="E143" s="42"/>
      <c r="F143" s="220" t="s">
        <v>775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145</v>
      </c>
      <c r="AU143" s="19" t="s">
        <v>82</v>
      </c>
    </row>
    <row r="144" spans="1:51" s="13" customFormat="1" ht="12">
      <c r="A144" s="13"/>
      <c r="B144" s="224"/>
      <c r="C144" s="225"/>
      <c r="D144" s="226" t="s">
        <v>147</v>
      </c>
      <c r="E144" s="227" t="s">
        <v>19</v>
      </c>
      <c r="F144" s="228" t="s">
        <v>776</v>
      </c>
      <c r="G144" s="225"/>
      <c r="H144" s="229">
        <v>52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147</v>
      </c>
      <c r="AU144" s="235" t="s">
        <v>82</v>
      </c>
      <c r="AV144" s="13" t="s">
        <v>82</v>
      </c>
      <c r="AW144" s="13" t="s">
        <v>33</v>
      </c>
      <c r="AX144" s="13" t="s">
        <v>80</v>
      </c>
      <c r="AY144" s="235" t="s">
        <v>136</v>
      </c>
    </row>
    <row r="145" spans="1:65" s="2" customFormat="1" ht="16.5" customHeight="1">
      <c r="A145" s="40"/>
      <c r="B145" s="41"/>
      <c r="C145" s="236" t="s">
        <v>8</v>
      </c>
      <c r="D145" s="236" t="s">
        <v>198</v>
      </c>
      <c r="E145" s="237" t="s">
        <v>777</v>
      </c>
      <c r="F145" s="238" t="s">
        <v>778</v>
      </c>
      <c r="G145" s="239" t="s">
        <v>141</v>
      </c>
      <c r="H145" s="240">
        <v>54.6</v>
      </c>
      <c r="I145" s="241"/>
      <c r="J145" s="242">
        <f>ROUND(I145*H145,2)</f>
        <v>0</v>
      </c>
      <c r="K145" s="238" t="s">
        <v>142</v>
      </c>
      <c r="L145" s="243"/>
      <c r="M145" s="244" t="s">
        <v>19</v>
      </c>
      <c r="N145" s="245" t="s">
        <v>43</v>
      </c>
      <c r="O145" s="86"/>
      <c r="P145" s="215">
        <f>O145*H145</f>
        <v>0</v>
      </c>
      <c r="Q145" s="215">
        <v>0.0003</v>
      </c>
      <c r="R145" s="215">
        <f>Q145*H145</f>
        <v>0.01638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186</v>
      </c>
      <c r="AT145" s="217" t="s">
        <v>198</v>
      </c>
      <c r="AU145" s="217" t="s">
        <v>82</v>
      </c>
      <c r="AY145" s="19" t="s">
        <v>136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143</v>
      </c>
      <c r="BM145" s="217" t="s">
        <v>779</v>
      </c>
    </row>
    <row r="146" spans="1:51" s="13" customFormat="1" ht="12">
      <c r="A146" s="13"/>
      <c r="B146" s="224"/>
      <c r="C146" s="225"/>
      <c r="D146" s="226" t="s">
        <v>147</v>
      </c>
      <c r="E146" s="227" t="s">
        <v>19</v>
      </c>
      <c r="F146" s="228" t="s">
        <v>780</v>
      </c>
      <c r="G146" s="225"/>
      <c r="H146" s="229">
        <v>54.6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147</v>
      </c>
      <c r="AU146" s="235" t="s">
        <v>82</v>
      </c>
      <c r="AV146" s="13" t="s">
        <v>82</v>
      </c>
      <c r="AW146" s="13" t="s">
        <v>33</v>
      </c>
      <c r="AX146" s="13" t="s">
        <v>80</v>
      </c>
      <c r="AY146" s="235" t="s">
        <v>136</v>
      </c>
    </row>
    <row r="147" spans="1:65" s="2" customFormat="1" ht="16.5" customHeight="1">
      <c r="A147" s="40"/>
      <c r="B147" s="41"/>
      <c r="C147" s="206" t="s">
        <v>229</v>
      </c>
      <c r="D147" s="206" t="s">
        <v>138</v>
      </c>
      <c r="E147" s="207" t="s">
        <v>781</v>
      </c>
      <c r="F147" s="208" t="s">
        <v>782</v>
      </c>
      <c r="G147" s="209" t="s">
        <v>162</v>
      </c>
      <c r="H147" s="210">
        <v>10</v>
      </c>
      <c r="I147" s="211"/>
      <c r="J147" s="212">
        <f>ROUND(I147*H147,2)</f>
        <v>0</v>
      </c>
      <c r="K147" s="208" t="s">
        <v>142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0.00049</v>
      </c>
      <c r="R147" s="215">
        <f>Q147*H147</f>
        <v>0.0049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143</v>
      </c>
      <c r="AT147" s="217" t="s">
        <v>138</v>
      </c>
      <c r="AU147" s="217" t="s">
        <v>82</v>
      </c>
      <c r="AY147" s="19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143</v>
      </c>
      <c r="BM147" s="217" t="s">
        <v>783</v>
      </c>
    </row>
    <row r="148" spans="1:47" s="2" customFormat="1" ht="12">
      <c r="A148" s="40"/>
      <c r="B148" s="41"/>
      <c r="C148" s="42"/>
      <c r="D148" s="219" t="s">
        <v>145</v>
      </c>
      <c r="E148" s="42"/>
      <c r="F148" s="220" t="s">
        <v>784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145</v>
      </c>
      <c r="AU148" s="19" t="s">
        <v>82</v>
      </c>
    </row>
    <row r="149" spans="1:51" s="13" customFormat="1" ht="12">
      <c r="A149" s="13"/>
      <c r="B149" s="224"/>
      <c r="C149" s="225"/>
      <c r="D149" s="226" t="s">
        <v>147</v>
      </c>
      <c r="E149" s="227" t="s">
        <v>19</v>
      </c>
      <c r="F149" s="228" t="s">
        <v>785</v>
      </c>
      <c r="G149" s="225"/>
      <c r="H149" s="229">
        <v>10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82</v>
      </c>
      <c r="AV149" s="13" t="s">
        <v>82</v>
      </c>
      <c r="AW149" s="13" t="s">
        <v>33</v>
      </c>
      <c r="AX149" s="13" t="s">
        <v>80</v>
      </c>
      <c r="AY149" s="235" t="s">
        <v>136</v>
      </c>
    </row>
    <row r="150" spans="1:63" s="12" customFormat="1" ht="22.8" customHeight="1">
      <c r="A150" s="12"/>
      <c r="B150" s="190"/>
      <c r="C150" s="191"/>
      <c r="D150" s="192" t="s">
        <v>71</v>
      </c>
      <c r="E150" s="204" t="s">
        <v>186</v>
      </c>
      <c r="F150" s="204" t="s">
        <v>448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SUM(P151:P171)</f>
        <v>0</v>
      </c>
      <c r="Q150" s="198"/>
      <c r="R150" s="199">
        <f>SUM(R151:R171)</f>
        <v>2.5609900000000003</v>
      </c>
      <c r="S150" s="198"/>
      <c r="T150" s="200">
        <f>SUM(T151:T171)</f>
        <v>1.3204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80</v>
      </c>
      <c r="AT150" s="202" t="s">
        <v>71</v>
      </c>
      <c r="AU150" s="202" t="s">
        <v>80</v>
      </c>
      <c r="AY150" s="201" t="s">
        <v>136</v>
      </c>
      <c r="BK150" s="203">
        <f>SUM(BK151:BK171)</f>
        <v>0</v>
      </c>
    </row>
    <row r="151" spans="1:65" s="2" customFormat="1" ht="21.75" customHeight="1">
      <c r="A151" s="40"/>
      <c r="B151" s="41"/>
      <c r="C151" s="206" t="s">
        <v>233</v>
      </c>
      <c r="D151" s="206" t="s">
        <v>138</v>
      </c>
      <c r="E151" s="207" t="s">
        <v>450</v>
      </c>
      <c r="F151" s="208" t="s">
        <v>451</v>
      </c>
      <c r="G151" s="209" t="s">
        <v>169</v>
      </c>
      <c r="H151" s="210">
        <v>3.39</v>
      </c>
      <c r="I151" s="211"/>
      <c r="J151" s="212">
        <f>ROUND(I151*H151,2)</f>
        <v>0</v>
      </c>
      <c r="K151" s="208" t="s">
        <v>142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0.36</v>
      </c>
      <c r="T151" s="216">
        <f>S151*H151</f>
        <v>1.2204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143</v>
      </c>
      <c r="AT151" s="217" t="s">
        <v>138</v>
      </c>
      <c r="AU151" s="217" t="s">
        <v>82</v>
      </c>
      <c r="AY151" s="19" t="s">
        <v>136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143</v>
      </c>
      <c r="BM151" s="217" t="s">
        <v>786</v>
      </c>
    </row>
    <row r="152" spans="1:47" s="2" customFormat="1" ht="12">
      <c r="A152" s="40"/>
      <c r="B152" s="41"/>
      <c r="C152" s="42"/>
      <c r="D152" s="219" t="s">
        <v>145</v>
      </c>
      <c r="E152" s="42"/>
      <c r="F152" s="220" t="s">
        <v>453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145</v>
      </c>
      <c r="AU152" s="19" t="s">
        <v>82</v>
      </c>
    </row>
    <row r="153" spans="1:51" s="13" customFormat="1" ht="12">
      <c r="A153" s="13"/>
      <c r="B153" s="224"/>
      <c r="C153" s="225"/>
      <c r="D153" s="226" t="s">
        <v>147</v>
      </c>
      <c r="E153" s="227" t="s">
        <v>19</v>
      </c>
      <c r="F153" s="228" t="s">
        <v>787</v>
      </c>
      <c r="G153" s="225"/>
      <c r="H153" s="229">
        <v>3.39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147</v>
      </c>
      <c r="AU153" s="235" t="s">
        <v>82</v>
      </c>
      <c r="AV153" s="13" t="s">
        <v>82</v>
      </c>
      <c r="AW153" s="13" t="s">
        <v>33</v>
      </c>
      <c r="AX153" s="13" t="s">
        <v>80</v>
      </c>
      <c r="AY153" s="235" t="s">
        <v>136</v>
      </c>
    </row>
    <row r="154" spans="1:65" s="2" customFormat="1" ht="16.5" customHeight="1">
      <c r="A154" s="40"/>
      <c r="B154" s="41"/>
      <c r="C154" s="206" t="s">
        <v>238</v>
      </c>
      <c r="D154" s="206" t="s">
        <v>138</v>
      </c>
      <c r="E154" s="207" t="s">
        <v>456</v>
      </c>
      <c r="F154" s="208" t="s">
        <v>457</v>
      </c>
      <c r="G154" s="209" t="s">
        <v>151</v>
      </c>
      <c r="H154" s="210">
        <v>3</v>
      </c>
      <c r="I154" s="211"/>
      <c r="J154" s="212">
        <f>ROUND(I154*H154,2)</f>
        <v>0</v>
      </c>
      <c r="K154" s="208" t="s">
        <v>142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0.01019</v>
      </c>
      <c r="R154" s="215">
        <f>Q154*H154</f>
        <v>0.03057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143</v>
      </c>
      <c r="AT154" s="217" t="s">
        <v>138</v>
      </c>
      <c r="AU154" s="217" t="s">
        <v>82</v>
      </c>
      <c r="AY154" s="19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143</v>
      </c>
      <c r="BM154" s="217" t="s">
        <v>788</v>
      </c>
    </row>
    <row r="155" spans="1:47" s="2" customFormat="1" ht="12">
      <c r="A155" s="40"/>
      <c r="B155" s="41"/>
      <c r="C155" s="42"/>
      <c r="D155" s="219" t="s">
        <v>145</v>
      </c>
      <c r="E155" s="42"/>
      <c r="F155" s="220" t="s">
        <v>459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145</v>
      </c>
      <c r="AU155" s="19" t="s">
        <v>82</v>
      </c>
    </row>
    <row r="156" spans="1:51" s="13" customFormat="1" ht="12">
      <c r="A156" s="13"/>
      <c r="B156" s="224"/>
      <c r="C156" s="225"/>
      <c r="D156" s="226" t="s">
        <v>147</v>
      </c>
      <c r="E156" s="227" t="s">
        <v>19</v>
      </c>
      <c r="F156" s="228" t="s">
        <v>789</v>
      </c>
      <c r="G156" s="225"/>
      <c r="H156" s="229">
        <v>3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147</v>
      </c>
      <c r="AU156" s="235" t="s">
        <v>82</v>
      </c>
      <c r="AV156" s="13" t="s">
        <v>82</v>
      </c>
      <c r="AW156" s="13" t="s">
        <v>33</v>
      </c>
      <c r="AX156" s="13" t="s">
        <v>80</v>
      </c>
      <c r="AY156" s="235" t="s">
        <v>136</v>
      </c>
    </row>
    <row r="157" spans="1:65" s="2" customFormat="1" ht="16.5" customHeight="1">
      <c r="A157" s="40"/>
      <c r="B157" s="41"/>
      <c r="C157" s="236" t="s">
        <v>243</v>
      </c>
      <c r="D157" s="236" t="s">
        <v>198</v>
      </c>
      <c r="E157" s="237" t="s">
        <v>790</v>
      </c>
      <c r="F157" s="238" t="s">
        <v>791</v>
      </c>
      <c r="G157" s="239" t="s">
        <v>151</v>
      </c>
      <c r="H157" s="240">
        <v>1</v>
      </c>
      <c r="I157" s="241"/>
      <c r="J157" s="242">
        <f>ROUND(I157*H157,2)</f>
        <v>0</v>
      </c>
      <c r="K157" s="238" t="s">
        <v>142</v>
      </c>
      <c r="L157" s="243"/>
      <c r="M157" s="244" t="s">
        <v>19</v>
      </c>
      <c r="N157" s="245" t="s">
        <v>43</v>
      </c>
      <c r="O157" s="86"/>
      <c r="P157" s="215">
        <f>O157*H157</f>
        <v>0</v>
      </c>
      <c r="Q157" s="215">
        <v>0.37</v>
      </c>
      <c r="R157" s="215">
        <f>Q157*H157</f>
        <v>0.37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186</v>
      </c>
      <c r="AT157" s="217" t="s">
        <v>198</v>
      </c>
      <c r="AU157" s="217" t="s">
        <v>82</v>
      </c>
      <c r="AY157" s="19" t="s">
        <v>136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143</v>
      </c>
      <c r="BM157" s="217" t="s">
        <v>792</v>
      </c>
    </row>
    <row r="158" spans="1:51" s="13" customFormat="1" ht="12">
      <c r="A158" s="13"/>
      <c r="B158" s="224"/>
      <c r="C158" s="225"/>
      <c r="D158" s="226" t="s">
        <v>147</v>
      </c>
      <c r="E158" s="227" t="s">
        <v>19</v>
      </c>
      <c r="F158" s="228" t="s">
        <v>793</v>
      </c>
      <c r="G158" s="225"/>
      <c r="H158" s="229">
        <v>1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147</v>
      </c>
      <c r="AU158" s="235" t="s">
        <v>82</v>
      </c>
      <c r="AV158" s="13" t="s">
        <v>82</v>
      </c>
      <c r="AW158" s="13" t="s">
        <v>33</v>
      </c>
      <c r="AX158" s="13" t="s">
        <v>80</v>
      </c>
      <c r="AY158" s="235" t="s">
        <v>136</v>
      </c>
    </row>
    <row r="159" spans="1:65" s="2" customFormat="1" ht="16.5" customHeight="1">
      <c r="A159" s="40"/>
      <c r="B159" s="41"/>
      <c r="C159" s="236" t="s">
        <v>248</v>
      </c>
      <c r="D159" s="236" t="s">
        <v>198</v>
      </c>
      <c r="E159" s="237" t="s">
        <v>794</v>
      </c>
      <c r="F159" s="238" t="s">
        <v>795</v>
      </c>
      <c r="G159" s="239" t="s">
        <v>151</v>
      </c>
      <c r="H159" s="240">
        <v>2</v>
      </c>
      <c r="I159" s="241"/>
      <c r="J159" s="242">
        <f>ROUND(I159*H159,2)</f>
        <v>0</v>
      </c>
      <c r="K159" s="238" t="s">
        <v>142</v>
      </c>
      <c r="L159" s="243"/>
      <c r="M159" s="244" t="s">
        <v>19</v>
      </c>
      <c r="N159" s="245" t="s">
        <v>43</v>
      </c>
      <c r="O159" s="86"/>
      <c r="P159" s="215">
        <f>O159*H159</f>
        <v>0</v>
      </c>
      <c r="Q159" s="215">
        <v>0.74</v>
      </c>
      <c r="R159" s="215">
        <f>Q159*H159</f>
        <v>1.48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186</v>
      </c>
      <c r="AT159" s="217" t="s">
        <v>198</v>
      </c>
      <c r="AU159" s="217" t="s">
        <v>82</v>
      </c>
      <c r="AY159" s="19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143</v>
      </c>
      <c r="BM159" s="217" t="s">
        <v>796</v>
      </c>
    </row>
    <row r="160" spans="1:51" s="13" customFormat="1" ht="12">
      <c r="A160" s="13"/>
      <c r="B160" s="224"/>
      <c r="C160" s="225"/>
      <c r="D160" s="226" t="s">
        <v>147</v>
      </c>
      <c r="E160" s="227" t="s">
        <v>19</v>
      </c>
      <c r="F160" s="228" t="s">
        <v>797</v>
      </c>
      <c r="G160" s="225"/>
      <c r="H160" s="229">
        <v>2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147</v>
      </c>
      <c r="AU160" s="235" t="s">
        <v>82</v>
      </c>
      <c r="AV160" s="13" t="s">
        <v>82</v>
      </c>
      <c r="AW160" s="13" t="s">
        <v>33</v>
      </c>
      <c r="AX160" s="13" t="s">
        <v>80</v>
      </c>
      <c r="AY160" s="235" t="s">
        <v>136</v>
      </c>
    </row>
    <row r="161" spans="1:65" s="2" customFormat="1" ht="16.5" customHeight="1">
      <c r="A161" s="40"/>
      <c r="B161" s="41"/>
      <c r="C161" s="206" t="s">
        <v>7</v>
      </c>
      <c r="D161" s="206" t="s">
        <v>138</v>
      </c>
      <c r="E161" s="207" t="s">
        <v>798</v>
      </c>
      <c r="F161" s="208" t="s">
        <v>799</v>
      </c>
      <c r="G161" s="209" t="s">
        <v>151</v>
      </c>
      <c r="H161" s="210">
        <v>1</v>
      </c>
      <c r="I161" s="211"/>
      <c r="J161" s="212">
        <f>ROUND(I161*H161,2)</f>
        <v>0</v>
      </c>
      <c r="K161" s="208" t="s">
        <v>142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0.01248</v>
      </c>
      <c r="R161" s="215">
        <f>Q161*H161</f>
        <v>0.01248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143</v>
      </c>
      <c r="AT161" s="217" t="s">
        <v>138</v>
      </c>
      <c r="AU161" s="217" t="s">
        <v>82</v>
      </c>
      <c r="AY161" s="19" t="s">
        <v>136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143</v>
      </c>
      <c r="BM161" s="217" t="s">
        <v>800</v>
      </c>
    </row>
    <row r="162" spans="1:47" s="2" customFormat="1" ht="12">
      <c r="A162" s="40"/>
      <c r="B162" s="41"/>
      <c r="C162" s="42"/>
      <c r="D162" s="219" t="s">
        <v>145</v>
      </c>
      <c r="E162" s="42"/>
      <c r="F162" s="220" t="s">
        <v>801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145</v>
      </c>
      <c r="AU162" s="19" t="s">
        <v>82</v>
      </c>
    </row>
    <row r="163" spans="1:65" s="2" customFormat="1" ht="16.5" customHeight="1">
      <c r="A163" s="40"/>
      <c r="B163" s="41"/>
      <c r="C163" s="236" t="s">
        <v>257</v>
      </c>
      <c r="D163" s="236" t="s">
        <v>198</v>
      </c>
      <c r="E163" s="237" t="s">
        <v>802</v>
      </c>
      <c r="F163" s="238" t="s">
        <v>803</v>
      </c>
      <c r="G163" s="239" t="s">
        <v>151</v>
      </c>
      <c r="H163" s="240">
        <v>1</v>
      </c>
      <c r="I163" s="241"/>
      <c r="J163" s="242">
        <f>ROUND(I163*H163,2)</f>
        <v>0</v>
      </c>
      <c r="K163" s="238" t="s">
        <v>142</v>
      </c>
      <c r="L163" s="243"/>
      <c r="M163" s="244" t="s">
        <v>19</v>
      </c>
      <c r="N163" s="245" t="s">
        <v>43</v>
      </c>
      <c r="O163" s="86"/>
      <c r="P163" s="215">
        <f>O163*H163</f>
        <v>0</v>
      </c>
      <c r="Q163" s="215">
        <v>0.396</v>
      </c>
      <c r="R163" s="215">
        <f>Q163*H163</f>
        <v>0.396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186</v>
      </c>
      <c r="AT163" s="217" t="s">
        <v>198</v>
      </c>
      <c r="AU163" s="217" t="s">
        <v>82</v>
      </c>
      <c r="AY163" s="19" t="s">
        <v>136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143</v>
      </c>
      <c r="BM163" s="217" t="s">
        <v>804</v>
      </c>
    </row>
    <row r="164" spans="1:51" s="13" customFormat="1" ht="12">
      <c r="A164" s="13"/>
      <c r="B164" s="224"/>
      <c r="C164" s="225"/>
      <c r="D164" s="226" t="s">
        <v>147</v>
      </c>
      <c r="E164" s="227" t="s">
        <v>19</v>
      </c>
      <c r="F164" s="228" t="s">
        <v>793</v>
      </c>
      <c r="G164" s="225"/>
      <c r="H164" s="229">
        <v>1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82</v>
      </c>
      <c r="AV164" s="13" t="s">
        <v>82</v>
      </c>
      <c r="AW164" s="13" t="s">
        <v>33</v>
      </c>
      <c r="AX164" s="13" t="s">
        <v>80</v>
      </c>
      <c r="AY164" s="235" t="s">
        <v>136</v>
      </c>
    </row>
    <row r="165" spans="1:65" s="2" customFormat="1" ht="16.5" customHeight="1">
      <c r="A165" s="40"/>
      <c r="B165" s="41"/>
      <c r="C165" s="206" t="s">
        <v>262</v>
      </c>
      <c r="D165" s="206" t="s">
        <v>138</v>
      </c>
      <c r="E165" s="207" t="s">
        <v>805</v>
      </c>
      <c r="F165" s="208" t="s">
        <v>806</v>
      </c>
      <c r="G165" s="209" t="s">
        <v>151</v>
      </c>
      <c r="H165" s="210">
        <v>1</v>
      </c>
      <c r="I165" s="211"/>
      <c r="J165" s="212">
        <f>ROUND(I165*H165,2)</f>
        <v>0</v>
      </c>
      <c r="K165" s="208" t="s">
        <v>142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0.21734</v>
      </c>
      <c r="R165" s="215">
        <f>Q165*H165</f>
        <v>0.21734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143</v>
      </c>
      <c r="AT165" s="217" t="s">
        <v>138</v>
      </c>
      <c r="AU165" s="217" t="s">
        <v>82</v>
      </c>
      <c r="AY165" s="19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143</v>
      </c>
      <c r="BM165" s="217" t="s">
        <v>807</v>
      </c>
    </row>
    <row r="166" spans="1:47" s="2" customFormat="1" ht="12">
      <c r="A166" s="40"/>
      <c r="B166" s="41"/>
      <c r="C166" s="42"/>
      <c r="D166" s="219" t="s">
        <v>145</v>
      </c>
      <c r="E166" s="42"/>
      <c r="F166" s="220" t="s">
        <v>808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145</v>
      </c>
      <c r="AU166" s="19" t="s">
        <v>82</v>
      </c>
    </row>
    <row r="167" spans="1:65" s="2" customFormat="1" ht="16.5" customHeight="1">
      <c r="A167" s="40"/>
      <c r="B167" s="41"/>
      <c r="C167" s="236" t="s">
        <v>267</v>
      </c>
      <c r="D167" s="236" t="s">
        <v>198</v>
      </c>
      <c r="E167" s="237" t="s">
        <v>809</v>
      </c>
      <c r="F167" s="238" t="s">
        <v>810</v>
      </c>
      <c r="G167" s="239" t="s">
        <v>151</v>
      </c>
      <c r="H167" s="240">
        <v>1</v>
      </c>
      <c r="I167" s="241"/>
      <c r="J167" s="242">
        <f>ROUND(I167*H167,2)</f>
        <v>0</v>
      </c>
      <c r="K167" s="238" t="s">
        <v>142</v>
      </c>
      <c r="L167" s="243"/>
      <c r="M167" s="244" t="s">
        <v>19</v>
      </c>
      <c r="N167" s="245" t="s">
        <v>43</v>
      </c>
      <c r="O167" s="86"/>
      <c r="P167" s="215">
        <f>O167*H167</f>
        <v>0</v>
      </c>
      <c r="Q167" s="215">
        <v>0.0546</v>
      </c>
      <c r="R167" s="215">
        <f>Q167*H167</f>
        <v>0.0546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186</v>
      </c>
      <c r="AT167" s="217" t="s">
        <v>198</v>
      </c>
      <c r="AU167" s="217" t="s">
        <v>82</v>
      </c>
      <c r="AY167" s="19" t="s">
        <v>136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143</v>
      </c>
      <c r="BM167" s="217" t="s">
        <v>811</v>
      </c>
    </row>
    <row r="168" spans="1:51" s="13" customFormat="1" ht="12">
      <c r="A168" s="13"/>
      <c r="B168" s="224"/>
      <c r="C168" s="225"/>
      <c r="D168" s="226" t="s">
        <v>147</v>
      </c>
      <c r="E168" s="227" t="s">
        <v>19</v>
      </c>
      <c r="F168" s="228" t="s">
        <v>793</v>
      </c>
      <c r="G168" s="225"/>
      <c r="H168" s="229">
        <v>1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82</v>
      </c>
      <c r="AV168" s="13" t="s">
        <v>82</v>
      </c>
      <c r="AW168" s="13" t="s">
        <v>33</v>
      </c>
      <c r="AX168" s="13" t="s">
        <v>80</v>
      </c>
      <c r="AY168" s="235" t="s">
        <v>136</v>
      </c>
    </row>
    <row r="169" spans="1:65" s="2" customFormat="1" ht="16.5" customHeight="1">
      <c r="A169" s="40"/>
      <c r="B169" s="41"/>
      <c r="C169" s="206" t="s">
        <v>278</v>
      </c>
      <c r="D169" s="206" t="s">
        <v>138</v>
      </c>
      <c r="E169" s="207" t="s">
        <v>812</v>
      </c>
      <c r="F169" s="208" t="s">
        <v>813</v>
      </c>
      <c r="G169" s="209" t="s">
        <v>151</v>
      </c>
      <c r="H169" s="210">
        <v>1</v>
      </c>
      <c r="I169" s="211"/>
      <c r="J169" s="212">
        <f>ROUND(I169*H169,2)</f>
        <v>0</v>
      </c>
      <c r="K169" s="208" t="s">
        <v>142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0.1</v>
      </c>
      <c r="T169" s="216">
        <f>S169*H169</f>
        <v>0.1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143</v>
      </c>
      <c r="AT169" s="217" t="s">
        <v>138</v>
      </c>
      <c r="AU169" s="217" t="s">
        <v>82</v>
      </c>
      <c r="AY169" s="19" t="s">
        <v>136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143</v>
      </c>
      <c r="BM169" s="217" t="s">
        <v>814</v>
      </c>
    </row>
    <row r="170" spans="1:47" s="2" customFormat="1" ht="12">
      <c r="A170" s="40"/>
      <c r="B170" s="41"/>
      <c r="C170" s="42"/>
      <c r="D170" s="219" t="s">
        <v>145</v>
      </c>
      <c r="E170" s="42"/>
      <c r="F170" s="220" t="s">
        <v>815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145</v>
      </c>
      <c r="AU170" s="19" t="s">
        <v>82</v>
      </c>
    </row>
    <row r="171" spans="1:51" s="13" customFormat="1" ht="12">
      <c r="A171" s="13"/>
      <c r="B171" s="224"/>
      <c r="C171" s="225"/>
      <c r="D171" s="226" t="s">
        <v>147</v>
      </c>
      <c r="E171" s="227" t="s">
        <v>19</v>
      </c>
      <c r="F171" s="228" t="s">
        <v>816</v>
      </c>
      <c r="G171" s="225"/>
      <c r="H171" s="229">
        <v>1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147</v>
      </c>
      <c r="AU171" s="235" t="s">
        <v>82</v>
      </c>
      <c r="AV171" s="13" t="s">
        <v>82</v>
      </c>
      <c r="AW171" s="13" t="s">
        <v>33</v>
      </c>
      <c r="AX171" s="13" t="s">
        <v>80</v>
      </c>
      <c r="AY171" s="235" t="s">
        <v>136</v>
      </c>
    </row>
    <row r="172" spans="1:63" s="12" customFormat="1" ht="22.8" customHeight="1">
      <c r="A172" s="12"/>
      <c r="B172" s="190"/>
      <c r="C172" s="191"/>
      <c r="D172" s="192" t="s">
        <v>71</v>
      </c>
      <c r="E172" s="204" t="s">
        <v>470</v>
      </c>
      <c r="F172" s="204" t="s">
        <v>471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SUM(P173:P189)</f>
        <v>0</v>
      </c>
      <c r="Q172" s="198"/>
      <c r="R172" s="199">
        <f>SUM(R173:R189)</f>
        <v>0</v>
      </c>
      <c r="S172" s="198"/>
      <c r="T172" s="200">
        <f>SUM(T173:T189)</f>
        <v>0.5498999999999999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80</v>
      </c>
      <c r="AT172" s="202" t="s">
        <v>71</v>
      </c>
      <c r="AU172" s="202" t="s">
        <v>80</v>
      </c>
      <c r="AY172" s="201" t="s">
        <v>136</v>
      </c>
      <c r="BK172" s="203">
        <f>SUM(BK173:BK189)</f>
        <v>0</v>
      </c>
    </row>
    <row r="173" spans="1:65" s="2" customFormat="1" ht="16.5" customHeight="1">
      <c r="A173" s="40"/>
      <c r="B173" s="41"/>
      <c r="C173" s="206" t="s">
        <v>284</v>
      </c>
      <c r="D173" s="206" t="s">
        <v>138</v>
      </c>
      <c r="E173" s="207" t="s">
        <v>503</v>
      </c>
      <c r="F173" s="208" t="s">
        <v>504</v>
      </c>
      <c r="G173" s="209" t="s">
        <v>162</v>
      </c>
      <c r="H173" s="210">
        <v>14.1</v>
      </c>
      <c r="I173" s="211"/>
      <c r="J173" s="212">
        <f>ROUND(I173*H173,2)</f>
        <v>0</v>
      </c>
      <c r="K173" s="208" t="s">
        <v>142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0.007</v>
      </c>
      <c r="T173" s="216">
        <f>S173*H173</f>
        <v>0.0987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143</v>
      </c>
      <c r="AT173" s="217" t="s">
        <v>138</v>
      </c>
      <c r="AU173" s="217" t="s">
        <v>82</v>
      </c>
      <c r="AY173" s="19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143</v>
      </c>
      <c r="BM173" s="217" t="s">
        <v>817</v>
      </c>
    </row>
    <row r="174" spans="1:47" s="2" customFormat="1" ht="12">
      <c r="A174" s="40"/>
      <c r="B174" s="41"/>
      <c r="C174" s="42"/>
      <c r="D174" s="219" t="s">
        <v>145</v>
      </c>
      <c r="E174" s="42"/>
      <c r="F174" s="220" t="s">
        <v>506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145</v>
      </c>
      <c r="AU174" s="19" t="s">
        <v>82</v>
      </c>
    </row>
    <row r="175" spans="1:51" s="13" customFormat="1" ht="12">
      <c r="A175" s="13"/>
      <c r="B175" s="224"/>
      <c r="C175" s="225"/>
      <c r="D175" s="226" t="s">
        <v>147</v>
      </c>
      <c r="E175" s="227" t="s">
        <v>19</v>
      </c>
      <c r="F175" s="228" t="s">
        <v>818</v>
      </c>
      <c r="G175" s="225"/>
      <c r="H175" s="229">
        <v>14.1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147</v>
      </c>
      <c r="AU175" s="235" t="s">
        <v>82</v>
      </c>
      <c r="AV175" s="13" t="s">
        <v>82</v>
      </c>
      <c r="AW175" s="13" t="s">
        <v>33</v>
      </c>
      <c r="AX175" s="13" t="s">
        <v>80</v>
      </c>
      <c r="AY175" s="235" t="s">
        <v>136</v>
      </c>
    </row>
    <row r="176" spans="1:65" s="2" customFormat="1" ht="16.5" customHeight="1">
      <c r="A176" s="40"/>
      <c r="B176" s="41"/>
      <c r="C176" s="206" t="s">
        <v>290</v>
      </c>
      <c r="D176" s="206" t="s">
        <v>138</v>
      </c>
      <c r="E176" s="207" t="s">
        <v>510</v>
      </c>
      <c r="F176" s="208" t="s">
        <v>511</v>
      </c>
      <c r="G176" s="209" t="s">
        <v>162</v>
      </c>
      <c r="H176" s="210">
        <v>28.2</v>
      </c>
      <c r="I176" s="211"/>
      <c r="J176" s="212">
        <f>ROUND(I176*H176,2)</f>
        <v>0</v>
      </c>
      <c r="K176" s="208" t="s">
        <v>142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0.016</v>
      </c>
      <c r="T176" s="216">
        <f>S176*H176</f>
        <v>0.4512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143</v>
      </c>
      <c r="AT176" s="217" t="s">
        <v>138</v>
      </c>
      <c r="AU176" s="217" t="s">
        <v>82</v>
      </c>
      <c r="AY176" s="19" t="s">
        <v>136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143</v>
      </c>
      <c r="BM176" s="217" t="s">
        <v>819</v>
      </c>
    </row>
    <row r="177" spans="1:47" s="2" customFormat="1" ht="12">
      <c r="A177" s="40"/>
      <c r="B177" s="41"/>
      <c r="C177" s="42"/>
      <c r="D177" s="219" t="s">
        <v>145</v>
      </c>
      <c r="E177" s="42"/>
      <c r="F177" s="220" t="s">
        <v>513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145</v>
      </c>
      <c r="AU177" s="19" t="s">
        <v>82</v>
      </c>
    </row>
    <row r="178" spans="1:51" s="13" customFormat="1" ht="12">
      <c r="A178" s="13"/>
      <c r="B178" s="224"/>
      <c r="C178" s="225"/>
      <c r="D178" s="226" t="s">
        <v>147</v>
      </c>
      <c r="E178" s="227" t="s">
        <v>19</v>
      </c>
      <c r="F178" s="228" t="s">
        <v>820</v>
      </c>
      <c r="G178" s="225"/>
      <c r="H178" s="229">
        <v>28.2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82</v>
      </c>
      <c r="AV178" s="13" t="s">
        <v>82</v>
      </c>
      <c r="AW178" s="13" t="s">
        <v>33</v>
      </c>
      <c r="AX178" s="13" t="s">
        <v>80</v>
      </c>
      <c r="AY178" s="235" t="s">
        <v>136</v>
      </c>
    </row>
    <row r="179" spans="1:65" s="2" customFormat="1" ht="24.15" customHeight="1">
      <c r="A179" s="40"/>
      <c r="B179" s="41"/>
      <c r="C179" s="206" t="s">
        <v>296</v>
      </c>
      <c r="D179" s="206" t="s">
        <v>138</v>
      </c>
      <c r="E179" s="207" t="s">
        <v>516</v>
      </c>
      <c r="F179" s="208" t="s">
        <v>517</v>
      </c>
      <c r="G179" s="209" t="s">
        <v>201</v>
      </c>
      <c r="H179" s="210">
        <v>0.55</v>
      </c>
      <c r="I179" s="211"/>
      <c r="J179" s="212">
        <f>ROUND(I179*H179,2)</f>
        <v>0</v>
      </c>
      <c r="K179" s="208" t="s">
        <v>142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143</v>
      </c>
      <c r="AT179" s="217" t="s">
        <v>138</v>
      </c>
      <c r="AU179" s="217" t="s">
        <v>82</v>
      </c>
      <c r="AY179" s="19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143</v>
      </c>
      <c r="BM179" s="217" t="s">
        <v>821</v>
      </c>
    </row>
    <row r="180" spans="1:47" s="2" customFormat="1" ht="12">
      <c r="A180" s="40"/>
      <c r="B180" s="41"/>
      <c r="C180" s="42"/>
      <c r="D180" s="219" t="s">
        <v>145</v>
      </c>
      <c r="E180" s="42"/>
      <c r="F180" s="220" t="s">
        <v>519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145</v>
      </c>
      <c r="AU180" s="19" t="s">
        <v>82</v>
      </c>
    </row>
    <row r="181" spans="1:51" s="13" customFormat="1" ht="12">
      <c r="A181" s="13"/>
      <c r="B181" s="224"/>
      <c r="C181" s="225"/>
      <c r="D181" s="226" t="s">
        <v>147</v>
      </c>
      <c r="E181" s="227" t="s">
        <v>19</v>
      </c>
      <c r="F181" s="228" t="s">
        <v>822</v>
      </c>
      <c r="G181" s="225"/>
      <c r="H181" s="229">
        <v>0.55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147</v>
      </c>
      <c r="AU181" s="235" t="s">
        <v>82</v>
      </c>
      <c r="AV181" s="13" t="s">
        <v>82</v>
      </c>
      <c r="AW181" s="13" t="s">
        <v>33</v>
      </c>
      <c r="AX181" s="13" t="s">
        <v>80</v>
      </c>
      <c r="AY181" s="235" t="s">
        <v>136</v>
      </c>
    </row>
    <row r="182" spans="1:65" s="2" customFormat="1" ht="21.75" customHeight="1">
      <c r="A182" s="40"/>
      <c r="B182" s="41"/>
      <c r="C182" s="206" t="s">
        <v>302</v>
      </c>
      <c r="D182" s="206" t="s">
        <v>138</v>
      </c>
      <c r="E182" s="207" t="s">
        <v>522</v>
      </c>
      <c r="F182" s="208" t="s">
        <v>523</v>
      </c>
      <c r="G182" s="209" t="s">
        <v>201</v>
      </c>
      <c r="H182" s="210">
        <v>0.55</v>
      </c>
      <c r="I182" s="211"/>
      <c r="J182" s="212">
        <f>ROUND(I182*H182,2)</f>
        <v>0</v>
      </c>
      <c r="K182" s="208" t="s">
        <v>142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143</v>
      </c>
      <c r="AT182" s="217" t="s">
        <v>138</v>
      </c>
      <c r="AU182" s="217" t="s">
        <v>82</v>
      </c>
      <c r="AY182" s="19" t="s">
        <v>136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143</v>
      </c>
      <c r="BM182" s="217" t="s">
        <v>823</v>
      </c>
    </row>
    <row r="183" spans="1:47" s="2" customFormat="1" ht="12">
      <c r="A183" s="40"/>
      <c r="B183" s="41"/>
      <c r="C183" s="42"/>
      <c r="D183" s="219" t="s">
        <v>145</v>
      </c>
      <c r="E183" s="42"/>
      <c r="F183" s="220" t="s">
        <v>525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145</v>
      </c>
      <c r="AU183" s="19" t="s">
        <v>82</v>
      </c>
    </row>
    <row r="184" spans="1:65" s="2" customFormat="1" ht="24.15" customHeight="1">
      <c r="A184" s="40"/>
      <c r="B184" s="41"/>
      <c r="C184" s="206" t="s">
        <v>308</v>
      </c>
      <c r="D184" s="206" t="s">
        <v>138</v>
      </c>
      <c r="E184" s="207" t="s">
        <v>527</v>
      </c>
      <c r="F184" s="208" t="s">
        <v>528</v>
      </c>
      <c r="G184" s="209" t="s">
        <v>201</v>
      </c>
      <c r="H184" s="210">
        <v>7.7</v>
      </c>
      <c r="I184" s="211"/>
      <c r="J184" s="212">
        <f>ROUND(I184*H184,2)</f>
        <v>0</v>
      </c>
      <c r="K184" s="208" t="s">
        <v>142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143</v>
      </c>
      <c r="AT184" s="217" t="s">
        <v>138</v>
      </c>
      <c r="AU184" s="217" t="s">
        <v>82</v>
      </c>
      <c r="AY184" s="19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143</v>
      </c>
      <c r="BM184" s="217" t="s">
        <v>824</v>
      </c>
    </row>
    <row r="185" spans="1:47" s="2" customFormat="1" ht="12">
      <c r="A185" s="40"/>
      <c r="B185" s="41"/>
      <c r="C185" s="42"/>
      <c r="D185" s="219" t="s">
        <v>145</v>
      </c>
      <c r="E185" s="42"/>
      <c r="F185" s="220" t="s">
        <v>530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145</v>
      </c>
      <c r="AU185" s="19" t="s">
        <v>82</v>
      </c>
    </row>
    <row r="186" spans="1:51" s="13" customFormat="1" ht="12">
      <c r="A186" s="13"/>
      <c r="B186" s="224"/>
      <c r="C186" s="225"/>
      <c r="D186" s="226" t="s">
        <v>147</v>
      </c>
      <c r="E186" s="227" t="s">
        <v>19</v>
      </c>
      <c r="F186" s="228" t="s">
        <v>825</v>
      </c>
      <c r="G186" s="225"/>
      <c r="H186" s="229">
        <v>7.7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147</v>
      </c>
      <c r="AU186" s="235" t="s">
        <v>82</v>
      </c>
      <c r="AV186" s="13" t="s">
        <v>82</v>
      </c>
      <c r="AW186" s="13" t="s">
        <v>33</v>
      </c>
      <c r="AX186" s="13" t="s">
        <v>80</v>
      </c>
      <c r="AY186" s="235" t="s">
        <v>136</v>
      </c>
    </row>
    <row r="187" spans="1:65" s="2" customFormat="1" ht="24.15" customHeight="1">
      <c r="A187" s="40"/>
      <c r="B187" s="41"/>
      <c r="C187" s="206" t="s">
        <v>317</v>
      </c>
      <c r="D187" s="206" t="s">
        <v>138</v>
      </c>
      <c r="E187" s="207" t="s">
        <v>534</v>
      </c>
      <c r="F187" s="208" t="s">
        <v>535</v>
      </c>
      <c r="G187" s="209" t="s">
        <v>201</v>
      </c>
      <c r="H187" s="210">
        <v>0.55</v>
      </c>
      <c r="I187" s="211"/>
      <c r="J187" s="212">
        <f>ROUND(I187*H187,2)</f>
        <v>0</v>
      </c>
      <c r="K187" s="208" t="s">
        <v>142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143</v>
      </c>
      <c r="AT187" s="217" t="s">
        <v>138</v>
      </c>
      <c r="AU187" s="217" t="s">
        <v>82</v>
      </c>
      <c r="AY187" s="19" t="s">
        <v>136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143</v>
      </c>
      <c r="BM187" s="217" t="s">
        <v>826</v>
      </c>
    </row>
    <row r="188" spans="1:47" s="2" customFormat="1" ht="12">
      <c r="A188" s="40"/>
      <c r="B188" s="41"/>
      <c r="C188" s="42"/>
      <c r="D188" s="219" t="s">
        <v>145</v>
      </c>
      <c r="E188" s="42"/>
      <c r="F188" s="220" t="s">
        <v>537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145</v>
      </c>
      <c r="AU188" s="19" t="s">
        <v>82</v>
      </c>
    </row>
    <row r="189" spans="1:51" s="13" customFormat="1" ht="12">
      <c r="A189" s="13"/>
      <c r="B189" s="224"/>
      <c r="C189" s="225"/>
      <c r="D189" s="226" t="s">
        <v>147</v>
      </c>
      <c r="E189" s="227" t="s">
        <v>19</v>
      </c>
      <c r="F189" s="228" t="s">
        <v>827</v>
      </c>
      <c r="G189" s="225"/>
      <c r="H189" s="229">
        <v>0.55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82</v>
      </c>
      <c r="AV189" s="13" t="s">
        <v>82</v>
      </c>
      <c r="AW189" s="13" t="s">
        <v>33</v>
      </c>
      <c r="AX189" s="13" t="s">
        <v>80</v>
      </c>
      <c r="AY189" s="235" t="s">
        <v>136</v>
      </c>
    </row>
    <row r="190" spans="1:63" s="12" customFormat="1" ht="22.8" customHeight="1">
      <c r="A190" s="12"/>
      <c r="B190" s="190"/>
      <c r="C190" s="191"/>
      <c r="D190" s="192" t="s">
        <v>71</v>
      </c>
      <c r="E190" s="204" t="s">
        <v>539</v>
      </c>
      <c r="F190" s="204" t="s">
        <v>540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SUM(P191:P220)</f>
        <v>0</v>
      </c>
      <c r="Q190" s="198"/>
      <c r="R190" s="199">
        <f>SUM(R191:R220)</f>
        <v>0.011322</v>
      </c>
      <c r="S190" s="198"/>
      <c r="T190" s="200">
        <f>SUM(T191:T220)</f>
        <v>272.8602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1" t="s">
        <v>80</v>
      </c>
      <c r="AT190" s="202" t="s">
        <v>71</v>
      </c>
      <c r="AU190" s="202" t="s">
        <v>80</v>
      </c>
      <c r="AY190" s="201" t="s">
        <v>136</v>
      </c>
      <c r="BK190" s="203">
        <f>SUM(BK191:BK220)</f>
        <v>0</v>
      </c>
    </row>
    <row r="191" spans="1:65" s="2" customFormat="1" ht="16.5" customHeight="1">
      <c r="A191" s="40"/>
      <c r="B191" s="41"/>
      <c r="C191" s="206" t="s">
        <v>326</v>
      </c>
      <c r="D191" s="206" t="s">
        <v>138</v>
      </c>
      <c r="E191" s="207" t="s">
        <v>573</v>
      </c>
      <c r="F191" s="208" t="s">
        <v>574</v>
      </c>
      <c r="G191" s="209" t="s">
        <v>169</v>
      </c>
      <c r="H191" s="210">
        <v>113.22</v>
      </c>
      <c r="I191" s="211"/>
      <c r="J191" s="212">
        <f>ROUND(I191*H191,2)</f>
        <v>0</v>
      </c>
      <c r="K191" s="208" t="s">
        <v>142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0.0001</v>
      </c>
      <c r="R191" s="215">
        <f>Q191*H191</f>
        <v>0.011322</v>
      </c>
      <c r="S191" s="215">
        <v>2.41</v>
      </c>
      <c r="T191" s="216">
        <f>S191*H191</f>
        <v>272.8602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143</v>
      </c>
      <c r="AT191" s="217" t="s">
        <v>138</v>
      </c>
      <c r="AU191" s="217" t="s">
        <v>82</v>
      </c>
      <c r="AY191" s="19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143</v>
      </c>
      <c r="BM191" s="217" t="s">
        <v>828</v>
      </c>
    </row>
    <row r="192" spans="1:47" s="2" customFormat="1" ht="12">
      <c r="A192" s="40"/>
      <c r="B192" s="41"/>
      <c r="C192" s="42"/>
      <c r="D192" s="219" t="s">
        <v>145</v>
      </c>
      <c r="E192" s="42"/>
      <c r="F192" s="220" t="s">
        <v>576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145</v>
      </c>
      <c r="AU192" s="19" t="s">
        <v>82</v>
      </c>
    </row>
    <row r="193" spans="1:51" s="14" customFormat="1" ht="12">
      <c r="A193" s="14"/>
      <c r="B193" s="246"/>
      <c r="C193" s="247"/>
      <c r="D193" s="226" t="s">
        <v>147</v>
      </c>
      <c r="E193" s="248" t="s">
        <v>19</v>
      </c>
      <c r="F193" s="249" t="s">
        <v>829</v>
      </c>
      <c r="G193" s="247"/>
      <c r="H193" s="248" t="s">
        <v>19</v>
      </c>
      <c r="I193" s="250"/>
      <c r="J193" s="247"/>
      <c r="K193" s="247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147</v>
      </c>
      <c r="AU193" s="255" t="s">
        <v>82</v>
      </c>
      <c r="AV193" s="14" t="s">
        <v>80</v>
      </c>
      <c r="AW193" s="14" t="s">
        <v>33</v>
      </c>
      <c r="AX193" s="14" t="s">
        <v>72</v>
      </c>
      <c r="AY193" s="255" t="s">
        <v>136</v>
      </c>
    </row>
    <row r="194" spans="1:51" s="14" customFormat="1" ht="12">
      <c r="A194" s="14"/>
      <c r="B194" s="246"/>
      <c r="C194" s="247"/>
      <c r="D194" s="226" t="s">
        <v>147</v>
      </c>
      <c r="E194" s="248" t="s">
        <v>19</v>
      </c>
      <c r="F194" s="249" t="s">
        <v>830</v>
      </c>
      <c r="G194" s="247"/>
      <c r="H194" s="248" t="s">
        <v>19</v>
      </c>
      <c r="I194" s="250"/>
      <c r="J194" s="247"/>
      <c r="K194" s="247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147</v>
      </c>
      <c r="AU194" s="255" t="s">
        <v>82</v>
      </c>
      <c r="AV194" s="14" t="s">
        <v>80</v>
      </c>
      <c r="AW194" s="14" t="s">
        <v>33</v>
      </c>
      <c r="AX194" s="14" t="s">
        <v>72</v>
      </c>
      <c r="AY194" s="255" t="s">
        <v>136</v>
      </c>
    </row>
    <row r="195" spans="1:51" s="13" customFormat="1" ht="12">
      <c r="A195" s="13"/>
      <c r="B195" s="224"/>
      <c r="C195" s="225"/>
      <c r="D195" s="226" t="s">
        <v>147</v>
      </c>
      <c r="E195" s="227" t="s">
        <v>19</v>
      </c>
      <c r="F195" s="228" t="s">
        <v>831</v>
      </c>
      <c r="G195" s="225"/>
      <c r="H195" s="229">
        <v>17.081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147</v>
      </c>
      <c r="AU195" s="235" t="s">
        <v>82</v>
      </c>
      <c r="AV195" s="13" t="s">
        <v>82</v>
      </c>
      <c r="AW195" s="13" t="s">
        <v>33</v>
      </c>
      <c r="AX195" s="13" t="s">
        <v>72</v>
      </c>
      <c r="AY195" s="235" t="s">
        <v>136</v>
      </c>
    </row>
    <row r="196" spans="1:51" s="13" customFormat="1" ht="12">
      <c r="A196" s="13"/>
      <c r="B196" s="224"/>
      <c r="C196" s="225"/>
      <c r="D196" s="226" t="s">
        <v>147</v>
      </c>
      <c r="E196" s="227" t="s">
        <v>19</v>
      </c>
      <c r="F196" s="228" t="s">
        <v>832</v>
      </c>
      <c r="G196" s="225"/>
      <c r="H196" s="229">
        <v>4.826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147</v>
      </c>
      <c r="AU196" s="235" t="s">
        <v>82</v>
      </c>
      <c r="AV196" s="13" t="s">
        <v>82</v>
      </c>
      <c r="AW196" s="13" t="s">
        <v>33</v>
      </c>
      <c r="AX196" s="13" t="s">
        <v>72</v>
      </c>
      <c r="AY196" s="235" t="s">
        <v>136</v>
      </c>
    </row>
    <row r="197" spans="1:51" s="16" customFormat="1" ht="12">
      <c r="A197" s="16"/>
      <c r="B197" s="267"/>
      <c r="C197" s="268"/>
      <c r="D197" s="226" t="s">
        <v>147</v>
      </c>
      <c r="E197" s="269" t="s">
        <v>19</v>
      </c>
      <c r="F197" s="270" t="s">
        <v>557</v>
      </c>
      <c r="G197" s="268"/>
      <c r="H197" s="271">
        <v>21.907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77" t="s">
        <v>147</v>
      </c>
      <c r="AU197" s="277" t="s">
        <v>82</v>
      </c>
      <c r="AV197" s="16" t="s">
        <v>155</v>
      </c>
      <c r="AW197" s="16" t="s">
        <v>33</v>
      </c>
      <c r="AX197" s="16" t="s">
        <v>72</v>
      </c>
      <c r="AY197" s="277" t="s">
        <v>136</v>
      </c>
    </row>
    <row r="198" spans="1:51" s="14" customFormat="1" ht="12">
      <c r="A198" s="14"/>
      <c r="B198" s="246"/>
      <c r="C198" s="247"/>
      <c r="D198" s="226" t="s">
        <v>147</v>
      </c>
      <c r="E198" s="248" t="s">
        <v>19</v>
      </c>
      <c r="F198" s="249" t="s">
        <v>833</v>
      </c>
      <c r="G198" s="247"/>
      <c r="H198" s="248" t="s">
        <v>19</v>
      </c>
      <c r="I198" s="250"/>
      <c r="J198" s="247"/>
      <c r="K198" s="247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147</v>
      </c>
      <c r="AU198" s="255" t="s">
        <v>82</v>
      </c>
      <c r="AV198" s="14" t="s">
        <v>80</v>
      </c>
      <c r="AW198" s="14" t="s">
        <v>33</v>
      </c>
      <c r="AX198" s="14" t="s">
        <v>72</v>
      </c>
      <c r="AY198" s="255" t="s">
        <v>136</v>
      </c>
    </row>
    <row r="199" spans="1:51" s="13" customFormat="1" ht="12">
      <c r="A199" s="13"/>
      <c r="B199" s="224"/>
      <c r="C199" s="225"/>
      <c r="D199" s="226" t="s">
        <v>147</v>
      </c>
      <c r="E199" s="227" t="s">
        <v>19</v>
      </c>
      <c r="F199" s="228" t="s">
        <v>834</v>
      </c>
      <c r="G199" s="225"/>
      <c r="H199" s="229">
        <v>64.8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82</v>
      </c>
      <c r="AV199" s="13" t="s">
        <v>82</v>
      </c>
      <c r="AW199" s="13" t="s">
        <v>33</v>
      </c>
      <c r="AX199" s="13" t="s">
        <v>72</v>
      </c>
      <c r="AY199" s="235" t="s">
        <v>136</v>
      </c>
    </row>
    <row r="200" spans="1:51" s="13" customFormat="1" ht="12">
      <c r="A200" s="13"/>
      <c r="B200" s="224"/>
      <c r="C200" s="225"/>
      <c r="D200" s="226" t="s">
        <v>147</v>
      </c>
      <c r="E200" s="227" t="s">
        <v>19</v>
      </c>
      <c r="F200" s="228" t="s">
        <v>835</v>
      </c>
      <c r="G200" s="225"/>
      <c r="H200" s="229">
        <v>1.943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147</v>
      </c>
      <c r="AU200" s="235" t="s">
        <v>82</v>
      </c>
      <c r="AV200" s="13" t="s">
        <v>82</v>
      </c>
      <c r="AW200" s="13" t="s">
        <v>33</v>
      </c>
      <c r="AX200" s="13" t="s">
        <v>72</v>
      </c>
      <c r="AY200" s="235" t="s">
        <v>136</v>
      </c>
    </row>
    <row r="201" spans="1:51" s="13" customFormat="1" ht="12">
      <c r="A201" s="13"/>
      <c r="B201" s="224"/>
      <c r="C201" s="225"/>
      <c r="D201" s="226" t="s">
        <v>147</v>
      </c>
      <c r="E201" s="227" t="s">
        <v>19</v>
      </c>
      <c r="F201" s="228" t="s">
        <v>836</v>
      </c>
      <c r="G201" s="225"/>
      <c r="H201" s="229">
        <v>11.175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147</v>
      </c>
      <c r="AU201" s="235" t="s">
        <v>82</v>
      </c>
      <c r="AV201" s="13" t="s">
        <v>82</v>
      </c>
      <c r="AW201" s="13" t="s">
        <v>33</v>
      </c>
      <c r="AX201" s="13" t="s">
        <v>72</v>
      </c>
      <c r="AY201" s="235" t="s">
        <v>136</v>
      </c>
    </row>
    <row r="202" spans="1:51" s="13" customFormat="1" ht="12">
      <c r="A202" s="13"/>
      <c r="B202" s="224"/>
      <c r="C202" s="225"/>
      <c r="D202" s="226" t="s">
        <v>147</v>
      </c>
      <c r="E202" s="227" t="s">
        <v>19</v>
      </c>
      <c r="F202" s="228" t="s">
        <v>837</v>
      </c>
      <c r="G202" s="225"/>
      <c r="H202" s="229">
        <v>13.395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147</v>
      </c>
      <c r="AU202" s="235" t="s">
        <v>82</v>
      </c>
      <c r="AV202" s="13" t="s">
        <v>82</v>
      </c>
      <c r="AW202" s="13" t="s">
        <v>33</v>
      </c>
      <c r="AX202" s="13" t="s">
        <v>72</v>
      </c>
      <c r="AY202" s="235" t="s">
        <v>136</v>
      </c>
    </row>
    <row r="203" spans="1:51" s="16" customFormat="1" ht="12">
      <c r="A203" s="16"/>
      <c r="B203" s="267"/>
      <c r="C203" s="268"/>
      <c r="D203" s="226" t="s">
        <v>147</v>
      </c>
      <c r="E203" s="269" t="s">
        <v>19</v>
      </c>
      <c r="F203" s="270" t="s">
        <v>557</v>
      </c>
      <c r="G203" s="268"/>
      <c r="H203" s="271">
        <v>91.313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77" t="s">
        <v>147</v>
      </c>
      <c r="AU203" s="277" t="s">
        <v>82</v>
      </c>
      <c r="AV203" s="16" t="s">
        <v>155</v>
      </c>
      <c r="AW203" s="16" t="s">
        <v>33</v>
      </c>
      <c r="AX203" s="16" t="s">
        <v>72</v>
      </c>
      <c r="AY203" s="277" t="s">
        <v>136</v>
      </c>
    </row>
    <row r="204" spans="1:51" s="15" customFormat="1" ht="12">
      <c r="A204" s="15"/>
      <c r="B204" s="256"/>
      <c r="C204" s="257"/>
      <c r="D204" s="226" t="s">
        <v>147</v>
      </c>
      <c r="E204" s="258" t="s">
        <v>19</v>
      </c>
      <c r="F204" s="259" t="s">
        <v>277</v>
      </c>
      <c r="G204" s="257"/>
      <c r="H204" s="260">
        <v>113.22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147</v>
      </c>
      <c r="AU204" s="266" t="s">
        <v>82</v>
      </c>
      <c r="AV204" s="15" t="s">
        <v>143</v>
      </c>
      <c r="AW204" s="15" t="s">
        <v>33</v>
      </c>
      <c r="AX204" s="15" t="s">
        <v>80</v>
      </c>
      <c r="AY204" s="266" t="s">
        <v>136</v>
      </c>
    </row>
    <row r="205" spans="1:65" s="2" customFormat="1" ht="24.15" customHeight="1">
      <c r="A205" s="40"/>
      <c r="B205" s="41"/>
      <c r="C205" s="206" t="s">
        <v>333</v>
      </c>
      <c r="D205" s="206" t="s">
        <v>138</v>
      </c>
      <c r="E205" s="207" t="s">
        <v>610</v>
      </c>
      <c r="F205" s="208" t="s">
        <v>611</v>
      </c>
      <c r="G205" s="209" t="s">
        <v>201</v>
      </c>
      <c r="H205" s="210">
        <v>272.86</v>
      </c>
      <c r="I205" s="211"/>
      <c r="J205" s="212">
        <f>ROUND(I205*H205,2)</f>
        <v>0</v>
      </c>
      <c r="K205" s="208" t="s">
        <v>142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143</v>
      </c>
      <c r="AT205" s="217" t="s">
        <v>138</v>
      </c>
      <c r="AU205" s="217" t="s">
        <v>82</v>
      </c>
      <c r="AY205" s="19" t="s">
        <v>136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143</v>
      </c>
      <c r="BM205" s="217" t="s">
        <v>838</v>
      </c>
    </row>
    <row r="206" spans="1:47" s="2" customFormat="1" ht="12">
      <c r="A206" s="40"/>
      <c r="B206" s="41"/>
      <c r="C206" s="42"/>
      <c r="D206" s="219" t="s">
        <v>145</v>
      </c>
      <c r="E206" s="42"/>
      <c r="F206" s="220" t="s">
        <v>613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145</v>
      </c>
      <c r="AU206" s="19" t="s">
        <v>82</v>
      </c>
    </row>
    <row r="207" spans="1:51" s="13" customFormat="1" ht="12">
      <c r="A207" s="13"/>
      <c r="B207" s="224"/>
      <c r="C207" s="225"/>
      <c r="D207" s="226" t="s">
        <v>147</v>
      </c>
      <c r="E207" s="227" t="s">
        <v>19</v>
      </c>
      <c r="F207" s="228" t="s">
        <v>839</v>
      </c>
      <c r="G207" s="225"/>
      <c r="H207" s="229">
        <v>52.796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147</v>
      </c>
      <c r="AU207" s="235" t="s">
        <v>82</v>
      </c>
      <c r="AV207" s="13" t="s">
        <v>82</v>
      </c>
      <c r="AW207" s="13" t="s">
        <v>33</v>
      </c>
      <c r="AX207" s="13" t="s">
        <v>72</v>
      </c>
      <c r="AY207" s="235" t="s">
        <v>136</v>
      </c>
    </row>
    <row r="208" spans="1:51" s="13" customFormat="1" ht="12">
      <c r="A208" s="13"/>
      <c r="B208" s="224"/>
      <c r="C208" s="225"/>
      <c r="D208" s="226" t="s">
        <v>147</v>
      </c>
      <c r="E208" s="227" t="s">
        <v>19</v>
      </c>
      <c r="F208" s="228" t="s">
        <v>840</v>
      </c>
      <c r="G208" s="225"/>
      <c r="H208" s="229">
        <v>220.064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147</v>
      </c>
      <c r="AU208" s="235" t="s">
        <v>82</v>
      </c>
      <c r="AV208" s="13" t="s">
        <v>82</v>
      </c>
      <c r="AW208" s="13" t="s">
        <v>33</v>
      </c>
      <c r="AX208" s="13" t="s">
        <v>72</v>
      </c>
      <c r="AY208" s="235" t="s">
        <v>136</v>
      </c>
    </row>
    <row r="209" spans="1:51" s="15" customFormat="1" ht="12">
      <c r="A209" s="15"/>
      <c r="B209" s="256"/>
      <c r="C209" s="257"/>
      <c r="D209" s="226" t="s">
        <v>147</v>
      </c>
      <c r="E209" s="258" t="s">
        <v>19</v>
      </c>
      <c r="F209" s="259" t="s">
        <v>277</v>
      </c>
      <c r="G209" s="257"/>
      <c r="H209" s="260">
        <v>272.86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147</v>
      </c>
      <c r="AU209" s="266" t="s">
        <v>82</v>
      </c>
      <c r="AV209" s="15" t="s">
        <v>143</v>
      </c>
      <c r="AW209" s="15" t="s">
        <v>33</v>
      </c>
      <c r="AX209" s="15" t="s">
        <v>80</v>
      </c>
      <c r="AY209" s="266" t="s">
        <v>136</v>
      </c>
    </row>
    <row r="210" spans="1:65" s="2" customFormat="1" ht="21.75" customHeight="1">
      <c r="A210" s="40"/>
      <c r="B210" s="41"/>
      <c r="C210" s="206" t="s">
        <v>339</v>
      </c>
      <c r="D210" s="206" t="s">
        <v>138</v>
      </c>
      <c r="E210" s="207" t="s">
        <v>617</v>
      </c>
      <c r="F210" s="208" t="s">
        <v>618</v>
      </c>
      <c r="G210" s="209" t="s">
        <v>201</v>
      </c>
      <c r="H210" s="210">
        <v>220.064</v>
      </c>
      <c r="I210" s="211"/>
      <c r="J210" s="212">
        <f>ROUND(I210*H210,2)</f>
        <v>0</v>
      </c>
      <c r="K210" s="208" t="s">
        <v>142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143</v>
      </c>
      <c r="AT210" s="217" t="s">
        <v>138</v>
      </c>
      <c r="AU210" s="217" t="s">
        <v>82</v>
      </c>
      <c r="AY210" s="19" t="s">
        <v>136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143</v>
      </c>
      <c r="BM210" s="217" t="s">
        <v>841</v>
      </c>
    </row>
    <row r="211" spans="1:47" s="2" customFormat="1" ht="12">
      <c r="A211" s="40"/>
      <c r="B211" s="41"/>
      <c r="C211" s="42"/>
      <c r="D211" s="219" t="s">
        <v>145</v>
      </c>
      <c r="E211" s="42"/>
      <c r="F211" s="220" t="s">
        <v>620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145</v>
      </c>
      <c r="AU211" s="19" t="s">
        <v>82</v>
      </c>
    </row>
    <row r="212" spans="1:51" s="13" customFormat="1" ht="12">
      <c r="A212" s="13"/>
      <c r="B212" s="224"/>
      <c r="C212" s="225"/>
      <c r="D212" s="226" t="s">
        <v>147</v>
      </c>
      <c r="E212" s="227" t="s">
        <v>19</v>
      </c>
      <c r="F212" s="228" t="s">
        <v>842</v>
      </c>
      <c r="G212" s="225"/>
      <c r="H212" s="229">
        <v>220.064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147</v>
      </c>
      <c r="AU212" s="235" t="s">
        <v>82</v>
      </c>
      <c r="AV212" s="13" t="s">
        <v>82</v>
      </c>
      <c r="AW212" s="13" t="s">
        <v>33</v>
      </c>
      <c r="AX212" s="13" t="s">
        <v>80</v>
      </c>
      <c r="AY212" s="235" t="s">
        <v>136</v>
      </c>
    </row>
    <row r="213" spans="1:65" s="2" customFormat="1" ht="24.15" customHeight="1">
      <c r="A213" s="40"/>
      <c r="B213" s="41"/>
      <c r="C213" s="206" t="s">
        <v>344</v>
      </c>
      <c r="D213" s="206" t="s">
        <v>138</v>
      </c>
      <c r="E213" s="207" t="s">
        <v>625</v>
      </c>
      <c r="F213" s="208" t="s">
        <v>626</v>
      </c>
      <c r="G213" s="209" t="s">
        <v>201</v>
      </c>
      <c r="H213" s="210">
        <v>3080.896</v>
      </c>
      <c r="I213" s="211"/>
      <c r="J213" s="212">
        <f>ROUND(I213*H213,2)</f>
        <v>0</v>
      </c>
      <c r="K213" s="208" t="s">
        <v>142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143</v>
      </c>
      <c r="AT213" s="217" t="s">
        <v>138</v>
      </c>
      <c r="AU213" s="217" t="s">
        <v>82</v>
      </c>
      <c r="AY213" s="19" t="s">
        <v>136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143</v>
      </c>
      <c r="BM213" s="217" t="s">
        <v>843</v>
      </c>
    </row>
    <row r="214" spans="1:47" s="2" customFormat="1" ht="12">
      <c r="A214" s="40"/>
      <c r="B214" s="41"/>
      <c r="C214" s="42"/>
      <c r="D214" s="219" t="s">
        <v>145</v>
      </c>
      <c r="E214" s="42"/>
      <c r="F214" s="220" t="s">
        <v>628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145</v>
      </c>
      <c r="AU214" s="19" t="s">
        <v>82</v>
      </c>
    </row>
    <row r="215" spans="1:51" s="13" customFormat="1" ht="12">
      <c r="A215" s="13"/>
      <c r="B215" s="224"/>
      <c r="C215" s="225"/>
      <c r="D215" s="226" t="s">
        <v>147</v>
      </c>
      <c r="E215" s="227" t="s">
        <v>19</v>
      </c>
      <c r="F215" s="228" t="s">
        <v>844</v>
      </c>
      <c r="G215" s="225"/>
      <c r="H215" s="229">
        <v>3080.896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147</v>
      </c>
      <c r="AU215" s="235" t="s">
        <v>82</v>
      </c>
      <c r="AV215" s="13" t="s">
        <v>82</v>
      </c>
      <c r="AW215" s="13" t="s">
        <v>33</v>
      </c>
      <c r="AX215" s="13" t="s">
        <v>80</v>
      </c>
      <c r="AY215" s="235" t="s">
        <v>136</v>
      </c>
    </row>
    <row r="216" spans="1:65" s="2" customFormat="1" ht="16.5" customHeight="1">
      <c r="A216" s="40"/>
      <c r="B216" s="41"/>
      <c r="C216" s="206" t="s">
        <v>350</v>
      </c>
      <c r="D216" s="206" t="s">
        <v>138</v>
      </c>
      <c r="E216" s="207" t="s">
        <v>631</v>
      </c>
      <c r="F216" s="208" t="s">
        <v>632</v>
      </c>
      <c r="G216" s="209" t="s">
        <v>201</v>
      </c>
      <c r="H216" s="210">
        <v>52.796</v>
      </c>
      <c r="I216" s="211"/>
      <c r="J216" s="212">
        <f>ROUND(I216*H216,2)</f>
        <v>0</v>
      </c>
      <c r="K216" s="208" t="s">
        <v>142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143</v>
      </c>
      <c r="AT216" s="217" t="s">
        <v>138</v>
      </c>
      <c r="AU216" s="217" t="s">
        <v>82</v>
      </c>
      <c r="AY216" s="19" t="s">
        <v>136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143</v>
      </c>
      <c r="BM216" s="217" t="s">
        <v>845</v>
      </c>
    </row>
    <row r="217" spans="1:47" s="2" customFormat="1" ht="12">
      <c r="A217" s="40"/>
      <c r="B217" s="41"/>
      <c r="C217" s="42"/>
      <c r="D217" s="219" t="s">
        <v>145</v>
      </c>
      <c r="E217" s="42"/>
      <c r="F217" s="220" t="s">
        <v>634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145</v>
      </c>
      <c r="AU217" s="19" t="s">
        <v>82</v>
      </c>
    </row>
    <row r="218" spans="1:51" s="13" customFormat="1" ht="12">
      <c r="A218" s="13"/>
      <c r="B218" s="224"/>
      <c r="C218" s="225"/>
      <c r="D218" s="226" t="s">
        <v>147</v>
      </c>
      <c r="E218" s="227" t="s">
        <v>19</v>
      </c>
      <c r="F218" s="228" t="s">
        <v>846</v>
      </c>
      <c r="G218" s="225"/>
      <c r="H218" s="229">
        <v>52.796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147</v>
      </c>
      <c r="AU218" s="235" t="s">
        <v>82</v>
      </c>
      <c r="AV218" s="13" t="s">
        <v>82</v>
      </c>
      <c r="AW218" s="13" t="s">
        <v>33</v>
      </c>
      <c r="AX218" s="13" t="s">
        <v>80</v>
      </c>
      <c r="AY218" s="235" t="s">
        <v>136</v>
      </c>
    </row>
    <row r="219" spans="1:65" s="2" customFormat="1" ht="24.15" customHeight="1">
      <c r="A219" s="40"/>
      <c r="B219" s="41"/>
      <c r="C219" s="206" t="s">
        <v>356</v>
      </c>
      <c r="D219" s="206" t="s">
        <v>138</v>
      </c>
      <c r="E219" s="207" t="s">
        <v>637</v>
      </c>
      <c r="F219" s="208" t="s">
        <v>638</v>
      </c>
      <c r="G219" s="209" t="s">
        <v>201</v>
      </c>
      <c r="H219" s="210">
        <v>220.064</v>
      </c>
      <c r="I219" s="211"/>
      <c r="J219" s="212">
        <f>ROUND(I219*H219,2)</f>
        <v>0</v>
      </c>
      <c r="K219" s="208" t="s">
        <v>19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143</v>
      </c>
      <c r="AT219" s="217" t="s">
        <v>138</v>
      </c>
      <c r="AU219" s="217" t="s">
        <v>82</v>
      </c>
      <c r="AY219" s="19" t="s">
        <v>136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143</v>
      </c>
      <c r="BM219" s="217" t="s">
        <v>847</v>
      </c>
    </row>
    <row r="220" spans="1:51" s="13" customFormat="1" ht="12">
      <c r="A220" s="13"/>
      <c r="B220" s="224"/>
      <c r="C220" s="225"/>
      <c r="D220" s="226" t="s">
        <v>147</v>
      </c>
      <c r="E220" s="227" t="s">
        <v>19</v>
      </c>
      <c r="F220" s="228" t="s">
        <v>848</v>
      </c>
      <c r="G220" s="225"/>
      <c r="H220" s="229">
        <v>220.064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147</v>
      </c>
      <c r="AU220" s="235" t="s">
        <v>82</v>
      </c>
      <c r="AV220" s="13" t="s">
        <v>82</v>
      </c>
      <c r="AW220" s="13" t="s">
        <v>33</v>
      </c>
      <c r="AX220" s="13" t="s">
        <v>80</v>
      </c>
      <c r="AY220" s="235" t="s">
        <v>136</v>
      </c>
    </row>
    <row r="221" spans="1:63" s="12" customFormat="1" ht="22.8" customHeight="1">
      <c r="A221" s="12"/>
      <c r="B221" s="190"/>
      <c r="C221" s="191"/>
      <c r="D221" s="192" t="s">
        <v>71</v>
      </c>
      <c r="E221" s="204" t="s">
        <v>641</v>
      </c>
      <c r="F221" s="204" t="s">
        <v>642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SUM(P222:P223)</f>
        <v>0</v>
      </c>
      <c r="Q221" s="198"/>
      <c r="R221" s="199">
        <f>SUM(R222:R223)</f>
        <v>0</v>
      </c>
      <c r="S221" s="198"/>
      <c r="T221" s="200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80</v>
      </c>
      <c r="AT221" s="202" t="s">
        <v>71</v>
      </c>
      <c r="AU221" s="202" t="s">
        <v>80</v>
      </c>
      <c r="AY221" s="201" t="s">
        <v>136</v>
      </c>
      <c r="BK221" s="203">
        <f>SUM(BK222:BK223)</f>
        <v>0</v>
      </c>
    </row>
    <row r="222" spans="1:65" s="2" customFormat="1" ht="16.5" customHeight="1">
      <c r="A222" s="40"/>
      <c r="B222" s="41"/>
      <c r="C222" s="206" t="s">
        <v>361</v>
      </c>
      <c r="D222" s="206" t="s">
        <v>138</v>
      </c>
      <c r="E222" s="207" t="s">
        <v>849</v>
      </c>
      <c r="F222" s="208" t="s">
        <v>850</v>
      </c>
      <c r="G222" s="209" t="s">
        <v>201</v>
      </c>
      <c r="H222" s="210">
        <v>2.602</v>
      </c>
      <c r="I222" s="211"/>
      <c r="J222" s="212">
        <f>ROUND(I222*H222,2)</f>
        <v>0</v>
      </c>
      <c r="K222" s="208" t="s">
        <v>142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143</v>
      </c>
      <c r="AT222" s="217" t="s">
        <v>138</v>
      </c>
      <c r="AU222" s="217" t="s">
        <v>82</v>
      </c>
      <c r="AY222" s="19" t="s">
        <v>136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143</v>
      </c>
      <c r="BM222" s="217" t="s">
        <v>851</v>
      </c>
    </row>
    <row r="223" spans="1:47" s="2" customFormat="1" ht="12">
      <c r="A223" s="40"/>
      <c r="B223" s="41"/>
      <c r="C223" s="42"/>
      <c r="D223" s="219" t="s">
        <v>145</v>
      </c>
      <c r="E223" s="42"/>
      <c r="F223" s="220" t="s">
        <v>852</v>
      </c>
      <c r="G223" s="42"/>
      <c r="H223" s="42"/>
      <c r="I223" s="221"/>
      <c r="J223" s="42"/>
      <c r="K223" s="42"/>
      <c r="L223" s="46"/>
      <c r="M223" s="281"/>
      <c r="N223" s="282"/>
      <c r="O223" s="283"/>
      <c r="P223" s="283"/>
      <c r="Q223" s="283"/>
      <c r="R223" s="283"/>
      <c r="S223" s="283"/>
      <c r="T223" s="284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145</v>
      </c>
      <c r="AU223" s="19" t="s">
        <v>82</v>
      </c>
    </row>
    <row r="224" spans="1:31" s="2" customFormat="1" ht="6.95" customHeight="1">
      <c r="A224" s="40"/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46"/>
      <c r="M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</sheetData>
  <sheetProtection password="CEF7" sheet="1" objects="1" scenarios="1" formatColumns="0" formatRows="0" autoFilter="0"/>
  <autoFilter ref="C85:K22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1/131151104"/>
    <hyperlink ref="F93" r:id="rId2" display="https://podminky.urs.cz/item/CS_URS_2021_01/132151251"/>
    <hyperlink ref="F96" r:id="rId3" display="https://podminky.urs.cz/item/CS_URS_2021_01/162251101"/>
    <hyperlink ref="F99" r:id="rId4" display="https://podminky.urs.cz/item/CS_URS_2021_01/162251102"/>
    <hyperlink ref="F107" r:id="rId5" display="https://podminky.urs.cz/item/CS_URS_2021_01/162751117"/>
    <hyperlink ref="F110" r:id="rId6" display="https://podminky.urs.cz/item/CS_URS_2021_01/162751119"/>
    <hyperlink ref="F113" r:id="rId7" display="https://podminky.urs.cz/item/CS_URS_2021_01/167151101"/>
    <hyperlink ref="F116" r:id="rId8" display="https://podminky.urs.cz/item/CS_URS_2021_01/167151111"/>
    <hyperlink ref="F123" r:id="rId9" display="https://podminky.urs.cz/item/CS_URS_2021_01/171201201"/>
    <hyperlink ref="F127" r:id="rId10" display="https://podminky.urs.cz/item/CS_URS_2021_01/171201223"/>
    <hyperlink ref="F130" r:id="rId11" display="https://podminky.urs.cz/item/CS_URS_2021_01/174101101"/>
    <hyperlink ref="F143" r:id="rId12" display="https://podminky.urs.cz/item/CS_URS_2021_01/211971110"/>
    <hyperlink ref="F148" r:id="rId13" display="https://podminky.urs.cz/item/CS_URS_2021_01/212755214"/>
    <hyperlink ref="F152" r:id="rId14" display="https://podminky.urs.cz/item/CS_URS_2021_01/890451851"/>
    <hyperlink ref="F155" r:id="rId15" display="https://podminky.urs.cz/item/CS_URS_2021_01/894411311"/>
    <hyperlink ref="F162" r:id="rId16" display="https://podminky.urs.cz/item/CS_URS_2021_01/894412411"/>
    <hyperlink ref="F166" r:id="rId17" display="https://podminky.urs.cz/item/CS_URS_2021_01/899104112"/>
    <hyperlink ref="F170" r:id="rId18" display="https://podminky.urs.cz/item/CS_URS_2021_01/899102211"/>
    <hyperlink ref="F174" r:id="rId19" display="https://podminky.urs.cz/item/CS_URS_2021_01/969031111"/>
    <hyperlink ref="F177" r:id="rId20" display="https://podminky.urs.cz/item/CS_URS_2021_01/969031112"/>
    <hyperlink ref="F180" r:id="rId21" display="https://podminky.urs.cz/item/CS_URS_2021_01/997013111"/>
    <hyperlink ref="F183" r:id="rId22" display="https://podminky.urs.cz/item/CS_URS_2021_01/997013501"/>
    <hyperlink ref="F185" r:id="rId23" display="https://podminky.urs.cz/item/CS_URS_2021_01/997013509"/>
    <hyperlink ref="F188" r:id="rId24" display="https://podminky.urs.cz/item/CS_URS_2021_01/997013631"/>
    <hyperlink ref="F192" r:id="rId25" display="https://podminky.urs.cz/item/CS_URS_2021_01/981511114"/>
    <hyperlink ref="F206" r:id="rId26" display="https://podminky.urs.cz/item/CS_URS_2021_01/997006007"/>
    <hyperlink ref="F211" r:id="rId27" display="https://podminky.urs.cz/item/CS_URS_2021_01/997006512"/>
    <hyperlink ref="F214" r:id="rId28" display="https://podminky.urs.cz/item/CS_URS_2021_01/997006519"/>
    <hyperlink ref="F217" r:id="rId29" display="https://podminky.urs.cz/item/CS_URS_2021_01/997006551"/>
    <hyperlink ref="F223" r:id="rId30" display="https://podminky.urs.cz/item/CS_URS_2021_01/99800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Odstranění objektů bývalé LTO v areálu nemocnice Nový Bydžov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853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5. 8. 2022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0"/>
      <c r="B27" s="141"/>
      <c r="C27" s="140"/>
      <c r="D27" s="140"/>
      <c r="E27" s="142" t="s">
        <v>103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ROUND((SUM(BE87:BE198)),2)</f>
        <v>0</v>
      </c>
      <c r="G33" s="40"/>
      <c r="H33" s="40"/>
      <c r="I33" s="150">
        <v>0.21</v>
      </c>
      <c r="J33" s="149">
        <f>ROUND(((SUM(BE87:BE198))*I33),2)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ROUND((SUM(BF87:BF198)),2)</f>
        <v>0</v>
      </c>
      <c r="G34" s="40"/>
      <c r="H34" s="40"/>
      <c r="I34" s="150">
        <v>0.15</v>
      </c>
      <c r="J34" s="149">
        <f>ROUND(((SUM(BF87:BF198))*I34),2)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ROUND((SUM(BG87:BG198)),2)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ROUND((SUM(BH87:BH198)),2)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ROUND((SUM(BI87:BI198)),2)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Odstranění objektů bývalé LTO v areálu nemocnice Nový Bydžov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3. - Trativod +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Nový Bydžov</v>
      </c>
      <c r="G52" s="42"/>
      <c r="H52" s="42"/>
      <c r="I52" s="34" t="s">
        <v>23</v>
      </c>
      <c r="J52" s="74" t="str">
        <f>IF(J12="","",J12)</f>
        <v>5. 8. 2022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Královehradecký kraj</v>
      </c>
      <c r="G54" s="42"/>
      <c r="H54" s="42"/>
      <c r="I54" s="34" t="s">
        <v>31</v>
      </c>
      <c r="J54" s="38" t="str">
        <f>E21</f>
        <v>INS s.r.o. Náchod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Krčmář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854</v>
      </c>
      <c r="E62" s="176"/>
      <c r="F62" s="176"/>
      <c r="G62" s="176"/>
      <c r="H62" s="176"/>
      <c r="I62" s="176"/>
      <c r="J62" s="177">
        <f>J127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855</v>
      </c>
      <c r="E63" s="176"/>
      <c r="F63" s="176"/>
      <c r="G63" s="176"/>
      <c r="H63" s="176"/>
      <c r="I63" s="176"/>
      <c r="J63" s="177">
        <f>J137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856</v>
      </c>
      <c r="E64" s="176"/>
      <c r="F64" s="176"/>
      <c r="G64" s="176"/>
      <c r="H64" s="176"/>
      <c r="I64" s="176"/>
      <c r="J64" s="177">
        <f>J144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114</v>
      </c>
      <c r="E65" s="176"/>
      <c r="F65" s="176"/>
      <c r="G65" s="176"/>
      <c r="H65" s="176"/>
      <c r="I65" s="176"/>
      <c r="J65" s="177">
        <f>J146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115</v>
      </c>
      <c r="E66" s="176"/>
      <c r="F66" s="176"/>
      <c r="G66" s="176"/>
      <c r="H66" s="176"/>
      <c r="I66" s="176"/>
      <c r="J66" s="177">
        <f>J166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116</v>
      </c>
      <c r="E67" s="176"/>
      <c r="F67" s="176"/>
      <c r="G67" s="176"/>
      <c r="H67" s="176"/>
      <c r="I67" s="176"/>
      <c r="J67" s="177">
        <f>J196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Odstranění objektů bývalé LTO v areálu nemocnice Nový Bydžov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3. - Trativod + veřejné osvětlení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Nový Bydžov</v>
      </c>
      <c r="G81" s="42"/>
      <c r="H81" s="42"/>
      <c r="I81" s="34" t="s">
        <v>23</v>
      </c>
      <c r="J81" s="74" t="str">
        <f>IF(J12="","",J12)</f>
        <v>5. 8. 2022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Královehradecký kraj</v>
      </c>
      <c r="G83" s="42"/>
      <c r="H83" s="42"/>
      <c r="I83" s="34" t="s">
        <v>31</v>
      </c>
      <c r="J83" s="38" t="str">
        <f>E21</f>
        <v>INS s.r.o. Náchod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Jan Krčmář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122</v>
      </c>
      <c r="D86" s="182" t="s">
        <v>57</v>
      </c>
      <c r="E86" s="182" t="s">
        <v>53</v>
      </c>
      <c r="F86" s="182" t="s">
        <v>54</v>
      </c>
      <c r="G86" s="182" t="s">
        <v>123</v>
      </c>
      <c r="H86" s="182" t="s">
        <v>124</v>
      </c>
      <c r="I86" s="182" t="s">
        <v>125</v>
      </c>
      <c r="J86" s="182" t="s">
        <v>106</v>
      </c>
      <c r="K86" s="183" t="s">
        <v>126</v>
      </c>
      <c r="L86" s="184"/>
      <c r="M86" s="94" t="s">
        <v>19</v>
      </c>
      <c r="N86" s="95" t="s">
        <v>42</v>
      </c>
      <c r="O86" s="95" t="s">
        <v>127</v>
      </c>
      <c r="P86" s="95" t="s">
        <v>128</v>
      </c>
      <c r="Q86" s="95" t="s">
        <v>129</v>
      </c>
      <c r="R86" s="95" t="s">
        <v>130</v>
      </c>
      <c r="S86" s="95" t="s">
        <v>131</v>
      </c>
      <c r="T86" s="96" t="s">
        <v>132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133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36.6957073</v>
      </c>
      <c r="S87" s="98"/>
      <c r="T87" s="188">
        <f>T88</f>
        <v>428.11893000000003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107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134</v>
      </c>
      <c r="F88" s="193" t="s">
        <v>135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P89+P127+P137+P144+P146+P166+P196</f>
        <v>0</v>
      </c>
      <c r="Q88" s="198"/>
      <c r="R88" s="199">
        <f>R89+R127+R137+R144+R146+R166+R196</f>
        <v>36.6957073</v>
      </c>
      <c r="S88" s="198"/>
      <c r="T88" s="200">
        <f>T89+T127+T137+T144+T146+T166+T196</f>
        <v>428.11893000000003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136</v>
      </c>
      <c r="BK88" s="203">
        <f>BK89+BK127+BK137+BK144+BK146+BK166+BK196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80</v>
      </c>
      <c r="F89" s="204" t="s">
        <v>137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SUM(P90:P126)</f>
        <v>0</v>
      </c>
      <c r="Q89" s="198"/>
      <c r="R89" s="199">
        <f>SUM(R90:R126)</f>
        <v>0</v>
      </c>
      <c r="S89" s="198"/>
      <c r="T89" s="200">
        <f>SUM(T90:T126)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136</v>
      </c>
      <c r="BK89" s="203">
        <f>SUM(BK90:BK126)</f>
        <v>0</v>
      </c>
    </row>
    <row r="90" spans="1:65" s="2" customFormat="1" ht="24.15" customHeight="1">
      <c r="A90" s="40"/>
      <c r="B90" s="41"/>
      <c r="C90" s="206" t="s">
        <v>80</v>
      </c>
      <c r="D90" s="206" t="s">
        <v>138</v>
      </c>
      <c r="E90" s="207" t="s">
        <v>857</v>
      </c>
      <c r="F90" s="208" t="s">
        <v>858</v>
      </c>
      <c r="G90" s="209" t="s">
        <v>169</v>
      </c>
      <c r="H90" s="210">
        <v>374.816</v>
      </c>
      <c r="I90" s="211"/>
      <c r="J90" s="212">
        <f>ROUND(I90*H90,2)</f>
        <v>0</v>
      </c>
      <c r="K90" s="208" t="s">
        <v>142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143</v>
      </c>
      <c r="AT90" s="217" t="s">
        <v>138</v>
      </c>
      <c r="AU90" s="217" t="s">
        <v>82</v>
      </c>
      <c r="AY90" s="19" t="s">
        <v>136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143</v>
      </c>
      <c r="BM90" s="217" t="s">
        <v>859</v>
      </c>
    </row>
    <row r="91" spans="1:47" s="2" customFormat="1" ht="12">
      <c r="A91" s="40"/>
      <c r="B91" s="41"/>
      <c r="C91" s="42"/>
      <c r="D91" s="219" t="s">
        <v>145</v>
      </c>
      <c r="E91" s="42"/>
      <c r="F91" s="220" t="s">
        <v>860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145</v>
      </c>
      <c r="AU91" s="19" t="s">
        <v>82</v>
      </c>
    </row>
    <row r="92" spans="1:51" s="14" customFormat="1" ht="12">
      <c r="A92" s="14"/>
      <c r="B92" s="246"/>
      <c r="C92" s="247"/>
      <c r="D92" s="226" t="s">
        <v>147</v>
      </c>
      <c r="E92" s="248" t="s">
        <v>19</v>
      </c>
      <c r="F92" s="249" t="s">
        <v>829</v>
      </c>
      <c r="G92" s="247"/>
      <c r="H92" s="248" t="s">
        <v>19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5" t="s">
        <v>147</v>
      </c>
      <c r="AU92" s="255" t="s">
        <v>82</v>
      </c>
      <c r="AV92" s="14" t="s">
        <v>80</v>
      </c>
      <c r="AW92" s="14" t="s">
        <v>33</v>
      </c>
      <c r="AX92" s="14" t="s">
        <v>72</v>
      </c>
      <c r="AY92" s="255" t="s">
        <v>136</v>
      </c>
    </row>
    <row r="93" spans="1:51" s="14" customFormat="1" ht="12">
      <c r="A93" s="14"/>
      <c r="B93" s="246"/>
      <c r="C93" s="247"/>
      <c r="D93" s="226" t="s">
        <v>147</v>
      </c>
      <c r="E93" s="248" t="s">
        <v>19</v>
      </c>
      <c r="F93" s="249" t="s">
        <v>861</v>
      </c>
      <c r="G93" s="247"/>
      <c r="H93" s="248" t="s">
        <v>19</v>
      </c>
      <c r="I93" s="250"/>
      <c r="J93" s="247"/>
      <c r="K93" s="247"/>
      <c r="L93" s="251"/>
      <c r="M93" s="252"/>
      <c r="N93" s="253"/>
      <c r="O93" s="253"/>
      <c r="P93" s="253"/>
      <c r="Q93" s="253"/>
      <c r="R93" s="253"/>
      <c r="S93" s="253"/>
      <c r="T93" s="25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5" t="s">
        <v>147</v>
      </c>
      <c r="AU93" s="255" t="s">
        <v>82</v>
      </c>
      <c r="AV93" s="14" t="s">
        <v>80</v>
      </c>
      <c r="AW93" s="14" t="s">
        <v>33</v>
      </c>
      <c r="AX93" s="14" t="s">
        <v>72</v>
      </c>
      <c r="AY93" s="255" t="s">
        <v>136</v>
      </c>
    </row>
    <row r="94" spans="1:51" s="13" customFormat="1" ht="12">
      <c r="A94" s="13"/>
      <c r="B94" s="224"/>
      <c r="C94" s="225"/>
      <c r="D94" s="226" t="s">
        <v>147</v>
      </c>
      <c r="E94" s="227" t="s">
        <v>19</v>
      </c>
      <c r="F94" s="228" t="s">
        <v>862</v>
      </c>
      <c r="G94" s="225"/>
      <c r="H94" s="229">
        <v>368.516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147</v>
      </c>
      <c r="AU94" s="235" t="s">
        <v>82</v>
      </c>
      <c r="AV94" s="13" t="s">
        <v>82</v>
      </c>
      <c r="AW94" s="13" t="s">
        <v>33</v>
      </c>
      <c r="AX94" s="13" t="s">
        <v>72</v>
      </c>
      <c r="AY94" s="235" t="s">
        <v>136</v>
      </c>
    </row>
    <row r="95" spans="1:51" s="13" customFormat="1" ht="12">
      <c r="A95" s="13"/>
      <c r="B95" s="224"/>
      <c r="C95" s="225"/>
      <c r="D95" s="226" t="s">
        <v>147</v>
      </c>
      <c r="E95" s="227" t="s">
        <v>19</v>
      </c>
      <c r="F95" s="228" t="s">
        <v>863</v>
      </c>
      <c r="G95" s="225"/>
      <c r="H95" s="229">
        <v>6.3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147</v>
      </c>
      <c r="AU95" s="235" t="s">
        <v>82</v>
      </c>
      <c r="AV95" s="13" t="s">
        <v>82</v>
      </c>
      <c r="AW95" s="13" t="s">
        <v>33</v>
      </c>
      <c r="AX95" s="13" t="s">
        <v>72</v>
      </c>
      <c r="AY95" s="235" t="s">
        <v>136</v>
      </c>
    </row>
    <row r="96" spans="1:51" s="15" customFormat="1" ht="12">
      <c r="A96" s="15"/>
      <c r="B96" s="256"/>
      <c r="C96" s="257"/>
      <c r="D96" s="226" t="s">
        <v>147</v>
      </c>
      <c r="E96" s="258" t="s">
        <v>19</v>
      </c>
      <c r="F96" s="259" t="s">
        <v>277</v>
      </c>
      <c r="G96" s="257"/>
      <c r="H96" s="260">
        <v>374.816</v>
      </c>
      <c r="I96" s="261"/>
      <c r="J96" s="257"/>
      <c r="K96" s="257"/>
      <c r="L96" s="262"/>
      <c r="M96" s="263"/>
      <c r="N96" s="264"/>
      <c r="O96" s="264"/>
      <c r="P96" s="264"/>
      <c r="Q96" s="264"/>
      <c r="R96" s="264"/>
      <c r="S96" s="264"/>
      <c r="T96" s="26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6" t="s">
        <v>147</v>
      </c>
      <c r="AU96" s="266" t="s">
        <v>82</v>
      </c>
      <c r="AV96" s="15" t="s">
        <v>143</v>
      </c>
      <c r="AW96" s="15" t="s">
        <v>33</v>
      </c>
      <c r="AX96" s="15" t="s">
        <v>80</v>
      </c>
      <c r="AY96" s="266" t="s">
        <v>136</v>
      </c>
    </row>
    <row r="97" spans="1:65" s="2" customFormat="1" ht="37.8" customHeight="1">
      <c r="A97" s="40"/>
      <c r="B97" s="41"/>
      <c r="C97" s="206" t="s">
        <v>82</v>
      </c>
      <c r="D97" s="206" t="s">
        <v>138</v>
      </c>
      <c r="E97" s="207" t="s">
        <v>742</v>
      </c>
      <c r="F97" s="208" t="s">
        <v>743</v>
      </c>
      <c r="G97" s="209" t="s">
        <v>169</v>
      </c>
      <c r="H97" s="210">
        <v>198.601</v>
      </c>
      <c r="I97" s="211"/>
      <c r="J97" s="212">
        <f>ROUND(I97*H97,2)</f>
        <v>0</v>
      </c>
      <c r="K97" s="208" t="s">
        <v>142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143</v>
      </c>
      <c r="AT97" s="217" t="s">
        <v>138</v>
      </c>
      <c r="AU97" s="217" t="s">
        <v>82</v>
      </c>
      <c r="AY97" s="19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143</v>
      </c>
      <c r="BM97" s="217" t="s">
        <v>864</v>
      </c>
    </row>
    <row r="98" spans="1:47" s="2" customFormat="1" ht="12">
      <c r="A98" s="40"/>
      <c r="B98" s="41"/>
      <c r="C98" s="42"/>
      <c r="D98" s="219" t="s">
        <v>145</v>
      </c>
      <c r="E98" s="42"/>
      <c r="F98" s="220" t="s">
        <v>745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145</v>
      </c>
      <c r="AU98" s="19" t="s">
        <v>82</v>
      </c>
    </row>
    <row r="99" spans="1:51" s="14" customFormat="1" ht="12">
      <c r="A99" s="14"/>
      <c r="B99" s="246"/>
      <c r="C99" s="247"/>
      <c r="D99" s="226" t="s">
        <v>147</v>
      </c>
      <c r="E99" s="248" t="s">
        <v>19</v>
      </c>
      <c r="F99" s="249" t="s">
        <v>275</v>
      </c>
      <c r="G99" s="247"/>
      <c r="H99" s="248" t="s">
        <v>19</v>
      </c>
      <c r="I99" s="250"/>
      <c r="J99" s="247"/>
      <c r="K99" s="247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147</v>
      </c>
      <c r="AU99" s="255" t="s">
        <v>82</v>
      </c>
      <c r="AV99" s="14" t="s">
        <v>80</v>
      </c>
      <c r="AW99" s="14" t="s">
        <v>33</v>
      </c>
      <c r="AX99" s="14" t="s">
        <v>72</v>
      </c>
      <c r="AY99" s="255" t="s">
        <v>136</v>
      </c>
    </row>
    <row r="100" spans="1:51" s="13" customFormat="1" ht="12">
      <c r="A100" s="13"/>
      <c r="B100" s="224"/>
      <c r="C100" s="225"/>
      <c r="D100" s="226" t="s">
        <v>147</v>
      </c>
      <c r="E100" s="227" t="s">
        <v>19</v>
      </c>
      <c r="F100" s="228" t="s">
        <v>865</v>
      </c>
      <c r="G100" s="225"/>
      <c r="H100" s="229">
        <v>198.601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147</v>
      </c>
      <c r="AU100" s="235" t="s">
        <v>82</v>
      </c>
      <c r="AV100" s="13" t="s">
        <v>82</v>
      </c>
      <c r="AW100" s="13" t="s">
        <v>33</v>
      </c>
      <c r="AX100" s="13" t="s">
        <v>80</v>
      </c>
      <c r="AY100" s="235" t="s">
        <v>136</v>
      </c>
    </row>
    <row r="101" spans="1:65" s="2" customFormat="1" ht="37.8" customHeight="1">
      <c r="A101" s="40"/>
      <c r="B101" s="41"/>
      <c r="C101" s="206" t="s">
        <v>155</v>
      </c>
      <c r="D101" s="206" t="s">
        <v>138</v>
      </c>
      <c r="E101" s="207" t="s">
        <v>279</v>
      </c>
      <c r="F101" s="208" t="s">
        <v>280</v>
      </c>
      <c r="G101" s="209" t="s">
        <v>169</v>
      </c>
      <c r="H101" s="210">
        <v>3</v>
      </c>
      <c r="I101" s="211"/>
      <c r="J101" s="212">
        <f>ROUND(I101*H101,2)</f>
        <v>0</v>
      </c>
      <c r="K101" s="208" t="s">
        <v>142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143</v>
      </c>
      <c r="AT101" s="217" t="s">
        <v>138</v>
      </c>
      <c r="AU101" s="217" t="s">
        <v>82</v>
      </c>
      <c r="AY101" s="19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143</v>
      </c>
      <c r="BM101" s="217" t="s">
        <v>866</v>
      </c>
    </row>
    <row r="102" spans="1:47" s="2" customFormat="1" ht="12">
      <c r="A102" s="40"/>
      <c r="B102" s="41"/>
      <c r="C102" s="42"/>
      <c r="D102" s="219" t="s">
        <v>145</v>
      </c>
      <c r="E102" s="42"/>
      <c r="F102" s="220" t="s">
        <v>282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145</v>
      </c>
      <c r="AU102" s="19" t="s">
        <v>82</v>
      </c>
    </row>
    <row r="103" spans="1:51" s="13" customFormat="1" ht="12">
      <c r="A103" s="13"/>
      <c r="B103" s="224"/>
      <c r="C103" s="225"/>
      <c r="D103" s="226" t="s">
        <v>147</v>
      </c>
      <c r="E103" s="227" t="s">
        <v>19</v>
      </c>
      <c r="F103" s="228" t="s">
        <v>867</v>
      </c>
      <c r="G103" s="225"/>
      <c r="H103" s="229">
        <v>3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147</v>
      </c>
      <c r="AU103" s="235" t="s">
        <v>82</v>
      </c>
      <c r="AV103" s="13" t="s">
        <v>82</v>
      </c>
      <c r="AW103" s="13" t="s">
        <v>33</v>
      </c>
      <c r="AX103" s="13" t="s">
        <v>80</v>
      </c>
      <c r="AY103" s="235" t="s">
        <v>136</v>
      </c>
    </row>
    <row r="104" spans="1:65" s="2" customFormat="1" ht="37.8" customHeight="1">
      <c r="A104" s="40"/>
      <c r="B104" s="41"/>
      <c r="C104" s="206" t="s">
        <v>143</v>
      </c>
      <c r="D104" s="206" t="s">
        <v>138</v>
      </c>
      <c r="E104" s="207" t="s">
        <v>285</v>
      </c>
      <c r="F104" s="208" t="s">
        <v>286</v>
      </c>
      <c r="G104" s="209" t="s">
        <v>169</v>
      </c>
      <c r="H104" s="210">
        <v>15</v>
      </c>
      <c r="I104" s="211"/>
      <c r="J104" s="212">
        <f>ROUND(I104*H104,2)</f>
        <v>0</v>
      </c>
      <c r="K104" s="208" t="s">
        <v>142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143</v>
      </c>
      <c r="AT104" s="217" t="s">
        <v>138</v>
      </c>
      <c r="AU104" s="217" t="s">
        <v>82</v>
      </c>
      <c r="AY104" s="19" t="s">
        <v>136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143</v>
      </c>
      <c r="BM104" s="217" t="s">
        <v>868</v>
      </c>
    </row>
    <row r="105" spans="1:47" s="2" customFormat="1" ht="12">
      <c r="A105" s="40"/>
      <c r="B105" s="41"/>
      <c r="C105" s="42"/>
      <c r="D105" s="219" t="s">
        <v>145</v>
      </c>
      <c r="E105" s="42"/>
      <c r="F105" s="220" t="s">
        <v>288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145</v>
      </c>
      <c r="AU105" s="19" t="s">
        <v>82</v>
      </c>
    </row>
    <row r="106" spans="1:51" s="13" customFormat="1" ht="12">
      <c r="A106" s="13"/>
      <c r="B106" s="224"/>
      <c r="C106" s="225"/>
      <c r="D106" s="226" t="s">
        <v>147</v>
      </c>
      <c r="E106" s="227" t="s">
        <v>19</v>
      </c>
      <c r="F106" s="228" t="s">
        <v>869</v>
      </c>
      <c r="G106" s="225"/>
      <c r="H106" s="229">
        <v>15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82</v>
      </c>
      <c r="AV106" s="13" t="s">
        <v>82</v>
      </c>
      <c r="AW106" s="13" t="s">
        <v>33</v>
      </c>
      <c r="AX106" s="13" t="s">
        <v>80</v>
      </c>
      <c r="AY106" s="235" t="s">
        <v>136</v>
      </c>
    </row>
    <row r="107" spans="1:65" s="2" customFormat="1" ht="24.15" customHeight="1">
      <c r="A107" s="40"/>
      <c r="B107" s="41"/>
      <c r="C107" s="206" t="s">
        <v>166</v>
      </c>
      <c r="D107" s="206" t="s">
        <v>138</v>
      </c>
      <c r="E107" s="207" t="s">
        <v>291</v>
      </c>
      <c r="F107" s="208" t="s">
        <v>292</v>
      </c>
      <c r="G107" s="209" t="s">
        <v>169</v>
      </c>
      <c r="H107" s="210">
        <v>198.601</v>
      </c>
      <c r="I107" s="211"/>
      <c r="J107" s="212">
        <f>ROUND(I107*H107,2)</f>
        <v>0</v>
      </c>
      <c r="K107" s="208" t="s">
        <v>142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143</v>
      </c>
      <c r="AT107" s="217" t="s">
        <v>138</v>
      </c>
      <c r="AU107" s="217" t="s">
        <v>82</v>
      </c>
      <c r="AY107" s="19" t="s">
        <v>136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143</v>
      </c>
      <c r="BM107" s="217" t="s">
        <v>870</v>
      </c>
    </row>
    <row r="108" spans="1:47" s="2" customFormat="1" ht="12">
      <c r="A108" s="40"/>
      <c r="B108" s="41"/>
      <c r="C108" s="42"/>
      <c r="D108" s="219" t="s">
        <v>145</v>
      </c>
      <c r="E108" s="42"/>
      <c r="F108" s="220" t="s">
        <v>294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82</v>
      </c>
    </row>
    <row r="109" spans="1:51" s="14" customFormat="1" ht="12">
      <c r="A109" s="14"/>
      <c r="B109" s="246"/>
      <c r="C109" s="247"/>
      <c r="D109" s="226" t="s">
        <v>147</v>
      </c>
      <c r="E109" s="248" t="s">
        <v>19</v>
      </c>
      <c r="F109" s="249" t="s">
        <v>295</v>
      </c>
      <c r="G109" s="247"/>
      <c r="H109" s="248" t="s">
        <v>19</v>
      </c>
      <c r="I109" s="250"/>
      <c r="J109" s="247"/>
      <c r="K109" s="247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147</v>
      </c>
      <c r="AU109" s="255" t="s">
        <v>82</v>
      </c>
      <c r="AV109" s="14" t="s">
        <v>80</v>
      </c>
      <c r="AW109" s="14" t="s">
        <v>33</v>
      </c>
      <c r="AX109" s="14" t="s">
        <v>72</v>
      </c>
      <c r="AY109" s="255" t="s">
        <v>136</v>
      </c>
    </row>
    <row r="110" spans="1:51" s="14" customFormat="1" ht="12">
      <c r="A110" s="14"/>
      <c r="B110" s="246"/>
      <c r="C110" s="247"/>
      <c r="D110" s="226" t="s">
        <v>147</v>
      </c>
      <c r="E110" s="248" t="s">
        <v>19</v>
      </c>
      <c r="F110" s="249" t="s">
        <v>275</v>
      </c>
      <c r="G110" s="247"/>
      <c r="H110" s="248" t="s">
        <v>19</v>
      </c>
      <c r="I110" s="250"/>
      <c r="J110" s="247"/>
      <c r="K110" s="247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147</v>
      </c>
      <c r="AU110" s="255" t="s">
        <v>82</v>
      </c>
      <c r="AV110" s="14" t="s">
        <v>80</v>
      </c>
      <c r="AW110" s="14" t="s">
        <v>33</v>
      </c>
      <c r="AX110" s="14" t="s">
        <v>72</v>
      </c>
      <c r="AY110" s="255" t="s">
        <v>136</v>
      </c>
    </row>
    <row r="111" spans="1:51" s="13" customFormat="1" ht="12">
      <c r="A111" s="13"/>
      <c r="B111" s="224"/>
      <c r="C111" s="225"/>
      <c r="D111" s="226" t="s">
        <v>147</v>
      </c>
      <c r="E111" s="227" t="s">
        <v>19</v>
      </c>
      <c r="F111" s="228" t="s">
        <v>865</v>
      </c>
      <c r="G111" s="225"/>
      <c r="H111" s="229">
        <v>198.601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147</v>
      </c>
      <c r="AU111" s="235" t="s">
        <v>82</v>
      </c>
      <c r="AV111" s="13" t="s">
        <v>82</v>
      </c>
      <c r="AW111" s="13" t="s">
        <v>33</v>
      </c>
      <c r="AX111" s="13" t="s">
        <v>80</v>
      </c>
      <c r="AY111" s="235" t="s">
        <v>136</v>
      </c>
    </row>
    <row r="112" spans="1:65" s="2" customFormat="1" ht="24.15" customHeight="1">
      <c r="A112" s="40"/>
      <c r="B112" s="41"/>
      <c r="C112" s="206" t="s">
        <v>174</v>
      </c>
      <c r="D112" s="206" t="s">
        <v>138</v>
      </c>
      <c r="E112" s="207" t="s">
        <v>303</v>
      </c>
      <c r="F112" s="208" t="s">
        <v>304</v>
      </c>
      <c r="G112" s="209" t="s">
        <v>201</v>
      </c>
      <c r="H112" s="210">
        <v>5.4</v>
      </c>
      <c r="I112" s="211"/>
      <c r="J112" s="212">
        <f>ROUND(I112*H112,2)</f>
        <v>0</v>
      </c>
      <c r="K112" s="208" t="s">
        <v>142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143</v>
      </c>
      <c r="AT112" s="217" t="s">
        <v>138</v>
      </c>
      <c r="AU112" s="217" t="s">
        <v>82</v>
      </c>
      <c r="AY112" s="19" t="s">
        <v>136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143</v>
      </c>
      <c r="BM112" s="217" t="s">
        <v>871</v>
      </c>
    </row>
    <row r="113" spans="1:47" s="2" customFormat="1" ht="12">
      <c r="A113" s="40"/>
      <c r="B113" s="41"/>
      <c r="C113" s="42"/>
      <c r="D113" s="219" t="s">
        <v>145</v>
      </c>
      <c r="E113" s="42"/>
      <c r="F113" s="220" t="s">
        <v>306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145</v>
      </c>
      <c r="AU113" s="19" t="s">
        <v>82</v>
      </c>
    </row>
    <row r="114" spans="1:51" s="13" customFormat="1" ht="12">
      <c r="A114" s="13"/>
      <c r="B114" s="224"/>
      <c r="C114" s="225"/>
      <c r="D114" s="226" t="s">
        <v>147</v>
      </c>
      <c r="E114" s="227" t="s">
        <v>19</v>
      </c>
      <c r="F114" s="228" t="s">
        <v>872</v>
      </c>
      <c r="G114" s="225"/>
      <c r="H114" s="229">
        <v>5.4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147</v>
      </c>
      <c r="AU114" s="235" t="s">
        <v>82</v>
      </c>
      <c r="AV114" s="13" t="s">
        <v>82</v>
      </c>
      <c r="AW114" s="13" t="s">
        <v>33</v>
      </c>
      <c r="AX114" s="13" t="s">
        <v>80</v>
      </c>
      <c r="AY114" s="235" t="s">
        <v>136</v>
      </c>
    </row>
    <row r="115" spans="1:65" s="2" customFormat="1" ht="24.15" customHeight="1">
      <c r="A115" s="40"/>
      <c r="B115" s="41"/>
      <c r="C115" s="206" t="s">
        <v>180</v>
      </c>
      <c r="D115" s="206" t="s">
        <v>138</v>
      </c>
      <c r="E115" s="207" t="s">
        <v>309</v>
      </c>
      <c r="F115" s="208" t="s">
        <v>310</v>
      </c>
      <c r="G115" s="209" t="s">
        <v>169</v>
      </c>
      <c r="H115" s="210">
        <v>676.879</v>
      </c>
      <c r="I115" s="211"/>
      <c r="J115" s="212">
        <f>ROUND(I115*H115,2)</f>
        <v>0</v>
      </c>
      <c r="K115" s="208" t="s">
        <v>142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143</v>
      </c>
      <c r="AT115" s="217" t="s">
        <v>138</v>
      </c>
      <c r="AU115" s="217" t="s">
        <v>82</v>
      </c>
      <c r="AY115" s="19" t="s">
        <v>136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143</v>
      </c>
      <c r="BM115" s="217" t="s">
        <v>873</v>
      </c>
    </row>
    <row r="116" spans="1:47" s="2" customFormat="1" ht="12">
      <c r="A116" s="40"/>
      <c r="B116" s="41"/>
      <c r="C116" s="42"/>
      <c r="D116" s="219" t="s">
        <v>145</v>
      </c>
      <c r="E116" s="42"/>
      <c r="F116" s="220" t="s">
        <v>312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82</v>
      </c>
    </row>
    <row r="117" spans="1:51" s="13" customFormat="1" ht="12">
      <c r="A117" s="13"/>
      <c r="B117" s="224"/>
      <c r="C117" s="225"/>
      <c r="D117" s="226" t="s">
        <v>147</v>
      </c>
      <c r="E117" s="227" t="s">
        <v>19</v>
      </c>
      <c r="F117" s="228" t="s">
        <v>874</v>
      </c>
      <c r="G117" s="225"/>
      <c r="H117" s="229">
        <v>670.579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147</v>
      </c>
      <c r="AU117" s="235" t="s">
        <v>82</v>
      </c>
      <c r="AV117" s="13" t="s">
        <v>82</v>
      </c>
      <c r="AW117" s="13" t="s">
        <v>33</v>
      </c>
      <c r="AX117" s="13" t="s">
        <v>72</v>
      </c>
      <c r="AY117" s="235" t="s">
        <v>136</v>
      </c>
    </row>
    <row r="118" spans="1:51" s="13" customFormat="1" ht="12">
      <c r="A118" s="13"/>
      <c r="B118" s="224"/>
      <c r="C118" s="225"/>
      <c r="D118" s="226" t="s">
        <v>147</v>
      </c>
      <c r="E118" s="227" t="s">
        <v>19</v>
      </c>
      <c r="F118" s="228" t="s">
        <v>875</v>
      </c>
      <c r="G118" s="225"/>
      <c r="H118" s="229">
        <v>6.3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136</v>
      </c>
    </row>
    <row r="119" spans="1:51" s="15" customFormat="1" ht="12">
      <c r="A119" s="15"/>
      <c r="B119" s="256"/>
      <c r="C119" s="257"/>
      <c r="D119" s="226" t="s">
        <v>147</v>
      </c>
      <c r="E119" s="258" t="s">
        <v>19</v>
      </c>
      <c r="F119" s="259" t="s">
        <v>277</v>
      </c>
      <c r="G119" s="257"/>
      <c r="H119" s="260">
        <v>676.879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147</v>
      </c>
      <c r="AU119" s="266" t="s">
        <v>82</v>
      </c>
      <c r="AV119" s="15" t="s">
        <v>143</v>
      </c>
      <c r="AW119" s="15" t="s">
        <v>33</v>
      </c>
      <c r="AX119" s="15" t="s">
        <v>80</v>
      </c>
      <c r="AY119" s="266" t="s">
        <v>136</v>
      </c>
    </row>
    <row r="120" spans="1:65" s="2" customFormat="1" ht="16.5" customHeight="1">
      <c r="A120" s="40"/>
      <c r="B120" s="41"/>
      <c r="C120" s="236" t="s">
        <v>186</v>
      </c>
      <c r="D120" s="236" t="s">
        <v>198</v>
      </c>
      <c r="E120" s="237" t="s">
        <v>318</v>
      </c>
      <c r="F120" s="238" t="s">
        <v>319</v>
      </c>
      <c r="G120" s="239" t="s">
        <v>169</v>
      </c>
      <c r="H120" s="240">
        <v>106.462</v>
      </c>
      <c r="I120" s="241"/>
      <c r="J120" s="242">
        <f>ROUND(I120*H120,2)</f>
        <v>0</v>
      </c>
      <c r="K120" s="238" t="s">
        <v>19</v>
      </c>
      <c r="L120" s="243"/>
      <c r="M120" s="244" t="s">
        <v>19</v>
      </c>
      <c r="N120" s="245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186</v>
      </c>
      <c r="AT120" s="217" t="s">
        <v>198</v>
      </c>
      <c r="AU120" s="217" t="s">
        <v>82</v>
      </c>
      <c r="AY120" s="19" t="s">
        <v>136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143</v>
      </c>
      <c r="BM120" s="217" t="s">
        <v>876</v>
      </c>
    </row>
    <row r="121" spans="1:51" s="14" customFormat="1" ht="12">
      <c r="A121" s="14"/>
      <c r="B121" s="246"/>
      <c r="C121" s="247"/>
      <c r="D121" s="226" t="s">
        <v>147</v>
      </c>
      <c r="E121" s="248" t="s">
        <v>19</v>
      </c>
      <c r="F121" s="249" t="s">
        <v>321</v>
      </c>
      <c r="G121" s="247"/>
      <c r="H121" s="248" t="s">
        <v>19</v>
      </c>
      <c r="I121" s="250"/>
      <c r="J121" s="247"/>
      <c r="K121" s="247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147</v>
      </c>
      <c r="AU121" s="255" t="s">
        <v>82</v>
      </c>
      <c r="AV121" s="14" t="s">
        <v>80</v>
      </c>
      <c r="AW121" s="14" t="s">
        <v>33</v>
      </c>
      <c r="AX121" s="14" t="s">
        <v>72</v>
      </c>
      <c r="AY121" s="255" t="s">
        <v>136</v>
      </c>
    </row>
    <row r="122" spans="1:51" s="13" customFormat="1" ht="12">
      <c r="A122" s="13"/>
      <c r="B122" s="224"/>
      <c r="C122" s="225"/>
      <c r="D122" s="226" t="s">
        <v>147</v>
      </c>
      <c r="E122" s="227" t="s">
        <v>19</v>
      </c>
      <c r="F122" s="228" t="s">
        <v>877</v>
      </c>
      <c r="G122" s="225"/>
      <c r="H122" s="229">
        <v>676.879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147</v>
      </c>
      <c r="AU122" s="235" t="s">
        <v>82</v>
      </c>
      <c r="AV122" s="13" t="s">
        <v>82</v>
      </c>
      <c r="AW122" s="13" t="s">
        <v>33</v>
      </c>
      <c r="AX122" s="13" t="s">
        <v>72</v>
      </c>
      <c r="AY122" s="235" t="s">
        <v>136</v>
      </c>
    </row>
    <row r="123" spans="1:51" s="13" customFormat="1" ht="12">
      <c r="A123" s="13"/>
      <c r="B123" s="224"/>
      <c r="C123" s="225"/>
      <c r="D123" s="226" t="s">
        <v>147</v>
      </c>
      <c r="E123" s="227" t="s">
        <v>19</v>
      </c>
      <c r="F123" s="228" t="s">
        <v>878</v>
      </c>
      <c r="G123" s="225"/>
      <c r="H123" s="229">
        <v>-371.816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147</v>
      </c>
      <c r="AU123" s="235" t="s">
        <v>82</v>
      </c>
      <c r="AV123" s="13" t="s">
        <v>82</v>
      </c>
      <c r="AW123" s="13" t="s">
        <v>33</v>
      </c>
      <c r="AX123" s="13" t="s">
        <v>72</v>
      </c>
      <c r="AY123" s="235" t="s">
        <v>136</v>
      </c>
    </row>
    <row r="124" spans="1:51" s="14" customFormat="1" ht="12">
      <c r="A124" s="14"/>
      <c r="B124" s="246"/>
      <c r="C124" s="247"/>
      <c r="D124" s="226" t="s">
        <v>147</v>
      </c>
      <c r="E124" s="248" t="s">
        <v>19</v>
      </c>
      <c r="F124" s="249" t="s">
        <v>324</v>
      </c>
      <c r="G124" s="247"/>
      <c r="H124" s="248" t="s">
        <v>19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147</v>
      </c>
      <c r="AU124" s="255" t="s">
        <v>82</v>
      </c>
      <c r="AV124" s="14" t="s">
        <v>80</v>
      </c>
      <c r="AW124" s="14" t="s">
        <v>33</v>
      </c>
      <c r="AX124" s="14" t="s">
        <v>72</v>
      </c>
      <c r="AY124" s="255" t="s">
        <v>136</v>
      </c>
    </row>
    <row r="125" spans="1:51" s="13" customFormat="1" ht="12">
      <c r="A125" s="13"/>
      <c r="B125" s="224"/>
      <c r="C125" s="225"/>
      <c r="D125" s="226" t="s">
        <v>147</v>
      </c>
      <c r="E125" s="227" t="s">
        <v>19</v>
      </c>
      <c r="F125" s="228" t="s">
        <v>879</v>
      </c>
      <c r="G125" s="225"/>
      <c r="H125" s="229">
        <v>-198.601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82</v>
      </c>
      <c r="AV125" s="13" t="s">
        <v>82</v>
      </c>
      <c r="AW125" s="13" t="s">
        <v>33</v>
      </c>
      <c r="AX125" s="13" t="s">
        <v>72</v>
      </c>
      <c r="AY125" s="235" t="s">
        <v>136</v>
      </c>
    </row>
    <row r="126" spans="1:51" s="15" customFormat="1" ht="12">
      <c r="A126" s="15"/>
      <c r="B126" s="256"/>
      <c r="C126" s="257"/>
      <c r="D126" s="226" t="s">
        <v>147</v>
      </c>
      <c r="E126" s="258" t="s">
        <v>19</v>
      </c>
      <c r="F126" s="259" t="s">
        <v>277</v>
      </c>
      <c r="G126" s="257"/>
      <c r="H126" s="260">
        <v>106.462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147</v>
      </c>
      <c r="AU126" s="266" t="s">
        <v>82</v>
      </c>
      <c r="AV126" s="15" t="s">
        <v>143</v>
      </c>
      <c r="AW126" s="15" t="s">
        <v>33</v>
      </c>
      <c r="AX126" s="15" t="s">
        <v>80</v>
      </c>
      <c r="AY126" s="266" t="s">
        <v>136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166</v>
      </c>
      <c r="F127" s="204" t="s">
        <v>880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SUM(P128:P136)</f>
        <v>0</v>
      </c>
      <c r="Q127" s="198"/>
      <c r="R127" s="199">
        <f>SUM(R128:R136)</f>
        <v>36.68</v>
      </c>
      <c r="S127" s="198"/>
      <c r="T127" s="200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80</v>
      </c>
      <c r="AT127" s="202" t="s">
        <v>71</v>
      </c>
      <c r="AU127" s="202" t="s">
        <v>80</v>
      </c>
      <c r="AY127" s="201" t="s">
        <v>136</v>
      </c>
      <c r="BK127" s="203">
        <f>SUM(BK128:BK136)</f>
        <v>0</v>
      </c>
    </row>
    <row r="128" spans="1:65" s="2" customFormat="1" ht="16.5" customHeight="1">
      <c r="A128" s="40"/>
      <c r="B128" s="41"/>
      <c r="C128" s="206" t="s">
        <v>192</v>
      </c>
      <c r="D128" s="206" t="s">
        <v>138</v>
      </c>
      <c r="E128" s="207" t="s">
        <v>881</v>
      </c>
      <c r="F128" s="208" t="s">
        <v>882</v>
      </c>
      <c r="G128" s="209" t="s">
        <v>141</v>
      </c>
      <c r="H128" s="210">
        <v>80</v>
      </c>
      <c r="I128" s="211"/>
      <c r="J128" s="212">
        <f>ROUND(I128*H128,2)</f>
        <v>0</v>
      </c>
      <c r="K128" s="208" t="s">
        <v>142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143</v>
      </c>
      <c r="AT128" s="217" t="s">
        <v>138</v>
      </c>
      <c r="AU128" s="217" t="s">
        <v>82</v>
      </c>
      <c r="AY128" s="19" t="s">
        <v>136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143</v>
      </c>
      <c r="BM128" s="217" t="s">
        <v>883</v>
      </c>
    </row>
    <row r="129" spans="1:47" s="2" customFormat="1" ht="12">
      <c r="A129" s="40"/>
      <c r="B129" s="41"/>
      <c r="C129" s="42"/>
      <c r="D129" s="219" t="s">
        <v>145</v>
      </c>
      <c r="E129" s="42"/>
      <c r="F129" s="220" t="s">
        <v>884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145</v>
      </c>
      <c r="AU129" s="19" t="s">
        <v>82</v>
      </c>
    </row>
    <row r="130" spans="1:51" s="14" customFormat="1" ht="12">
      <c r="A130" s="14"/>
      <c r="B130" s="246"/>
      <c r="C130" s="247"/>
      <c r="D130" s="226" t="s">
        <v>147</v>
      </c>
      <c r="E130" s="248" t="s">
        <v>19</v>
      </c>
      <c r="F130" s="249" t="s">
        <v>829</v>
      </c>
      <c r="G130" s="247"/>
      <c r="H130" s="248" t="s">
        <v>19</v>
      </c>
      <c r="I130" s="250"/>
      <c r="J130" s="247"/>
      <c r="K130" s="247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147</v>
      </c>
      <c r="AU130" s="255" t="s">
        <v>82</v>
      </c>
      <c r="AV130" s="14" t="s">
        <v>80</v>
      </c>
      <c r="AW130" s="14" t="s">
        <v>33</v>
      </c>
      <c r="AX130" s="14" t="s">
        <v>72</v>
      </c>
      <c r="AY130" s="255" t="s">
        <v>136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885</v>
      </c>
      <c r="G131" s="225"/>
      <c r="H131" s="229">
        <v>80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82</v>
      </c>
      <c r="AV131" s="13" t="s">
        <v>82</v>
      </c>
      <c r="AW131" s="13" t="s">
        <v>33</v>
      </c>
      <c r="AX131" s="13" t="s">
        <v>80</v>
      </c>
      <c r="AY131" s="235" t="s">
        <v>136</v>
      </c>
    </row>
    <row r="132" spans="1:65" s="2" customFormat="1" ht="24.15" customHeight="1">
      <c r="A132" s="40"/>
      <c r="B132" s="41"/>
      <c r="C132" s="206" t="s">
        <v>197</v>
      </c>
      <c r="D132" s="206" t="s">
        <v>138</v>
      </c>
      <c r="E132" s="207" t="s">
        <v>886</v>
      </c>
      <c r="F132" s="208" t="s">
        <v>887</v>
      </c>
      <c r="G132" s="209" t="s">
        <v>141</v>
      </c>
      <c r="H132" s="210">
        <v>80</v>
      </c>
      <c r="I132" s="211"/>
      <c r="J132" s="212">
        <f>ROUND(I132*H132,2)</f>
        <v>0</v>
      </c>
      <c r="K132" s="208" t="s">
        <v>142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0.0835</v>
      </c>
      <c r="R132" s="215">
        <f>Q132*H132</f>
        <v>6.680000000000001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143</v>
      </c>
      <c r="AT132" s="217" t="s">
        <v>138</v>
      </c>
      <c r="AU132" s="217" t="s">
        <v>82</v>
      </c>
      <c r="AY132" s="19" t="s">
        <v>136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143</v>
      </c>
      <c r="BM132" s="217" t="s">
        <v>888</v>
      </c>
    </row>
    <row r="133" spans="1:47" s="2" customFormat="1" ht="12">
      <c r="A133" s="40"/>
      <c r="B133" s="41"/>
      <c r="C133" s="42"/>
      <c r="D133" s="219" t="s">
        <v>145</v>
      </c>
      <c r="E133" s="42"/>
      <c r="F133" s="220" t="s">
        <v>889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82</v>
      </c>
    </row>
    <row r="134" spans="1:51" s="14" customFormat="1" ht="12">
      <c r="A134" s="14"/>
      <c r="B134" s="246"/>
      <c r="C134" s="247"/>
      <c r="D134" s="226" t="s">
        <v>147</v>
      </c>
      <c r="E134" s="248" t="s">
        <v>19</v>
      </c>
      <c r="F134" s="249" t="s">
        <v>829</v>
      </c>
      <c r="G134" s="247"/>
      <c r="H134" s="248" t="s">
        <v>19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147</v>
      </c>
      <c r="AU134" s="255" t="s">
        <v>82</v>
      </c>
      <c r="AV134" s="14" t="s">
        <v>80</v>
      </c>
      <c r="AW134" s="14" t="s">
        <v>33</v>
      </c>
      <c r="AX134" s="14" t="s">
        <v>72</v>
      </c>
      <c r="AY134" s="255" t="s">
        <v>136</v>
      </c>
    </row>
    <row r="135" spans="1:51" s="13" customFormat="1" ht="12">
      <c r="A135" s="13"/>
      <c r="B135" s="224"/>
      <c r="C135" s="225"/>
      <c r="D135" s="226" t="s">
        <v>147</v>
      </c>
      <c r="E135" s="227" t="s">
        <v>19</v>
      </c>
      <c r="F135" s="228" t="s">
        <v>890</v>
      </c>
      <c r="G135" s="225"/>
      <c r="H135" s="229">
        <v>80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147</v>
      </c>
      <c r="AU135" s="235" t="s">
        <v>82</v>
      </c>
      <c r="AV135" s="13" t="s">
        <v>82</v>
      </c>
      <c r="AW135" s="13" t="s">
        <v>33</v>
      </c>
      <c r="AX135" s="13" t="s">
        <v>80</v>
      </c>
      <c r="AY135" s="235" t="s">
        <v>136</v>
      </c>
    </row>
    <row r="136" spans="1:65" s="2" customFormat="1" ht="24.9" customHeight="1">
      <c r="A136" s="40"/>
      <c r="B136" s="41"/>
      <c r="C136" s="236" t="s">
        <v>204</v>
      </c>
      <c r="D136" s="236" t="s">
        <v>198</v>
      </c>
      <c r="E136" s="237" t="s">
        <v>891</v>
      </c>
      <c r="F136" s="238" t="s">
        <v>892</v>
      </c>
      <c r="G136" s="239" t="s">
        <v>141</v>
      </c>
      <c r="H136" s="240">
        <v>80</v>
      </c>
      <c r="I136" s="241"/>
      <c r="J136" s="242">
        <f>ROUND(I136*H136,2)</f>
        <v>0</v>
      </c>
      <c r="K136" s="238" t="s">
        <v>19</v>
      </c>
      <c r="L136" s="243"/>
      <c r="M136" s="244" t="s">
        <v>19</v>
      </c>
      <c r="N136" s="245" t="s">
        <v>43</v>
      </c>
      <c r="O136" s="86"/>
      <c r="P136" s="215">
        <f>O136*H136</f>
        <v>0</v>
      </c>
      <c r="Q136" s="215">
        <v>0.375</v>
      </c>
      <c r="R136" s="215">
        <f>Q136*H136</f>
        <v>30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186</v>
      </c>
      <c r="AT136" s="217" t="s">
        <v>198</v>
      </c>
      <c r="AU136" s="217" t="s">
        <v>82</v>
      </c>
      <c r="AY136" s="19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143</v>
      </c>
      <c r="BM136" s="217" t="s">
        <v>893</v>
      </c>
    </row>
    <row r="137" spans="1:63" s="12" customFormat="1" ht="22.8" customHeight="1">
      <c r="A137" s="12"/>
      <c r="B137" s="190"/>
      <c r="C137" s="191"/>
      <c r="D137" s="192" t="s">
        <v>71</v>
      </c>
      <c r="E137" s="204" t="s">
        <v>894</v>
      </c>
      <c r="F137" s="204" t="s">
        <v>895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SUM(P138:P143)</f>
        <v>0</v>
      </c>
      <c r="Q137" s="198"/>
      <c r="R137" s="199">
        <f>SUM(R138:R143)</f>
        <v>0</v>
      </c>
      <c r="S137" s="198"/>
      <c r="T137" s="200">
        <f>SUM(T138:T143)</f>
        <v>34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80</v>
      </c>
      <c r="AT137" s="202" t="s">
        <v>71</v>
      </c>
      <c r="AU137" s="202" t="s">
        <v>80</v>
      </c>
      <c r="AY137" s="201" t="s">
        <v>136</v>
      </c>
      <c r="BK137" s="203">
        <f>SUM(BK138:BK143)</f>
        <v>0</v>
      </c>
    </row>
    <row r="138" spans="1:65" s="2" customFormat="1" ht="49.05" customHeight="1">
      <c r="A138" s="40"/>
      <c r="B138" s="41"/>
      <c r="C138" s="206" t="s">
        <v>209</v>
      </c>
      <c r="D138" s="206" t="s">
        <v>138</v>
      </c>
      <c r="E138" s="207" t="s">
        <v>896</v>
      </c>
      <c r="F138" s="208" t="s">
        <v>897</v>
      </c>
      <c r="G138" s="209" t="s">
        <v>141</v>
      </c>
      <c r="H138" s="210">
        <v>80</v>
      </c>
      <c r="I138" s="211"/>
      <c r="J138" s="212">
        <f>ROUND(I138*H138,2)</f>
        <v>0</v>
      </c>
      <c r="K138" s="208" t="s">
        <v>142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0.425</v>
      </c>
      <c r="T138" s="216">
        <f>S138*H138</f>
        <v>34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143</v>
      </c>
      <c r="AT138" s="217" t="s">
        <v>138</v>
      </c>
      <c r="AU138" s="217" t="s">
        <v>82</v>
      </c>
      <c r="AY138" s="19" t="s">
        <v>136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143</v>
      </c>
      <c r="BM138" s="217" t="s">
        <v>898</v>
      </c>
    </row>
    <row r="139" spans="1:47" s="2" customFormat="1" ht="12">
      <c r="A139" s="40"/>
      <c r="B139" s="41"/>
      <c r="C139" s="42"/>
      <c r="D139" s="219" t="s">
        <v>145</v>
      </c>
      <c r="E139" s="42"/>
      <c r="F139" s="220" t="s">
        <v>899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145</v>
      </c>
      <c r="AU139" s="19" t="s">
        <v>82</v>
      </c>
    </row>
    <row r="140" spans="1:51" s="14" customFormat="1" ht="12">
      <c r="A140" s="14"/>
      <c r="B140" s="246"/>
      <c r="C140" s="247"/>
      <c r="D140" s="226" t="s">
        <v>147</v>
      </c>
      <c r="E140" s="248" t="s">
        <v>19</v>
      </c>
      <c r="F140" s="249" t="s">
        <v>829</v>
      </c>
      <c r="G140" s="247"/>
      <c r="H140" s="248" t="s">
        <v>19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147</v>
      </c>
      <c r="AU140" s="255" t="s">
        <v>82</v>
      </c>
      <c r="AV140" s="14" t="s">
        <v>80</v>
      </c>
      <c r="AW140" s="14" t="s">
        <v>33</v>
      </c>
      <c r="AX140" s="14" t="s">
        <v>72</v>
      </c>
      <c r="AY140" s="255" t="s">
        <v>136</v>
      </c>
    </row>
    <row r="141" spans="1:51" s="13" customFormat="1" ht="12">
      <c r="A141" s="13"/>
      <c r="B141" s="224"/>
      <c r="C141" s="225"/>
      <c r="D141" s="226" t="s">
        <v>147</v>
      </c>
      <c r="E141" s="227" t="s">
        <v>19</v>
      </c>
      <c r="F141" s="228" t="s">
        <v>900</v>
      </c>
      <c r="G141" s="225"/>
      <c r="H141" s="229">
        <v>80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147</v>
      </c>
      <c r="AU141" s="235" t="s">
        <v>82</v>
      </c>
      <c r="AV141" s="13" t="s">
        <v>82</v>
      </c>
      <c r="AW141" s="13" t="s">
        <v>33</v>
      </c>
      <c r="AX141" s="13" t="s">
        <v>80</v>
      </c>
      <c r="AY141" s="235" t="s">
        <v>136</v>
      </c>
    </row>
    <row r="142" spans="1:65" s="2" customFormat="1" ht="37.8" customHeight="1">
      <c r="A142" s="40"/>
      <c r="B142" s="41"/>
      <c r="C142" s="206" t="s">
        <v>214</v>
      </c>
      <c r="D142" s="206" t="s">
        <v>138</v>
      </c>
      <c r="E142" s="207" t="s">
        <v>901</v>
      </c>
      <c r="F142" s="208" t="s">
        <v>902</v>
      </c>
      <c r="G142" s="209" t="s">
        <v>141</v>
      </c>
      <c r="H142" s="210">
        <v>80</v>
      </c>
      <c r="I142" s="211"/>
      <c r="J142" s="212">
        <f>ROUND(I142*H142,2)</f>
        <v>0</v>
      </c>
      <c r="K142" s="208" t="s">
        <v>142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143</v>
      </c>
      <c r="AT142" s="217" t="s">
        <v>138</v>
      </c>
      <c r="AU142" s="217" t="s">
        <v>82</v>
      </c>
      <c r="AY142" s="19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143</v>
      </c>
      <c r="BM142" s="217" t="s">
        <v>903</v>
      </c>
    </row>
    <row r="143" spans="1:47" s="2" customFormat="1" ht="12">
      <c r="A143" s="40"/>
      <c r="B143" s="41"/>
      <c r="C143" s="42"/>
      <c r="D143" s="219" t="s">
        <v>145</v>
      </c>
      <c r="E143" s="42"/>
      <c r="F143" s="220" t="s">
        <v>904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145</v>
      </c>
      <c r="AU143" s="19" t="s">
        <v>82</v>
      </c>
    </row>
    <row r="144" spans="1:63" s="12" customFormat="1" ht="22.8" customHeight="1">
      <c r="A144" s="12"/>
      <c r="B144" s="190"/>
      <c r="C144" s="191"/>
      <c r="D144" s="192" t="s">
        <v>71</v>
      </c>
      <c r="E144" s="204" t="s">
        <v>192</v>
      </c>
      <c r="F144" s="204" t="s">
        <v>905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P145</f>
        <v>0</v>
      </c>
      <c r="Q144" s="198"/>
      <c r="R144" s="199">
        <f>R145</f>
        <v>0</v>
      </c>
      <c r="S144" s="198"/>
      <c r="T144" s="20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80</v>
      </c>
      <c r="AT144" s="202" t="s">
        <v>71</v>
      </c>
      <c r="AU144" s="202" t="s">
        <v>80</v>
      </c>
      <c r="AY144" s="201" t="s">
        <v>136</v>
      </c>
      <c r="BK144" s="203">
        <f>BK145</f>
        <v>0</v>
      </c>
    </row>
    <row r="145" spans="1:65" s="2" customFormat="1" ht="24.15" customHeight="1">
      <c r="A145" s="40"/>
      <c r="B145" s="41"/>
      <c r="C145" s="206" t="s">
        <v>220</v>
      </c>
      <c r="D145" s="206" t="s">
        <v>138</v>
      </c>
      <c r="E145" s="207" t="s">
        <v>906</v>
      </c>
      <c r="F145" s="208" t="s">
        <v>907</v>
      </c>
      <c r="G145" s="209" t="s">
        <v>151</v>
      </c>
      <c r="H145" s="210">
        <v>1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143</v>
      </c>
      <c r="AT145" s="217" t="s">
        <v>138</v>
      </c>
      <c r="AU145" s="217" t="s">
        <v>82</v>
      </c>
      <c r="AY145" s="19" t="s">
        <v>136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143</v>
      </c>
      <c r="BM145" s="217" t="s">
        <v>908</v>
      </c>
    </row>
    <row r="146" spans="1:63" s="12" customFormat="1" ht="22.8" customHeight="1">
      <c r="A146" s="12"/>
      <c r="B146" s="190"/>
      <c r="C146" s="191"/>
      <c r="D146" s="192" t="s">
        <v>71</v>
      </c>
      <c r="E146" s="204" t="s">
        <v>470</v>
      </c>
      <c r="F146" s="204" t="s">
        <v>471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SUM(P147:P165)</f>
        <v>0</v>
      </c>
      <c r="Q146" s="198"/>
      <c r="R146" s="199">
        <f>SUM(R147:R165)</f>
        <v>0</v>
      </c>
      <c r="S146" s="198"/>
      <c r="T146" s="200">
        <f>SUM(T147:T165)</f>
        <v>15.573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80</v>
      </c>
      <c r="AT146" s="202" t="s">
        <v>71</v>
      </c>
      <c r="AU146" s="202" t="s">
        <v>80</v>
      </c>
      <c r="AY146" s="201" t="s">
        <v>136</v>
      </c>
      <c r="BK146" s="203">
        <f>SUM(BK147:BK165)</f>
        <v>0</v>
      </c>
    </row>
    <row r="147" spans="1:65" s="2" customFormat="1" ht="16.5" customHeight="1">
      <c r="A147" s="40"/>
      <c r="B147" s="41"/>
      <c r="C147" s="206" t="s">
        <v>8</v>
      </c>
      <c r="D147" s="206" t="s">
        <v>138</v>
      </c>
      <c r="E147" s="207" t="s">
        <v>510</v>
      </c>
      <c r="F147" s="208" t="s">
        <v>511</v>
      </c>
      <c r="G147" s="209" t="s">
        <v>162</v>
      </c>
      <c r="H147" s="210">
        <v>134.25</v>
      </c>
      <c r="I147" s="211"/>
      <c r="J147" s="212">
        <f>ROUND(I147*H147,2)</f>
        <v>0</v>
      </c>
      <c r="K147" s="208" t="s">
        <v>142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0.016</v>
      </c>
      <c r="T147" s="216">
        <f>S147*H147</f>
        <v>2.148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143</v>
      </c>
      <c r="AT147" s="217" t="s">
        <v>138</v>
      </c>
      <c r="AU147" s="217" t="s">
        <v>82</v>
      </c>
      <c r="AY147" s="19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143</v>
      </c>
      <c r="BM147" s="217" t="s">
        <v>909</v>
      </c>
    </row>
    <row r="148" spans="1:47" s="2" customFormat="1" ht="12">
      <c r="A148" s="40"/>
      <c r="B148" s="41"/>
      <c r="C148" s="42"/>
      <c r="D148" s="219" t="s">
        <v>145</v>
      </c>
      <c r="E148" s="42"/>
      <c r="F148" s="220" t="s">
        <v>513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145</v>
      </c>
      <c r="AU148" s="19" t="s">
        <v>82</v>
      </c>
    </row>
    <row r="149" spans="1:51" s="13" customFormat="1" ht="12">
      <c r="A149" s="13"/>
      <c r="B149" s="224"/>
      <c r="C149" s="225"/>
      <c r="D149" s="226" t="s">
        <v>147</v>
      </c>
      <c r="E149" s="227" t="s">
        <v>19</v>
      </c>
      <c r="F149" s="228" t="s">
        <v>910</v>
      </c>
      <c r="G149" s="225"/>
      <c r="H149" s="229">
        <v>134.25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82</v>
      </c>
      <c r="AV149" s="13" t="s">
        <v>82</v>
      </c>
      <c r="AW149" s="13" t="s">
        <v>33</v>
      </c>
      <c r="AX149" s="13" t="s">
        <v>80</v>
      </c>
      <c r="AY149" s="235" t="s">
        <v>136</v>
      </c>
    </row>
    <row r="150" spans="1:65" s="2" customFormat="1" ht="24.15" customHeight="1">
      <c r="A150" s="40"/>
      <c r="B150" s="41"/>
      <c r="C150" s="206" t="s">
        <v>229</v>
      </c>
      <c r="D150" s="206" t="s">
        <v>138</v>
      </c>
      <c r="E150" s="207" t="s">
        <v>911</v>
      </c>
      <c r="F150" s="208" t="s">
        <v>912</v>
      </c>
      <c r="G150" s="209" t="s">
        <v>162</v>
      </c>
      <c r="H150" s="210">
        <v>96.5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143</v>
      </c>
      <c r="AT150" s="217" t="s">
        <v>138</v>
      </c>
      <c r="AU150" s="217" t="s">
        <v>82</v>
      </c>
      <c r="AY150" s="19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143</v>
      </c>
      <c r="BM150" s="217" t="s">
        <v>913</v>
      </c>
    </row>
    <row r="151" spans="1:51" s="13" customFormat="1" ht="12">
      <c r="A151" s="13"/>
      <c r="B151" s="224"/>
      <c r="C151" s="225"/>
      <c r="D151" s="226" t="s">
        <v>147</v>
      </c>
      <c r="E151" s="227" t="s">
        <v>19</v>
      </c>
      <c r="F151" s="228" t="s">
        <v>914</v>
      </c>
      <c r="G151" s="225"/>
      <c r="H151" s="229">
        <v>96.5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147</v>
      </c>
      <c r="AU151" s="235" t="s">
        <v>82</v>
      </c>
      <c r="AV151" s="13" t="s">
        <v>82</v>
      </c>
      <c r="AW151" s="13" t="s">
        <v>33</v>
      </c>
      <c r="AX151" s="13" t="s">
        <v>80</v>
      </c>
      <c r="AY151" s="235" t="s">
        <v>136</v>
      </c>
    </row>
    <row r="152" spans="1:65" s="2" customFormat="1" ht="24.15" customHeight="1">
      <c r="A152" s="40"/>
      <c r="B152" s="41"/>
      <c r="C152" s="206" t="s">
        <v>233</v>
      </c>
      <c r="D152" s="206" t="s">
        <v>138</v>
      </c>
      <c r="E152" s="207" t="s">
        <v>915</v>
      </c>
      <c r="F152" s="208" t="s">
        <v>916</v>
      </c>
      <c r="G152" s="209" t="s">
        <v>151</v>
      </c>
      <c r="H152" s="210">
        <v>3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143</v>
      </c>
      <c r="AT152" s="217" t="s">
        <v>138</v>
      </c>
      <c r="AU152" s="217" t="s">
        <v>82</v>
      </c>
      <c r="AY152" s="19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143</v>
      </c>
      <c r="BM152" s="217" t="s">
        <v>917</v>
      </c>
    </row>
    <row r="153" spans="1:51" s="13" customFormat="1" ht="12">
      <c r="A153" s="13"/>
      <c r="B153" s="224"/>
      <c r="C153" s="225"/>
      <c r="D153" s="226" t="s">
        <v>147</v>
      </c>
      <c r="E153" s="227" t="s">
        <v>19</v>
      </c>
      <c r="F153" s="228" t="s">
        <v>918</v>
      </c>
      <c r="G153" s="225"/>
      <c r="H153" s="229">
        <v>3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147</v>
      </c>
      <c r="AU153" s="235" t="s">
        <v>82</v>
      </c>
      <c r="AV153" s="13" t="s">
        <v>82</v>
      </c>
      <c r="AW153" s="13" t="s">
        <v>33</v>
      </c>
      <c r="AX153" s="13" t="s">
        <v>80</v>
      </c>
      <c r="AY153" s="235" t="s">
        <v>136</v>
      </c>
    </row>
    <row r="154" spans="1:65" s="2" customFormat="1" ht="24.15" customHeight="1">
      <c r="A154" s="40"/>
      <c r="B154" s="41"/>
      <c r="C154" s="206" t="s">
        <v>238</v>
      </c>
      <c r="D154" s="206" t="s">
        <v>138</v>
      </c>
      <c r="E154" s="207" t="s">
        <v>919</v>
      </c>
      <c r="F154" s="208" t="s">
        <v>920</v>
      </c>
      <c r="G154" s="209" t="s">
        <v>162</v>
      </c>
      <c r="H154" s="210">
        <v>134.25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0.1</v>
      </c>
      <c r="T154" s="216">
        <f>S154*H154</f>
        <v>13.425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143</v>
      </c>
      <c r="AT154" s="217" t="s">
        <v>138</v>
      </c>
      <c r="AU154" s="217" t="s">
        <v>82</v>
      </c>
      <c r="AY154" s="19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143</v>
      </c>
      <c r="BM154" s="217" t="s">
        <v>921</v>
      </c>
    </row>
    <row r="155" spans="1:51" s="13" customFormat="1" ht="12">
      <c r="A155" s="13"/>
      <c r="B155" s="224"/>
      <c r="C155" s="225"/>
      <c r="D155" s="226" t="s">
        <v>147</v>
      </c>
      <c r="E155" s="227" t="s">
        <v>19</v>
      </c>
      <c r="F155" s="228" t="s">
        <v>922</v>
      </c>
      <c r="G155" s="225"/>
      <c r="H155" s="229">
        <v>134.25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147</v>
      </c>
      <c r="AU155" s="235" t="s">
        <v>82</v>
      </c>
      <c r="AV155" s="13" t="s">
        <v>82</v>
      </c>
      <c r="AW155" s="13" t="s">
        <v>33</v>
      </c>
      <c r="AX155" s="13" t="s">
        <v>80</v>
      </c>
      <c r="AY155" s="235" t="s">
        <v>136</v>
      </c>
    </row>
    <row r="156" spans="1:65" s="2" customFormat="1" ht="24.15" customHeight="1">
      <c r="A156" s="40"/>
      <c r="B156" s="41"/>
      <c r="C156" s="206" t="s">
        <v>243</v>
      </c>
      <c r="D156" s="206" t="s">
        <v>138</v>
      </c>
      <c r="E156" s="207" t="s">
        <v>516</v>
      </c>
      <c r="F156" s="208" t="s">
        <v>517</v>
      </c>
      <c r="G156" s="209" t="s">
        <v>201</v>
      </c>
      <c r="H156" s="210">
        <v>15.573</v>
      </c>
      <c r="I156" s="211"/>
      <c r="J156" s="212">
        <f>ROUND(I156*H156,2)</f>
        <v>0</v>
      </c>
      <c r="K156" s="208" t="s">
        <v>142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143</v>
      </c>
      <c r="AT156" s="217" t="s">
        <v>138</v>
      </c>
      <c r="AU156" s="217" t="s">
        <v>82</v>
      </c>
      <c r="AY156" s="19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143</v>
      </c>
      <c r="BM156" s="217" t="s">
        <v>923</v>
      </c>
    </row>
    <row r="157" spans="1:47" s="2" customFormat="1" ht="12">
      <c r="A157" s="40"/>
      <c r="B157" s="41"/>
      <c r="C157" s="42"/>
      <c r="D157" s="219" t="s">
        <v>145</v>
      </c>
      <c r="E157" s="42"/>
      <c r="F157" s="220" t="s">
        <v>519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145</v>
      </c>
      <c r="AU157" s="19" t="s">
        <v>82</v>
      </c>
    </row>
    <row r="158" spans="1:65" s="2" customFormat="1" ht="21.75" customHeight="1">
      <c r="A158" s="40"/>
      <c r="B158" s="41"/>
      <c r="C158" s="206" t="s">
        <v>248</v>
      </c>
      <c r="D158" s="206" t="s">
        <v>138</v>
      </c>
      <c r="E158" s="207" t="s">
        <v>522</v>
      </c>
      <c r="F158" s="208" t="s">
        <v>523</v>
      </c>
      <c r="G158" s="209" t="s">
        <v>201</v>
      </c>
      <c r="H158" s="210">
        <v>15.573</v>
      </c>
      <c r="I158" s="211"/>
      <c r="J158" s="212">
        <f>ROUND(I158*H158,2)</f>
        <v>0</v>
      </c>
      <c r="K158" s="208" t="s">
        <v>142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143</v>
      </c>
      <c r="AT158" s="217" t="s">
        <v>138</v>
      </c>
      <c r="AU158" s="217" t="s">
        <v>82</v>
      </c>
      <c r="AY158" s="19" t="s">
        <v>136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143</v>
      </c>
      <c r="BM158" s="217" t="s">
        <v>924</v>
      </c>
    </row>
    <row r="159" spans="1:47" s="2" customFormat="1" ht="12">
      <c r="A159" s="40"/>
      <c r="B159" s="41"/>
      <c r="C159" s="42"/>
      <c r="D159" s="219" t="s">
        <v>145</v>
      </c>
      <c r="E159" s="42"/>
      <c r="F159" s="220" t="s">
        <v>525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145</v>
      </c>
      <c r="AU159" s="19" t="s">
        <v>82</v>
      </c>
    </row>
    <row r="160" spans="1:65" s="2" customFormat="1" ht="24.15" customHeight="1">
      <c r="A160" s="40"/>
      <c r="B160" s="41"/>
      <c r="C160" s="206" t="s">
        <v>7</v>
      </c>
      <c r="D160" s="206" t="s">
        <v>138</v>
      </c>
      <c r="E160" s="207" t="s">
        <v>527</v>
      </c>
      <c r="F160" s="208" t="s">
        <v>528</v>
      </c>
      <c r="G160" s="209" t="s">
        <v>201</v>
      </c>
      <c r="H160" s="210">
        <v>218.022</v>
      </c>
      <c r="I160" s="211"/>
      <c r="J160" s="212">
        <f>ROUND(I160*H160,2)</f>
        <v>0</v>
      </c>
      <c r="K160" s="208" t="s">
        <v>142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143</v>
      </c>
      <c r="AT160" s="217" t="s">
        <v>138</v>
      </c>
      <c r="AU160" s="217" t="s">
        <v>82</v>
      </c>
      <c r="AY160" s="19" t="s">
        <v>136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143</v>
      </c>
      <c r="BM160" s="217" t="s">
        <v>925</v>
      </c>
    </row>
    <row r="161" spans="1:47" s="2" customFormat="1" ht="12">
      <c r="A161" s="40"/>
      <c r="B161" s="41"/>
      <c r="C161" s="42"/>
      <c r="D161" s="219" t="s">
        <v>145</v>
      </c>
      <c r="E161" s="42"/>
      <c r="F161" s="220" t="s">
        <v>530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145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147</v>
      </c>
      <c r="E162" s="227" t="s">
        <v>19</v>
      </c>
      <c r="F162" s="228" t="s">
        <v>926</v>
      </c>
      <c r="G162" s="225"/>
      <c r="H162" s="229">
        <v>218.022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82</v>
      </c>
      <c r="AV162" s="13" t="s">
        <v>82</v>
      </c>
      <c r="AW162" s="13" t="s">
        <v>33</v>
      </c>
      <c r="AX162" s="13" t="s">
        <v>80</v>
      </c>
      <c r="AY162" s="235" t="s">
        <v>136</v>
      </c>
    </row>
    <row r="163" spans="1:65" s="2" customFormat="1" ht="24.15" customHeight="1">
      <c r="A163" s="40"/>
      <c r="B163" s="41"/>
      <c r="C163" s="206" t="s">
        <v>257</v>
      </c>
      <c r="D163" s="206" t="s">
        <v>138</v>
      </c>
      <c r="E163" s="207" t="s">
        <v>534</v>
      </c>
      <c r="F163" s="208" t="s">
        <v>535</v>
      </c>
      <c r="G163" s="209" t="s">
        <v>201</v>
      </c>
      <c r="H163" s="210">
        <v>15.573</v>
      </c>
      <c r="I163" s="211"/>
      <c r="J163" s="212">
        <f>ROUND(I163*H163,2)</f>
        <v>0</v>
      </c>
      <c r="K163" s="208" t="s">
        <v>142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143</v>
      </c>
      <c r="AT163" s="217" t="s">
        <v>138</v>
      </c>
      <c r="AU163" s="217" t="s">
        <v>82</v>
      </c>
      <c r="AY163" s="19" t="s">
        <v>136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143</v>
      </c>
      <c r="BM163" s="217" t="s">
        <v>927</v>
      </c>
    </row>
    <row r="164" spans="1:47" s="2" customFormat="1" ht="12">
      <c r="A164" s="40"/>
      <c r="B164" s="41"/>
      <c r="C164" s="42"/>
      <c r="D164" s="219" t="s">
        <v>145</v>
      </c>
      <c r="E164" s="42"/>
      <c r="F164" s="220" t="s">
        <v>537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145</v>
      </c>
      <c r="AU164" s="19" t="s">
        <v>82</v>
      </c>
    </row>
    <row r="165" spans="1:51" s="13" customFormat="1" ht="12">
      <c r="A165" s="13"/>
      <c r="B165" s="224"/>
      <c r="C165" s="225"/>
      <c r="D165" s="226" t="s">
        <v>147</v>
      </c>
      <c r="E165" s="227" t="s">
        <v>19</v>
      </c>
      <c r="F165" s="228" t="s">
        <v>928</v>
      </c>
      <c r="G165" s="225"/>
      <c r="H165" s="229">
        <v>15.573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147</v>
      </c>
      <c r="AU165" s="235" t="s">
        <v>82</v>
      </c>
      <c r="AV165" s="13" t="s">
        <v>82</v>
      </c>
      <c r="AW165" s="13" t="s">
        <v>33</v>
      </c>
      <c r="AX165" s="13" t="s">
        <v>80</v>
      </c>
      <c r="AY165" s="235" t="s">
        <v>136</v>
      </c>
    </row>
    <row r="166" spans="1:63" s="12" customFormat="1" ht="22.8" customHeight="1">
      <c r="A166" s="12"/>
      <c r="B166" s="190"/>
      <c r="C166" s="191"/>
      <c r="D166" s="192" t="s">
        <v>71</v>
      </c>
      <c r="E166" s="204" t="s">
        <v>539</v>
      </c>
      <c r="F166" s="204" t="s">
        <v>540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SUM(P167:P195)</f>
        <v>0</v>
      </c>
      <c r="Q166" s="198"/>
      <c r="R166" s="199">
        <f>SUM(R167:R195)</f>
        <v>0.0157073</v>
      </c>
      <c r="S166" s="198"/>
      <c r="T166" s="200">
        <f>SUM(T167:T195)</f>
        <v>378.54593000000006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80</v>
      </c>
      <c r="AT166" s="202" t="s">
        <v>71</v>
      </c>
      <c r="AU166" s="202" t="s">
        <v>80</v>
      </c>
      <c r="AY166" s="201" t="s">
        <v>136</v>
      </c>
      <c r="BK166" s="203">
        <f>SUM(BK167:BK195)</f>
        <v>0</v>
      </c>
    </row>
    <row r="167" spans="1:65" s="2" customFormat="1" ht="16.5" customHeight="1">
      <c r="A167" s="40"/>
      <c r="B167" s="41"/>
      <c r="C167" s="206" t="s">
        <v>262</v>
      </c>
      <c r="D167" s="206" t="s">
        <v>138</v>
      </c>
      <c r="E167" s="207" t="s">
        <v>573</v>
      </c>
      <c r="F167" s="208" t="s">
        <v>574</v>
      </c>
      <c r="G167" s="209" t="s">
        <v>169</v>
      </c>
      <c r="H167" s="210">
        <v>157.073</v>
      </c>
      <c r="I167" s="211"/>
      <c r="J167" s="212">
        <f>ROUND(I167*H167,2)</f>
        <v>0</v>
      </c>
      <c r="K167" s="208" t="s">
        <v>142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0.0001</v>
      </c>
      <c r="R167" s="215">
        <f>Q167*H167</f>
        <v>0.0157073</v>
      </c>
      <c r="S167" s="215">
        <v>2.41</v>
      </c>
      <c r="T167" s="216">
        <f>S167*H167</f>
        <v>378.54593000000006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143</v>
      </c>
      <c r="AT167" s="217" t="s">
        <v>138</v>
      </c>
      <c r="AU167" s="217" t="s">
        <v>82</v>
      </c>
      <c r="AY167" s="19" t="s">
        <v>136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143</v>
      </c>
      <c r="BM167" s="217" t="s">
        <v>929</v>
      </c>
    </row>
    <row r="168" spans="1:47" s="2" customFormat="1" ht="12">
      <c r="A168" s="40"/>
      <c r="B168" s="41"/>
      <c r="C168" s="42"/>
      <c r="D168" s="219" t="s">
        <v>145</v>
      </c>
      <c r="E168" s="42"/>
      <c r="F168" s="220" t="s">
        <v>576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145</v>
      </c>
      <c r="AU168" s="19" t="s">
        <v>82</v>
      </c>
    </row>
    <row r="169" spans="1:51" s="14" customFormat="1" ht="12">
      <c r="A169" s="14"/>
      <c r="B169" s="246"/>
      <c r="C169" s="247"/>
      <c r="D169" s="226" t="s">
        <v>147</v>
      </c>
      <c r="E169" s="248" t="s">
        <v>19</v>
      </c>
      <c r="F169" s="249" t="s">
        <v>829</v>
      </c>
      <c r="G169" s="247"/>
      <c r="H169" s="248" t="s">
        <v>19</v>
      </c>
      <c r="I169" s="250"/>
      <c r="J169" s="247"/>
      <c r="K169" s="247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147</v>
      </c>
      <c r="AU169" s="255" t="s">
        <v>82</v>
      </c>
      <c r="AV169" s="14" t="s">
        <v>80</v>
      </c>
      <c r="AW169" s="14" t="s">
        <v>33</v>
      </c>
      <c r="AX169" s="14" t="s">
        <v>72</v>
      </c>
      <c r="AY169" s="255" t="s">
        <v>136</v>
      </c>
    </row>
    <row r="170" spans="1:51" s="14" customFormat="1" ht="12">
      <c r="A170" s="14"/>
      <c r="B170" s="246"/>
      <c r="C170" s="247"/>
      <c r="D170" s="226" t="s">
        <v>147</v>
      </c>
      <c r="E170" s="248" t="s">
        <v>19</v>
      </c>
      <c r="F170" s="249" t="s">
        <v>830</v>
      </c>
      <c r="G170" s="247"/>
      <c r="H170" s="248" t="s">
        <v>19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147</v>
      </c>
      <c r="AU170" s="255" t="s">
        <v>82</v>
      </c>
      <c r="AV170" s="14" t="s">
        <v>80</v>
      </c>
      <c r="AW170" s="14" t="s">
        <v>33</v>
      </c>
      <c r="AX170" s="14" t="s">
        <v>72</v>
      </c>
      <c r="AY170" s="255" t="s">
        <v>136</v>
      </c>
    </row>
    <row r="171" spans="1:51" s="13" customFormat="1" ht="12">
      <c r="A171" s="13"/>
      <c r="B171" s="224"/>
      <c r="C171" s="225"/>
      <c r="D171" s="226" t="s">
        <v>147</v>
      </c>
      <c r="E171" s="227" t="s">
        <v>19</v>
      </c>
      <c r="F171" s="228" t="s">
        <v>930</v>
      </c>
      <c r="G171" s="225"/>
      <c r="H171" s="229">
        <v>157.073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147</v>
      </c>
      <c r="AU171" s="235" t="s">
        <v>82</v>
      </c>
      <c r="AV171" s="13" t="s">
        <v>82</v>
      </c>
      <c r="AW171" s="13" t="s">
        <v>33</v>
      </c>
      <c r="AX171" s="13" t="s">
        <v>72</v>
      </c>
      <c r="AY171" s="235" t="s">
        <v>136</v>
      </c>
    </row>
    <row r="172" spans="1:51" s="13" customFormat="1" ht="12">
      <c r="A172" s="13"/>
      <c r="B172" s="224"/>
      <c r="C172" s="225"/>
      <c r="D172" s="226" t="s">
        <v>147</v>
      </c>
      <c r="E172" s="227" t="s">
        <v>19</v>
      </c>
      <c r="F172" s="228" t="s">
        <v>931</v>
      </c>
      <c r="G172" s="225"/>
      <c r="H172" s="229">
        <v>-0.5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147</v>
      </c>
      <c r="AU172" s="235" t="s">
        <v>82</v>
      </c>
      <c r="AV172" s="13" t="s">
        <v>82</v>
      </c>
      <c r="AW172" s="13" t="s">
        <v>33</v>
      </c>
      <c r="AX172" s="13" t="s">
        <v>72</v>
      </c>
      <c r="AY172" s="235" t="s">
        <v>136</v>
      </c>
    </row>
    <row r="173" spans="1:51" s="16" customFormat="1" ht="12">
      <c r="A173" s="16"/>
      <c r="B173" s="267"/>
      <c r="C173" s="268"/>
      <c r="D173" s="226" t="s">
        <v>147</v>
      </c>
      <c r="E173" s="269" t="s">
        <v>19</v>
      </c>
      <c r="F173" s="270" t="s">
        <v>557</v>
      </c>
      <c r="G173" s="268"/>
      <c r="H173" s="271">
        <v>156.573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77" t="s">
        <v>147</v>
      </c>
      <c r="AU173" s="277" t="s">
        <v>82</v>
      </c>
      <c r="AV173" s="16" t="s">
        <v>155</v>
      </c>
      <c r="AW173" s="16" t="s">
        <v>33</v>
      </c>
      <c r="AX173" s="16" t="s">
        <v>72</v>
      </c>
      <c r="AY173" s="277" t="s">
        <v>136</v>
      </c>
    </row>
    <row r="174" spans="1:51" s="14" customFormat="1" ht="12">
      <c r="A174" s="14"/>
      <c r="B174" s="246"/>
      <c r="C174" s="247"/>
      <c r="D174" s="226" t="s">
        <v>147</v>
      </c>
      <c r="E174" s="248" t="s">
        <v>19</v>
      </c>
      <c r="F174" s="249" t="s">
        <v>833</v>
      </c>
      <c r="G174" s="247"/>
      <c r="H174" s="248" t="s">
        <v>19</v>
      </c>
      <c r="I174" s="250"/>
      <c r="J174" s="247"/>
      <c r="K174" s="247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147</v>
      </c>
      <c r="AU174" s="255" t="s">
        <v>82</v>
      </c>
      <c r="AV174" s="14" t="s">
        <v>80</v>
      </c>
      <c r="AW174" s="14" t="s">
        <v>33</v>
      </c>
      <c r="AX174" s="14" t="s">
        <v>72</v>
      </c>
      <c r="AY174" s="255" t="s">
        <v>136</v>
      </c>
    </row>
    <row r="175" spans="1:51" s="13" customFormat="1" ht="12">
      <c r="A175" s="13"/>
      <c r="B175" s="224"/>
      <c r="C175" s="225"/>
      <c r="D175" s="226" t="s">
        <v>147</v>
      </c>
      <c r="E175" s="227" t="s">
        <v>19</v>
      </c>
      <c r="F175" s="228" t="s">
        <v>932</v>
      </c>
      <c r="G175" s="225"/>
      <c r="H175" s="229">
        <v>0.5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147</v>
      </c>
      <c r="AU175" s="235" t="s">
        <v>82</v>
      </c>
      <c r="AV175" s="13" t="s">
        <v>82</v>
      </c>
      <c r="AW175" s="13" t="s">
        <v>33</v>
      </c>
      <c r="AX175" s="13" t="s">
        <v>72</v>
      </c>
      <c r="AY175" s="235" t="s">
        <v>136</v>
      </c>
    </row>
    <row r="176" spans="1:51" s="16" customFormat="1" ht="12">
      <c r="A176" s="16"/>
      <c r="B176" s="267"/>
      <c r="C176" s="268"/>
      <c r="D176" s="226" t="s">
        <v>147</v>
      </c>
      <c r="E176" s="269" t="s">
        <v>19</v>
      </c>
      <c r="F176" s="270" t="s">
        <v>557</v>
      </c>
      <c r="G176" s="268"/>
      <c r="H176" s="271">
        <v>0.5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7" t="s">
        <v>147</v>
      </c>
      <c r="AU176" s="277" t="s">
        <v>82</v>
      </c>
      <c r="AV176" s="16" t="s">
        <v>155</v>
      </c>
      <c r="AW176" s="16" t="s">
        <v>33</v>
      </c>
      <c r="AX176" s="16" t="s">
        <v>72</v>
      </c>
      <c r="AY176" s="277" t="s">
        <v>136</v>
      </c>
    </row>
    <row r="177" spans="1:51" s="15" customFormat="1" ht="12">
      <c r="A177" s="15"/>
      <c r="B177" s="256"/>
      <c r="C177" s="257"/>
      <c r="D177" s="226" t="s">
        <v>147</v>
      </c>
      <c r="E177" s="258" t="s">
        <v>19</v>
      </c>
      <c r="F177" s="259" t="s">
        <v>277</v>
      </c>
      <c r="G177" s="257"/>
      <c r="H177" s="260">
        <v>157.073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147</v>
      </c>
      <c r="AU177" s="266" t="s">
        <v>82</v>
      </c>
      <c r="AV177" s="15" t="s">
        <v>143</v>
      </c>
      <c r="AW177" s="15" t="s">
        <v>33</v>
      </c>
      <c r="AX177" s="15" t="s">
        <v>80</v>
      </c>
      <c r="AY177" s="266" t="s">
        <v>136</v>
      </c>
    </row>
    <row r="178" spans="1:65" s="2" customFormat="1" ht="24.15" customHeight="1">
      <c r="A178" s="40"/>
      <c r="B178" s="41"/>
      <c r="C178" s="206" t="s">
        <v>267</v>
      </c>
      <c r="D178" s="206" t="s">
        <v>138</v>
      </c>
      <c r="E178" s="207" t="s">
        <v>933</v>
      </c>
      <c r="F178" s="208" t="s">
        <v>934</v>
      </c>
      <c r="G178" s="209" t="s">
        <v>151</v>
      </c>
      <c r="H178" s="210">
        <v>1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143</v>
      </c>
      <c r="AT178" s="217" t="s">
        <v>138</v>
      </c>
      <c r="AU178" s="217" t="s">
        <v>82</v>
      </c>
      <c r="AY178" s="19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143</v>
      </c>
      <c r="BM178" s="217" t="s">
        <v>935</v>
      </c>
    </row>
    <row r="179" spans="1:51" s="13" customFormat="1" ht="12">
      <c r="A179" s="13"/>
      <c r="B179" s="224"/>
      <c r="C179" s="225"/>
      <c r="D179" s="226" t="s">
        <v>147</v>
      </c>
      <c r="E179" s="227" t="s">
        <v>19</v>
      </c>
      <c r="F179" s="228" t="s">
        <v>936</v>
      </c>
      <c r="G179" s="225"/>
      <c r="H179" s="229">
        <v>1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82</v>
      </c>
      <c r="AV179" s="13" t="s">
        <v>82</v>
      </c>
      <c r="AW179" s="13" t="s">
        <v>33</v>
      </c>
      <c r="AX179" s="13" t="s">
        <v>80</v>
      </c>
      <c r="AY179" s="235" t="s">
        <v>136</v>
      </c>
    </row>
    <row r="180" spans="1:65" s="2" customFormat="1" ht="24.15" customHeight="1">
      <c r="A180" s="40"/>
      <c r="B180" s="41"/>
      <c r="C180" s="206" t="s">
        <v>278</v>
      </c>
      <c r="D180" s="206" t="s">
        <v>138</v>
      </c>
      <c r="E180" s="207" t="s">
        <v>610</v>
      </c>
      <c r="F180" s="208" t="s">
        <v>611</v>
      </c>
      <c r="G180" s="209" t="s">
        <v>201</v>
      </c>
      <c r="H180" s="210">
        <v>378.546</v>
      </c>
      <c r="I180" s="211"/>
      <c r="J180" s="212">
        <f>ROUND(I180*H180,2)</f>
        <v>0</v>
      </c>
      <c r="K180" s="208" t="s">
        <v>142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143</v>
      </c>
      <c r="AT180" s="217" t="s">
        <v>138</v>
      </c>
      <c r="AU180" s="217" t="s">
        <v>82</v>
      </c>
      <c r="AY180" s="19" t="s">
        <v>136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143</v>
      </c>
      <c r="BM180" s="217" t="s">
        <v>937</v>
      </c>
    </row>
    <row r="181" spans="1:47" s="2" customFormat="1" ht="12">
      <c r="A181" s="40"/>
      <c r="B181" s="41"/>
      <c r="C181" s="42"/>
      <c r="D181" s="219" t="s">
        <v>145</v>
      </c>
      <c r="E181" s="42"/>
      <c r="F181" s="220" t="s">
        <v>613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145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147</v>
      </c>
      <c r="E182" s="227" t="s">
        <v>19</v>
      </c>
      <c r="F182" s="228" t="s">
        <v>938</v>
      </c>
      <c r="G182" s="225"/>
      <c r="H182" s="229">
        <v>377.341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82</v>
      </c>
      <c r="AV182" s="13" t="s">
        <v>82</v>
      </c>
      <c r="AW182" s="13" t="s">
        <v>33</v>
      </c>
      <c r="AX182" s="13" t="s">
        <v>72</v>
      </c>
      <c r="AY182" s="235" t="s">
        <v>136</v>
      </c>
    </row>
    <row r="183" spans="1:51" s="13" customFormat="1" ht="12">
      <c r="A183" s="13"/>
      <c r="B183" s="224"/>
      <c r="C183" s="225"/>
      <c r="D183" s="226" t="s">
        <v>147</v>
      </c>
      <c r="E183" s="227" t="s">
        <v>19</v>
      </c>
      <c r="F183" s="228" t="s">
        <v>939</v>
      </c>
      <c r="G183" s="225"/>
      <c r="H183" s="229">
        <v>1.205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147</v>
      </c>
      <c r="AU183" s="235" t="s">
        <v>82</v>
      </c>
      <c r="AV183" s="13" t="s">
        <v>82</v>
      </c>
      <c r="AW183" s="13" t="s">
        <v>33</v>
      </c>
      <c r="AX183" s="13" t="s">
        <v>72</v>
      </c>
      <c r="AY183" s="235" t="s">
        <v>136</v>
      </c>
    </row>
    <row r="184" spans="1:51" s="15" customFormat="1" ht="12">
      <c r="A184" s="15"/>
      <c r="B184" s="256"/>
      <c r="C184" s="257"/>
      <c r="D184" s="226" t="s">
        <v>147</v>
      </c>
      <c r="E184" s="258" t="s">
        <v>19</v>
      </c>
      <c r="F184" s="259" t="s">
        <v>277</v>
      </c>
      <c r="G184" s="257"/>
      <c r="H184" s="260">
        <v>378.546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147</v>
      </c>
      <c r="AU184" s="266" t="s">
        <v>82</v>
      </c>
      <c r="AV184" s="15" t="s">
        <v>143</v>
      </c>
      <c r="AW184" s="15" t="s">
        <v>33</v>
      </c>
      <c r="AX184" s="15" t="s">
        <v>80</v>
      </c>
      <c r="AY184" s="266" t="s">
        <v>136</v>
      </c>
    </row>
    <row r="185" spans="1:65" s="2" customFormat="1" ht="21.75" customHeight="1">
      <c r="A185" s="40"/>
      <c r="B185" s="41"/>
      <c r="C185" s="206" t="s">
        <v>284</v>
      </c>
      <c r="D185" s="206" t="s">
        <v>138</v>
      </c>
      <c r="E185" s="207" t="s">
        <v>617</v>
      </c>
      <c r="F185" s="208" t="s">
        <v>618</v>
      </c>
      <c r="G185" s="209" t="s">
        <v>201</v>
      </c>
      <c r="H185" s="210">
        <v>1.205</v>
      </c>
      <c r="I185" s="211"/>
      <c r="J185" s="212">
        <f>ROUND(I185*H185,2)</f>
        <v>0</v>
      </c>
      <c r="K185" s="208" t="s">
        <v>142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143</v>
      </c>
      <c r="AT185" s="217" t="s">
        <v>138</v>
      </c>
      <c r="AU185" s="217" t="s">
        <v>82</v>
      </c>
      <c r="AY185" s="19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143</v>
      </c>
      <c r="BM185" s="217" t="s">
        <v>940</v>
      </c>
    </row>
    <row r="186" spans="1:47" s="2" customFormat="1" ht="12">
      <c r="A186" s="40"/>
      <c r="B186" s="41"/>
      <c r="C186" s="42"/>
      <c r="D186" s="219" t="s">
        <v>145</v>
      </c>
      <c r="E186" s="42"/>
      <c r="F186" s="220" t="s">
        <v>620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145</v>
      </c>
      <c r="AU186" s="19" t="s">
        <v>82</v>
      </c>
    </row>
    <row r="187" spans="1:51" s="13" customFormat="1" ht="12">
      <c r="A187" s="13"/>
      <c r="B187" s="224"/>
      <c r="C187" s="225"/>
      <c r="D187" s="226" t="s">
        <v>147</v>
      </c>
      <c r="E187" s="227" t="s">
        <v>19</v>
      </c>
      <c r="F187" s="228" t="s">
        <v>941</v>
      </c>
      <c r="G187" s="225"/>
      <c r="H187" s="229">
        <v>1.205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147</v>
      </c>
      <c r="AU187" s="235" t="s">
        <v>82</v>
      </c>
      <c r="AV187" s="13" t="s">
        <v>82</v>
      </c>
      <c r="AW187" s="13" t="s">
        <v>33</v>
      </c>
      <c r="AX187" s="13" t="s">
        <v>80</v>
      </c>
      <c r="AY187" s="235" t="s">
        <v>136</v>
      </c>
    </row>
    <row r="188" spans="1:65" s="2" customFormat="1" ht="24.15" customHeight="1">
      <c r="A188" s="40"/>
      <c r="B188" s="41"/>
      <c r="C188" s="206" t="s">
        <v>290</v>
      </c>
      <c r="D188" s="206" t="s">
        <v>138</v>
      </c>
      <c r="E188" s="207" t="s">
        <v>625</v>
      </c>
      <c r="F188" s="208" t="s">
        <v>626</v>
      </c>
      <c r="G188" s="209" t="s">
        <v>201</v>
      </c>
      <c r="H188" s="210">
        <v>16.87</v>
      </c>
      <c r="I188" s="211"/>
      <c r="J188" s="212">
        <f>ROUND(I188*H188,2)</f>
        <v>0</v>
      </c>
      <c r="K188" s="208" t="s">
        <v>142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143</v>
      </c>
      <c r="AT188" s="217" t="s">
        <v>138</v>
      </c>
      <c r="AU188" s="217" t="s">
        <v>82</v>
      </c>
      <c r="AY188" s="19" t="s">
        <v>136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143</v>
      </c>
      <c r="BM188" s="217" t="s">
        <v>942</v>
      </c>
    </row>
    <row r="189" spans="1:47" s="2" customFormat="1" ht="12">
      <c r="A189" s="40"/>
      <c r="B189" s="41"/>
      <c r="C189" s="42"/>
      <c r="D189" s="219" t="s">
        <v>145</v>
      </c>
      <c r="E189" s="42"/>
      <c r="F189" s="220" t="s">
        <v>628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145</v>
      </c>
      <c r="AU189" s="19" t="s">
        <v>82</v>
      </c>
    </row>
    <row r="190" spans="1:51" s="13" customFormat="1" ht="12">
      <c r="A190" s="13"/>
      <c r="B190" s="224"/>
      <c r="C190" s="225"/>
      <c r="D190" s="226" t="s">
        <v>147</v>
      </c>
      <c r="E190" s="227" t="s">
        <v>19</v>
      </c>
      <c r="F190" s="228" t="s">
        <v>943</v>
      </c>
      <c r="G190" s="225"/>
      <c r="H190" s="229">
        <v>16.87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82</v>
      </c>
      <c r="AV190" s="13" t="s">
        <v>82</v>
      </c>
      <c r="AW190" s="13" t="s">
        <v>33</v>
      </c>
      <c r="AX190" s="13" t="s">
        <v>80</v>
      </c>
      <c r="AY190" s="235" t="s">
        <v>136</v>
      </c>
    </row>
    <row r="191" spans="1:65" s="2" customFormat="1" ht="16.5" customHeight="1">
      <c r="A191" s="40"/>
      <c r="B191" s="41"/>
      <c r="C191" s="206" t="s">
        <v>296</v>
      </c>
      <c r="D191" s="206" t="s">
        <v>138</v>
      </c>
      <c r="E191" s="207" t="s">
        <v>631</v>
      </c>
      <c r="F191" s="208" t="s">
        <v>632</v>
      </c>
      <c r="G191" s="209" t="s">
        <v>201</v>
      </c>
      <c r="H191" s="210">
        <v>377.341</v>
      </c>
      <c r="I191" s="211"/>
      <c r="J191" s="212">
        <f>ROUND(I191*H191,2)</f>
        <v>0</v>
      </c>
      <c r="K191" s="208" t="s">
        <v>142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143</v>
      </c>
      <c r="AT191" s="217" t="s">
        <v>138</v>
      </c>
      <c r="AU191" s="217" t="s">
        <v>82</v>
      </c>
      <c r="AY191" s="19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143</v>
      </c>
      <c r="BM191" s="217" t="s">
        <v>944</v>
      </c>
    </row>
    <row r="192" spans="1:47" s="2" customFormat="1" ht="12">
      <c r="A192" s="40"/>
      <c r="B192" s="41"/>
      <c r="C192" s="42"/>
      <c r="D192" s="219" t="s">
        <v>145</v>
      </c>
      <c r="E192" s="42"/>
      <c r="F192" s="220" t="s">
        <v>634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145</v>
      </c>
      <c r="AU192" s="19" t="s">
        <v>82</v>
      </c>
    </row>
    <row r="193" spans="1:51" s="13" customFormat="1" ht="12">
      <c r="A193" s="13"/>
      <c r="B193" s="224"/>
      <c r="C193" s="225"/>
      <c r="D193" s="226" t="s">
        <v>147</v>
      </c>
      <c r="E193" s="227" t="s">
        <v>19</v>
      </c>
      <c r="F193" s="228" t="s">
        <v>945</v>
      </c>
      <c r="G193" s="225"/>
      <c r="H193" s="229">
        <v>377.341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147</v>
      </c>
      <c r="AU193" s="235" t="s">
        <v>82</v>
      </c>
      <c r="AV193" s="13" t="s">
        <v>82</v>
      </c>
      <c r="AW193" s="13" t="s">
        <v>33</v>
      </c>
      <c r="AX193" s="13" t="s">
        <v>80</v>
      </c>
      <c r="AY193" s="235" t="s">
        <v>136</v>
      </c>
    </row>
    <row r="194" spans="1:65" s="2" customFormat="1" ht="24.15" customHeight="1">
      <c r="A194" s="40"/>
      <c r="B194" s="41"/>
      <c r="C194" s="206" t="s">
        <v>302</v>
      </c>
      <c r="D194" s="206" t="s">
        <v>138</v>
      </c>
      <c r="E194" s="207" t="s">
        <v>637</v>
      </c>
      <c r="F194" s="208" t="s">
        <v>638</v>
      </c>
      <c r="G194" s="209" t="s">
        <v>201</v>
      </c>
      <c r="H194" s="210">
        <v>1.205</v>
      </c>
      <c r="I194" s="211"/>
      <c r="J194" s="212">
        <f>ROUND(I194*H194,2)</f>
        <v>0</v>
      </c>
      <c r="K194" s="208" t="s">
        <v>19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143</v>
      </c>
      <c r="AT194" s="217" t="s">
        <v>138</v>
      </c>
      <c r="AU194" s="217" t="s">
        <v>82</v>
      </c>
      <c r="AY194" s="19" t="s">
        <v>136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143</v>
      </c>
      <c r="BM194" s="217" t="s">
        <v>946</v>
      </c>
    </row>
    <row r="195" spans="1:51" s="13" customFormat="1" ht="12">
      <c r="A195" s="13"/>
      <c r="B195" s="224"/>
      <c r="C195" s="225"/>
      <c r="D195" s="226" t="s">
        <v>147</v>
      </c>
      <c r="E195" s="227" t="s">
        <v>19</v>
      </c>
      <c r="F195" s="228" t="s">
        <v>947</v>
      </c>
      <c r="G195" s="225"/>
      <c r="H195" s="229">
        <v>1.205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147</v>
      </c>
      <c r="AU195" s="235" t="s">
        <v>82</v>
      </c>
      <c r="AV195" s="13" t="s">
        <v>82</v>
      </c>
      <c r="AW195" s="13" t="s">
        <v>33</v>
      </c>
      <c r="AX195" s="13" t="s">
        <v>80</v>
      </c>
      <c r="AY195" s="235" t="s">
        <v>136</v>
      </c>
    </row>
    <row r="196" spans="1:63" s="12" customFormat="1" ht="22.8" customHeight="1">
      <c r="A196" s="12"/>
      <c r="B196" s="190"/>
      <c r="C196" s="191"/>
      <c r="D196" s="192" t="s">
        <v>71</v>
      </c>
      <c r="E196" s="204" t="s">
        <v>641</v>
      </c>
      <c r="F196" s="204" t="s">
        <v>642</v>
      </c>
      <c r="G196" s="191"/>
      <c r="H196" s="191"/>
      <c r="I196" s="194"/>
      <c r="J196" s="205">
        <f>BK196</f>
        <v>0</v>
      </c>
      <c r="K196" s="191"/>
      <c r="L196" s="196"/>
      <c r="M196" s="197"/>
      <c r="N196" s="198"/>
      <c r="O196" s="198"/>
      <c r="P196" s="199">
        <f>SUM(P197:P198)</f>
        <v>0</v>
      </c>
      <c r="Q196" s="198"/>
      <c r="R196" s="199">
        <f>SUM(R197:R198)</f>
        <v>0</v>
      </c>
      <c r="S196" s="198"/>
      <c r="T196" s="200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1" t="s">
        <v>80</v>
      </c>
      <c r="AT196" s="202" t="s">
        <v>71</v>
      </c>
      <c r="AU196" s="202" t="s">
        <v>80</v>
      </c>
      <c r="AY196" s="201" t="s">
        <v>136</v>
      </c>
      <c r="BK196" s="203">
        <f>SUM(BK197:BK198)</f>
        <v>0</v>
      </c>
    </row>
    <row r="197" spans="1:65" s="2" customFormat="1" ht="24.15" customHeight="1">
      <c r="A197" s="40"/>
      <c r="B197" s="41"/>
      <c r="C197" s="206" t="s">
        <v>308</v>
      </c>
      <c r="D197" s="206" t="s">
        <v>138</v>
      </c>
      <c r="E197" s="207" t="s">
        <v>948</v>
      </c>
      <c r="F197" s="208" t="s">
        <v>949</v>
      </c>
      <c r="G197" s="209" t="s">
        <v>201</v>
      </c>
      <c r="H197" s="210">
        <v>36.696</v>
      </c>
      <c r="I197" s="211"/>
      <c r="J197" s="212">
        <f>ROUND(I197*H197,2)</f>
        <v>0</v>
      </c>
      <c r="K197" s="208" t="s">
        <v>142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143</v>
      </c>
      <c r="AT197" s="217" t="s">
        <v>138</v>
      </c>
      <c r="AU197" s="217" t="s">
        <v>82</v>
      </c>
      <c r="AY197" s="19" t="s">
        <v>136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143</v>
      </c>
      <c r="BM197" s="217" t="s">
        <v>950</v>
      </c>
    </row>
    <row r="198" spans="1:47" s="2" customFormat="1" ht="12">
      <c r="A198" s="40"/>
      <c r="B198" s="41"/>
      <c r="C198" s="42"/>
      <c r="D198" s="219" t="s">
        <v>145</v>
      </c>
      <c r="E198" s="42"/>
      <c r="F198" s="220" t="s">
        <v>951</v>
      </c>
      <c r="G198" s="42"/>
      <c r="H198" s="42"/>
      <c r="I198" s="221"/>
      <c r="J198" s="42"/>
      <c r="K198" s="42"/>
      <c r="L198" s="46"/>
      <c r="M198" s="281"/>
      <c r="N198" s="282"/>
      <c r="O198" s="283"/>
      <c r="P198" s="283"/>
      <c r="Q198" s="283"/>
      <c r="R198" s="283"/>
      <c r="S198" s="283"/>
      <c r="T198" s="28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145</v>
      </c>
      <c r="AU198" s="19" t="s">
        <v>82</v>
      </c>
    </row>
    <row r="199" spans="1:31" s="2" customFormat="1" ht="6.95" customHeight="1">
      <c r="A199" s="40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46"/>
      <c r="M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</sheetData>
  <sheetProtection password="CEF7" sheet="1" objects="1" scenarios="1" formatColumns="0" formatRows="0" autoFilter="0"/>
  <autoFilter ref="C86:K19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1/132151104"/>
    <hyperlink ref="F98" r:id="rId2" display="https://podminky.urs.cz/item/CS_URS_2021_01/162251102"/>
    <hyperlink ref="F102" r:id="rId3" display="https://podminky.urs.cz/item/CS_URS_2021_01/162751117"/>
    <hyperlink ref="F105" r:id="rId4" display="https://podminky.urs.cz/item/CS_URS_2021_01/162751119"/>
    <hyperlink ref="F108" r:id="rId5" display="https://podminky.urs.cz/item/CS_URS_2021_01/167151111"/>
    <hyperlink ref="F113" r:id="rId6" display="https://podminky.urs.cz/item/CS_URS_2021_01/171201223"/>
    <hyperlink ref="F116" r:id="rId7" display="https://podminky.urs.cz/item/CS_URS_2021_01/174101101"/>
    <hyperlink ref="F129" r:id="rId8" display="https://podminky.urs.cz/item/CS_URS_2021_01/564851111"/>
    <hyperlink ref="F133" r:id="rId9" display="https://podminky.urs.cz/item/CS_URS_2021_01/584121111"/>
    <hyperlink ref="F139" r:id="rId10" display="https://podminky.urs.cz/item/CS_URS_2021_01/113106492"/>
    <hyperlink ref="F143" r:id="rId11" display="https://podminky.urs.cz/item/CS_URS_2021_01/979094441"/>
    <hyperlink ref="F148" r:id="rId12" display="https://podminky.urs.cz/item/CS_URS_2021_01/969031112"/>
    <hyperlink ref="F157" r:id="rId13" display="https://podminky.urs.cz/item/CS_URS_2021_01/997013111"/>
    <hyperlink ref="F159" r:id="rId14" display="https://podminky.urs.cz/item/CS_URS_2021_01/997013501"/>
    <hyperlink ref="F161" r:id="rId15" display="https://podminky.urs.cz/item/CS_URS_2021_01/997013509"/>
    <hyperlink ref="F164" r:id="rId16" display="https://podminky.urs.cz/item/CS_URS_2021_01/997013631"/>
    <hyperlink ref="F168" r:id="rId17" display="https://podminky.urs.cz/item/CS_URS_2021_01/981511114"/>
    <hyperlink ref="F181" r:id="rId18" display="https://podminky.urs.cz/item/CS_URS_2021_01/997006007"/>
    <hyperlink ref="F186" r:id="rId19" display="https://podminky.urs.cz/item/CS_URS_2021_01/997006512"/>
    <hyperlink ref="F189" r:id="rId20" display="https://podminky.urs.cz/item/CS_URS_2021_01/997006519"/>
    <hyperlink ref="F192" r:id="rId21" display="https://podminky.urs.cz/item/CS_URS_2021_01/997006551"/>
    <hyperlink ref="F198" r:id="rId22" display="https://podminky.urs.cz/item/CS_URS_2021_01/998226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Odstranění objektů bývalé LTO v areálu nemocnice Nový Bydžov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952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5. 8. 2022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0"/>
      <c r="B27" s="141"/>
      <c r="C27" s="140"/>
      <c r="D27" s="140"/>
      <c r="E27" s="142" t="s">
        <v>103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ROUND((SUM(BE83:BE137)),2)</f>
        <v>0</v>
      </c>
      <c r="G33" s="40"/>
      <c r="H33" s="40"/>
      <c r="I33" s="150">
        <v>0.21</v>
      </c>
      <c r="J33" s="149">
        <f>ROUND(((SUM(BE83:BE137))*I33),2)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ROUND((SUM(BF83:BF137)),2)</f>
        <v>0</v>
      </c>
      <c r="G34" s="40"/>
      <c r="H34" s="40"/>
      <c r="I34" s="150">
        <v>0.15</v>
      </c>
      <c r="J34" s="149">
        <f>ROUND(((SUM(BF83:BF137))*I34),2)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ROUND((SUM(BG83:BG137)),2)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ROUND((SUM(BH83:BH137)),2)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ROUND((SUM(BI83:BI137)),2)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Odstranění objektů bývalé LTO v areálu nemocnice Nový Bydžov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4. - Kanalizace + lapol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Nový Bydžov</v>
      </c>
      <c r="G52" s="42"/>
      <c r="H52" s="42"/>
      <c r="I52" s="34" t="s">
        <v>23</v>
      </c>
      <c r="J52" s="74" t="str">
        <f>IF(J12="","",J12)</f>
        <v>5. 8. 2022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Královehradecký kraj</v>
      </c>
      <c r="G54" s="42"/>
      <c r="H54" s="42"/>
      <c r="I54" s="34" t="s">
        <v>31</v>
      </c>
      <c r="J54" s="38" t="str">
        <f>E21</f>
        <v>INS s.r.o. Náchod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Krčmář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</v>
      </c>
      <c r="E62" s="176"/>
      <c r="F62" s="176"/>
      <c r="G62" s="176"/>
      <c r="H62" s="176"/>
      <c r="I62" s="176"/>
      <c r="J62" s="177">
        <f>J107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115</v>
      </c>
      <c r="E63" s="176"/>
      <c r="F63" s="176"/>
      <c r="G63" s="176"/>
      <c r="H63" s="176"/>
      <c r="I63" s="176"/>
      <c r="J63" s="177">
        <f>J109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121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Odstranění objektů bývalé LTO v areálu nemocnice Nový Bydžov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4. - Kanalizace + lapol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Nový Bydžov</v>
      </c>
      <c r="G77" s="42"/>
      <c r="H77" s="42"/>
      <c r="I77" s="34" t="s">
        <v>23</v>
      </c>
      <c r="J77" s="74" t="str">
        <f>IF(J12="","",J12)</f>
        <v>5. 8. 2022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Královehradecký kraj</v>
      </c>
      <c r="G79" s="42"/>
      <c r="H79" s="42"/>
      <c r="I79" s="34" t="s">
        <v>31</v>
      </c>
      <c r="J79" s="38" t="str">
        <f>E21</f>
        <v>INS s.r.o. Náchod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Jan Krčmář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122</v>
      </c>
      <c r="D82" s="182" t="s">
        <v>57</v>
      </c>
      <c r="E82" s="182" t="s">
        <v>53</v>
      </c>
      <c r="F82" s="182" t="s">
        <v>54</v>
      </c>
      <c r="G82" s="182" t="s">
        <v>123</v>
      </c>
      <c r="H82" s="182" t="s">
        <v>124</v>
      </c>
      <c r="I82" s="182" t="s">
        <v>125</v>
      </c>
      <c r="J82" s="182" t="s">
        <v>106</v>
      </c>
      <c r="K82" s="183" t="s">
        <v>126</v>
      </c>
      <c r="L82" s="184"/>
      <c r="M82" s="94" t="s">
        <v>19</v>
      </c>
      <c r="N82" s="95" t="s">
        <v>42</v>
      </c>
      <c r="O82" s="95" t="s">
        <v>127</v>
      </c>
      <c r="P82" s="95" t="s">
        <v>128</v>
      </c>
      <c r="Q82" s="95" t="s">
        <v>129</v>
      </c>
      <c r="R82" s="95" t="s">
        <v>130</v>
      </c>
      <c r="S82" s="95" t="s">
        <v>131</v>
      </c>
      <c r="T82" s="96" t="s">
        <v>132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133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0.00042859999999999996</v>
      </c>
      <c r="S83" s="98"/>
      <c r="T83" s="188">
        <f>T84</f>
        <v>28.582644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107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134</v>
      </c>
      <c r="F84" s="193" t="s">
        <v>135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P85+P107+P109</f>
        <v>0</v>
      </c>
      <c r="Q84" s="198"/>
      <c r="R84" s="199">
        <f>R85+R107+R109</f>
        <v>0.00042859999999999996</v>
      </c>
      <c r="S84" s="198"/>
      <c r="T84" s="200">
        <f>T85+T107+T109</f>
        <v>28.582644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80</v>
      </c>
      <c r="AT84" s="202" t="s">
        <v>71</v>
      </c>
      <c r="AU84" s="202" t="s">
        <v>72</v>
      </c>
      <c r="AY84" s="201" t="s">
        <v>136</v>
      </c>
      <c r="BK84" s="203">
        <f>BK85+BK107+BK109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80</v>
      </c>
      <c r="F85" s="204" t="s">
        <v>137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SUM(P86:P106)</f>
        <v>0</v>
      </c>
      <c r="Q85" s="198"/>
      <c r="R85" s="199">
        <f>SUM(R86:R106)</f>
        <v>0</v>
      </c>
      <c r="S85" s="198"/>
      <c r="T85" s="200">
        <f>SUM(T86:T106)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80</v>
      </c>
      <c r="AT85" s="202" t="s">
        <v>71</v>
      </c>
      <c r="AU85" s="202" t="s">
        <v>80</v>
      </c>
      <c r="AY85" s="201" t="s">
        <v>136</v>
      </c>
      <c r="BK85" s="203">
        <f>SUM(BK86:BK106)</f>
        <v>0</v>
      </c>
    </row>
    <row r="86" spans="1:65" s="2" customFormat="1" ht="24.15" customHeight="1">
      <c r="A86" s="40"/>
      <c r="B86" s="41"/>
      <c r="C86" s="206" t="s">
        <v>80</v>
      </c>
      <c r="D86" s="206" t="s">
        <v>138</v>
      </c>
      <c r="E86" s="207" t="s">
        <v>857</v>
      </c>
      <c r="F86" s="208" t="s">
        <v>858</v>
      </c>
      <c r="G86" s="209" t="s">
        <v>169</v>
      </c>
      <c r="H86" s="210">
        <v>157.141</v>
      </c>
      <c r="I86" s="211"/>
      <c r="J86" s="212">
        <f>ROUND(I86*H86,2)</f>
        <v>0</v>
      </c>
      <c r="K86" s="208" t="s">
        <v>142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143</v>
      </c>
      <c r="AT86" s="217" t="s">
        <v>138</v>
      </c>
      <c r="AU86" s="217" t="s">
        <v>82</v>
      </c>
      <c r="AY86" s="19" t="s">
        <v>136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143</v>
      </c>
      <c r="BM86" s="217" t="s">
        <v>953</v>
      </c>
    </row>
    <row r="87" spans="1:47" s="2" customFormat="1" ht="12">
      <c r="A87" s="40"/>
      <c r="B87" s="41"/>
      <c r="C87" s="42"/>
      <c r="D87" s="219" t="s">
        <v>145</v>
      </c>
      <c r="E87" s="42"/>
      <c r="F87" s="220" t="s">
        <v>860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145</v>
      </c>
      <c r="AU87" s="19" t="s">
        <v>82</v>
      </c>
    </row>
    <row r="88" spans="1:51" s="14" customFormat="1" ht="12">
      <c r="A88" s="14"/>
      <c r="B88" s="246"/>
      <c r="C88" s="247"/>
      <c r="D88" s="226" t="s">
        <v>147</v>
      </c>
      <c r="E88" s="248" t="s">
        <v>19</v>
      </c>
      <c r="F88" s="249" t="s">
        <v>829</v>
      </c>
      <c r="G88" s="247"/>
      <c r="H88" s="248" t="s">
        <v>19</v>
      </c>
      <c r="I88" s="250"/>
      <c r="J88" s="247"/>
      <c r="K88" s="247"/>
      <c r="L88" s="251"/>
      <c r="M88" s="252"/>
      <c r="N88" s="253"/>
      <c r="O88" s="253"/>
      <c r="P88" s="253"/>
      <c r="Q88" s="253"/>
      <c r="R88" s="253"/>
      <c r="S88" s="253"/>
      <c r="T88" s="25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5" t="s">
        <v>147</v>
      </c>
      <c r="AU88" s="255" t="s">
        <v>82</v>
      </c>
      <c r="AV88" s="14" t="s">
        <v>80</v>
      </c>
      <c r="AW88" s="14" t="s">
        <v>33</v>
      </c>
      <c r="AX88" s="14" t="s">
        <v>72</v>
      </c>
      <c r="AY88" s="255" t="s">
        <v>136</v>
      </c>
    </row>
    <row r="89" spans="1:51" s="13" customFormat="1" ht="12">
      <c r="A89" s="13"/>
      <c r="B89" s="224"/>
      <c r="C89" s="225"/>
      <c r="D89" s="226" t="s">
        <v>147</v>
      </c>
      <c r="E89" s="227" t="s">
        <v>19</v>
      </c>
      <c r="F89" s="228" t="s">
        <v>954</v>
      </c>
      <c r="G89" s="225"/>
      <c r="H89" s="229">
        <v>141.34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147</v>
      </c>
      <c r="AU89" s="235" t="s">
        <v>82</v>
      </c>
      <c r="AV89" s="13" t="s">
        <v>82</v>
      </c>
      <c r="AW89" s="13" t="s">
        <v>33</v>
      </c>
      <c r="AX89" s="13" t="s">
        <v>72</v>
      </c>
      <c r="AY89" s="235" t="s">
        <v>136</v>
      </c>
    </row>
    <row r="90" spans="1:51" s="13" customFormat="1" ht="12">
      <c r="A90" s="13"/>
      <c r="B90" s="224"/>
      <c r="C90" s="225"/>
      <c r="D90" s="226" t="s">
        <v>147</v>
      </c>
      <c r="E90" s="227" t="s">
        <v>19</v>
      </c>
      <c r="F90" s="228" t="s">
        <v>955</v>
      </c>
      <c r="G90" s="225"/>
      <c r="H90" s="229">
        <v>15.801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147</v>
      </c>
      <c r="AU90" s="235" t="s">
        <v>82</v>
      </c>
      <c r="AV90" s="13" t="s">
        <v>82</v>
      </c>
      <c r="AW90" s="13" t="s">
        <v>33</v>
      </c>
      <c r="AX90" s="13" t="s">
        <v>72</v>
      </c>
      <c r="AY90" s="235" t="s">
        <v>136</v>
      </c>
    </row>
    <row r="91" spans="1:51" s="15" customFormat="1" ht="12">
      <c r="A91" s="15"/>
      <c r="B91" s="256"/>
      <c r="C91" s="257"/>
      <c r="D91" s="226" t="s">
        <v>147</v>
      </c>
      <c r="E91" s="258" t="s">
        <v>19</v>
      </c>
      <c r="F91" s="259" t="s">
        <v>277</v>
      </c>
      <c r="G91" s="257"/>
      <c r="H91" s="260">
        <v>157.141</v>
      </c>
      <c r="I91" s="261"/>
      <c r="J91" s="257"/>
      <c r="K91" s="257"/>
      <c r="L91" s="262"/>
      <c r="M91" s="263"/>
      <c r="N91" s="264"/>
      <c r="O91" s="264"/>
      <c r="P91" s="264"/>
      <c r="Q91" s="264"/>
      <c r="R91" s="264"/>
      <c r="S91" s="264"/>
      <c r="T91" s="26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6" t="s">
        <v>147</v>
      </c>
      <c r="AU91" s="266" t="s">
        <v>82</v>
      </c>
      <c r="AV91" s="15" t="s">
        <v>143</v>
      </c>
      <c r="AW91" s="15" t="s">
        <v>33</v>
      </c>
      <c r="AX91" s="15" t="s">
        <v>80</v>
      </c>
      <c r="AY91" s="266" t="s">
        <v>136</v>
      </c>
    </row>
    <row r="92" spans="1:65" s="2" customFormat="1" ht="24.15" customHeight="1">
      <c r="A92" s="40"/>
      <c r="B92" s="41"/>
      <c r="C92" s="206" t="s">
        <v>82</v>
      </c>
      <c r="D92" s="206" t="s">
        <v>138</v>
      </c>
      <c r="E92" s="207" t="s">
        <v>956</v>
      </c>
      <c r="F92" s="208" t="s">
        <v>957</v>
      </c>
      <c r="G92" s="209" t="s">
        <v>169</v>
      </c>
      <c r="H92" s="210">
        <v>2.352</v>
      </c>
      <c r="I92" s="211"/>
      <c r="J92" s="212">
        <f>ROUND(I92*H92,2)</f>
        <v>0</v>
      </c>
      <c r="K92" s="208" t="s">
        <v>142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143</v>
      </c>
      <c r="AT92" s="217" t="s">
        <v>138</v>
      </c>
      <c r="AU92" s="217" t="s">
        <v>82</v>
      </c>
      <c r="AY92" s="19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143</v>
      </c>
      <c r="BM92" s="217" t="s">
        <v>958</v>
      </c>
    </row>
    <row r="93" spans="1:47" s="2" customFormat="1" ht="12">
      <c r="A93" s="40"/>
      <c r="B93" s="41"/>
      <c r="C93" s="42"/>
      <c r="D93" s="219" t="s">
        <v>145</v>
      </c>
      <c r="E93" s="42"/>
      <c r="F93" s="220" t="s">
        <v>959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145</v>
      </c>
      <c r="AU93" s="19" t="s">
        <v>82</v>
      </c>
    </row>
    <row r="94" spans="1:51" s="14" customFormat="1" ht="12">
      <c r="A94" s="14"/>
      <c r="B94" s="246"/>
      <c r="C94" s="247"/>
      <c r="D94" s="226" t="s">
        <v>147</v>
      </c>
      <c r="E94" s="248" t="s">
        <v>19</v>
      </c>
      <c r="F94" s="249" t="s">
        <v>829</v>
      </c>
      <c r="G94" s="247"/>
      <c r="H94" s="248" t="s">
        <v>19</v>
      </c>
      <c r="I94" s="250"/>
      <c r="J94" s="247"/>
      <c r="K94" s="247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147</v>
      </c>
      <c r="AU94" s="255" t="s">
        <v>82</v>
      </c>
      <c r="AV94" s="14" t="s">
        <v>80</v>
      </c>
      <c r="AW94" s="14" t="s">
        <v>33</v>
      </c>
      <c r="AX94" s="14" t="s">
        <v>72</v>
      </c>
      <c r="AY94" s="255" t="s">
        <v>136</v>
      </c>
    </row>
    <row r="95" spans="1:51" s="13" customFormat="1" ht="12">
      <c r="A95" s="13"/>
      <c r="B95" s="224"/>
      <c r="C95" s="225"/>
      <c r="D95" s="226" t="s">
        <v>147</v>
      </c>
      <c r="E95" s="227" t="s">
        <v>19</v>
      </c>
      <c r="F95" s="228" t="s">
        <v>960</v>
      </c>
      <c r="G95" s="225"/>
      <c r="H95" s="229">
        <v>2.352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147</v>
      </c>
      <c r="AU95" s="235" t="s">
        <v>82</v>
      </c>
      <c r="AV95" s="13" t="s">
        <v>82</v>
      </c>
      <c r="AW95" s="13" t="s">
        <v>33</v>
      </c>
      <c r="AX95" s="13" t="s">
        <v>80</v>
      </c>
      <c r="AY95" s="235" t="s">
        <v>136</v>
      </c>
    </row>
    <row r="96" spans="1:65" s="2" customFormat="1" ht="24.15" customHeight="1">
      <c r="A96" s="40"/>
      <c r="B96" s="41"/>
      <c r="C96" s="206" t="s">
        <v>155</v>
      </c>
      <c r="D96" s="206" t="s">
        <v>138</v>
      </c>
      <c r="E96" s="207" t="s">
        <v>309</v>
      </c>
      <c r="F96" s="208" t="s">
        <v>310</v>
      </c>
      <c r="G96" s="209" t="s">
        <v>169</v>
      </c>
      <c r="H96" s="210">
        <v>173.08</v>
      </c>
      <c r="I96" s="211"/>
      <c r="J96" s="212">
        <f>ROUND(I96*H96,2)</f>
        <v>0</v>
      </c>
      <c r="K96" s="208" t="s">
        <v>142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143</v>
      </c>
      <c r="AT96" s="217" t="s">
        <v>138</v>
      </c>
      <c r="AU96" s="217" t="s">
        <v>82</v>
      </c>
      <c r="AY96" s="19" t="s">
        <v>136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143</v>
      </c>
      <c r="BM96" s="217" t="s">
        <v>961</v>
      </c>
    </row>
    <row r="97" spans="1:47" s="2" customFormat="1" ht="12">
      <c r="A97" s="40"/>
      <c r="B97" s="41"/>
      <c r="C97" s="42"/>
      <c r="D97" s="219" t="s">
        <v>145</v>
      </c>
      <c r="E97" s="42"/>
      <c r="F97" s="220" t="s">
        <v>312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145</v>
      </c>
      <c r="AU97" s="19" t="s">
        <v>82</v>
      </c>
    </row>
    <row r="98" spans="1:51" s="14" customFormat="1" ht="12">
      <c r="A98" s="14"/>
      <c r="B98" s="246"/>
      <c r="C98" s="247"/>
      <c r="D98" s="226" t="s">
        <v>147</v>
      </c>
      <c r="E98" s="248" t="s">
        <v>19</v>
      </c>
      <c r="F98" s="249" t="s">
        <v>829</v>
      </c>
      <c r="G98" s="247"/>
      <c r="H98" s="248" t="s">
        <v>19</v>
      </c>
      <c r="I98" s="250"/>
      <c r="J98" s="247"/>
      <c r="K98" s="247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147</v>
      </c>
      <c r="AU98" s="255" t="s">
        <v>82</v>
      </c>
      <c r="AV98" s="14" t="s">
        <v>80</v>
      </c>
      <c r="AW98" s="14" t="s">
        <v>33</v>
      </c>
      <c r="AX98" s="14" t="s">
        <v>72</v>
      </c>
      <c r="AY98" s="255" t="s">
        <v>136</v>
      </c>
    </row>
    <row r="99" spans="1:51" s="13" customFormat="1" ht="12">
      <c r="A99" s="13"/>
      <c r="B99" s="224"/>
      <c r="C99" s="225"/>
      <c r="D99" s="226" t="s">
        <v>147</v>
      </c>
      <c r="E99" s="227" t="s">
        <v>19</v>
      </c>
      <c r="F99" s="228" t="s">
        <v>962</v>
      </c>
      <c r="G99" s="225"/>
      <c r="H99" s="229">
        <v>141.34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147</v>
      </c>
      <c r="AU99" s="235" t="s">
        <v>82</v>
      </c>
      <c r="AV99" s="13" t="s">
        <v>82</v>
      </c>
      <c r="AW99" s="13" t="s">
        <v>33</v>
      </c>
      <c r="AX99" s="13" t="s">
        <v>72</v>
      </c>
      <c r="AY99" s="235" t="s">
        <v>136</v>
      </c>
    </row>
    <row r="100" spans="1:51" s="13" customFormat="1" ht="12">
      <c r="A100" s="13"/>
      <c r="B100" s="224"/>
      <c r="C100" s="225"/>
      <c r="D100" s="226" t="s">
        <v>147</v>
      </c>
      <c r="E100" s="227" t="s">
        <v>19</v>
      </c>
      <c r="F100" s="228" t="s">
        <v>963</v>
      </c>
      <c r="G100" s="225"/>
      <c r="H100" s="229">
        <v>31.74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147</v>
      </c>
      <c r="AU100" s="235" t="s">
        <v>82</v>
      </c>
      <c r="AV100" s="13" t="s">
        <v>82</v>
      </c>
      <c r="AW100" s="13" t="s">
        <v>33</v>
      </c>
      <c r="AX100" s="13" t="s">
        <v>72</v>
      </c>
      <c r="AY100" s="235" t="s">
        <v>136</v>
      </c>
    </row>
    <row r="101" spans="1:51" s="15" customFormat="1" ht="12">
      <c r="A101" s="15"/>
      <c r="B101" s="256"/>
      <c r="C101" s="257"/>
      <c r="D101" s="226" t="s">
        <v>147</v>
      </c>
      <c r="E101" s="258" t="s">
        <v>19</v>
      </c>
      <c r="F101" s="259" t="s">
        <v>277</v>
      </c>
      <c r="G101" s="257"/>
      <c r="H101" s="260">
        <v>173.08</v>
      </c>
      <c r="I101" s="261"/>
      <c r="J101" s="257"/>
      <c r="K101" s="257"/>
      <c r="L101" s="262"/>
      <c r="M101" s="263"/>
      <c r="N101" s="264"/>
      <c r="O101" s="264"/>
      <c r="P101" s="264"/>
      <c r="Q101" s="264"/>
      <c r="R101" s="264"/>
      <c r="S101" s="264"/>
      <c r="T101" s="26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6" t="s">
        <v>147</v>
      </c>
      <c r="AU101" s="266" t="s">
        <v>82</v>
      </c>
      <c r="AV101" s="15" t="s">
        <v>143</v>
      </c>
      <c r="AW101" s="15" t="s">
        <v>33</v>
      </c>
      <c r="AX101" s="15" t="s">
        <v>80</v>
      </c>
      <c r="AY101" s="266" t="s">
        <v>136</v>
      </c>
    </row>
    <row r="102" spans="1:65" s="2" customFormat="1" ht="16.5" customHeight="1">
      <c r="A102" s="40"/>
      <c r="B102" s="41"/>
      <c r="C102" s="236" t="s">
        <v>143</v>
      </c>
      <c r="D102" s="236" t="s">
        <v>198</v>
      </c>
      <c r="E102" s="237" t="s">
        <v>318</v>
      </c>
      <c r="F102" s="238" t="s">
        <v>319</v>
      </c>
      <c r="G102" s="239" t="s">
        <v>169</v>
      </c>
      <c r="H102" s="240">
        <v>15.939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186</v>
      </c>
      <c r="AT102" s="217" t="s">
        <v>198</v>
      </c>
      <c r="AU102" s="217" t="s">
        <v>82</v>
      </c>
      <c r="AY102" s="19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143</v>
      </c>
      <c r="BM102" s="217" t="s">
        <v>964</v>
      </c>
    </row>
    <row r="103" spans="1:51" s="14" customFormat="1" ht="12">
      <c r="A103" s="14"/>
      <c r="B103" s="246"/>
      <c r="C103" s="247"/>
      <c r="D103" s="226" t="s">
        <v>147</v>
      </c>
      <c r="E103" s="248" t="s">
        <v>19</v>
      </c>
      <c r="F103" s="249" t="s">
        <v>321</v>
      </c>
      <c r="G103" s="247"/>
      <c r="H103" s="248" t="s">
        <v>19</v>
      </c>
      <c r="I103" s="250"/>
      <c r="J103" s="247"/>
      <c r="K103" s="247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147</v>
      </c>
      <c r="AU103" s="255" t="s">
        <v>82</v>
      </c>
      <c r="AV103" s="14" t="s">
        <v>80</v>
      </c>
      <c r="AW103" s="14" t="s">
        <v>33</v>
      </c>
      <c r="AX103" s="14" t="s">
        <v>72</v>
      </c>
      <c r="AY103" s="255" t="s">
        <v>136</v>
      </c>
    </row>
    <row r="104" spans="1:51" s="13" customFormat="1" ht="12">
      <c r="A104" s="13"/>
      <c r="B104" s="224"/>
      <c r="C104" s="225"/>
      <c r="D104" s="226" t="s">
        <v>147</v>
      </c>
      <c r="E104" s="227" t="s">
        <v>19</v>
      </c>
      <c r="F104" s="228" t="s">
        <v>965</v>
      </c>
      <c r="G104" s="225"/>
      <c r="H104" s="229">
        <v>173.08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147</v>
      </c>
      <c r="AU104" s="235" t="s">
        <v>82</v>
      </c>
      <c r="AV104" s="13" t="s">
        <v>82</v>
      </c>
      <c r="AW104" s="13" t="s">
        <v>33</v>
      </c>
      <c r="AX104" s="13" t="s">
        <v>72</v>
      </c>
      <c r="AY104" s="235" t="s">
        <v>136</v>
      </c>
    </row>
    <row r="105" spans="1:51" s="13" customFormat="1" ht="12">
      <c r="A105" s="13"/>
      <c r="B105" s="224"/>
      <c r="C105" s="225"/>
      <c r="D105" s="226" t="s">
        <v>147</v>
      </c>
      <c r="E105" s="227" t="s">
        <v>19</v>
      </c>
      <c r="F105" s="228" t="s">
        <v>966</v>
      </c>
      <c r="G105" s="225"/>
      <c r="H105" s="229">
        <v>-157.141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147</v>
      </c>
      <c r="AU105" s="235" t="s">
        <v>82</v>
      </c>
      <c r="AV105" s="13" t="s">
        <v>82</v>
      </c>
      <c r="AW105" s="13" t="s">
        <v>33</v>
      </c>
      <c r="AX105" s="13" t="s">
        <v>72</v>
      </c>
      <c r="AY105" s="235" t="s">
        <v>136</v>
      </c>
    </row>
    <row r="106" spans="1:51" s="15" customFormat="1" ht="12">
      <c r="A106" s="15"/>
      <c r="B106" s="256"/>
      <c r="C106" s="257"/>
      <c r="D106" s="226" t="s">
        <v>147</v>
      </c>
      <c r="E106" s="258" t="s">
        <v>19</v>
      </c>
      <c r="F106" s="259" t="s">
        <v>277</v>
      </c>
      <c r="G106" s="257"/>
      <c r="H106" s="260">
        <v>15.939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147</v>
      </c>
      <c r="AU106" s="266" t="s">
        <v>82</v>
      </c>
      <c r="AV106" s="15" t="s">
        <v>143</v>
      </c>
      <c r="AW106" s="15" t="s">
        <v>33</v>
      </c>
      <c r="AX106" s="15" t="s">
        <v>80</v>
      </c>
      <c r="AY106" s="266" t="s">
        <v>136</v>
      </c>
    </row>
    <row r="107" spans="1:63" s="12" customFormat="1" ht="22.8" customHeight="1">
      <c r="A107" s="12"/>
      <c r="B107" s="190"/>
      <c r="C107" s="191"/>
      <c r="D107" s="192" t="s">
        <v>71</v>
      </c>
      <c r="E107" s="204" t="s">
        <v>186</v>
      </c>
      <c r="F107" s="204" t="s">
        <v>448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P108</f>
        <v>0</v>
      </c>
      <c r="Q107" s="198"/>
      <c r="R107" s="199">
        <f>R108</f>
        <v>0</v>
      </c>
      <c r="S107" s="198"/>
      <c r="T107" s="200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80</v>
      </c>
      <c r="AT107" s="202" t="s">
        <v>71</v>
      </c>
      <c r="AU107" s="202" t="s">
        <v>80</v>
      </c>
      <c r="AY107" s="201" t="s">
        <v>136</v>
      </c>
      <c r="BK107" s="203">
        <f>BK108</f>
        <v>0</v>
      </c>
    </row>
    <row r="108" spans="1:65" s="2" customFormat="1" ht="24.15" customHeight="1">
      <c r="A108" s="40"/>
      <c r="B108" s="41"/>
      <c r="C108" s="206" t="s">
        <v>166</v>
      </c>
      <c r="D108" s="206" t="s">
        <v>138</v>
      </c>
      <c r="E108" s="207" t="s">
        <v>967</v>
      </c>
      <c r="F108" s="208" t="s">
        <v>968</v>
      </c>
      <c r="G108" s="209" t="s">
        <v>151</v>
      </c>
      <c r="H108" s="210">
        <v>2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143</v>
      </c>
      <c r="AT108" s="217" t="s">
        <v>138</v>
      </c>
      <c r="AU108" s="217" t="s">
        <v>82</v>
      </c>
      <c r="AY108" s="19" t="s">
        <v>136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143</v>
      </c>
      <c r="BM108" s="217" t="s">
        <v>969</v>
      </c>
    </row>
    <row r="109" spans="1:63" s="12" customFormat="1" ht="22.8" customHeight="1">
      <c r="A109" s="12"/>
      <c r="B109" s="190"/>
      <c r="C109" s="191"/>
      <c r="D109" s="192" t="s">
        <v>71</v>
      </c>
      <c r="E109" s="204" t="s">
        <v>539</v>
      </c>
      <c r="F109" s="204" t="s">
        <v>540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SUM(P110:P137)</f>
        <v>0</v>
      </c>
      <c r="Q109" s="198"/>
      <c r="R109" s="199">
        <f>SUM(R110:R137)</f>
        <v>0.00042859999999999996</v>
      </c>
      <c r="S109" s="198"/>
      <c r="T109" s="200">
        <f>SUM(T110:T137)</f>
        <v>28.582644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80</v>
      </c>
      <c r="AT109" s="202" t="s">
        <v>71</v>
      </c>
      <c r="AU109" s="202" t="s">
        <v>80</v>
      </c>
      <c r="AY109" s="201" t="s">
        <v>136</v>
      </c>
      <c r="BK109" s="203">
        <f>SUM(BK110:BK137)</f>
        <v>0</v>
      </c>
    </row>
    <row r="110" spans="1:65" s="2" customFormat="1" ht="16.5" customHeight="1">
      <c r="A110" s="40"/>
      <c r="B110" s="41"/>
      <c r="C110" s="206" t="s">
        <v>174</v>
      </c>
      <c r="D110" s="206" t="s">
        <v>138</v>
      </c>
      <c r="E110" s="207" t="s">
        <v>970</v>
      </c>
      <c r="F110" s="208" t="s">
        <v>971</v>
      </c>
      <c r="G110" s="209" t="s">
        <v>162</v>
      </c>
      <c r="H110" s="210">
        <v>116</v>
      </c>
      <c r="I110" s="211"/>
      <c r="J110" s="212">
        <f>ROUND(I110*H110,2)</f>
        <v>0</v>
      </c>
      <c r="K110" s="208" t="s">
        <v>142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0.065</v>
      </c>
      <c r="T110" s="216">
        <f>S110*H110</f>
        <v>7.54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143</v>
      </c>
      <c r="AT110" s="217" t="s">
        <v>138</v>
      </c>
      <c r="AU110" s="217" t="s">
        <v>82</v>
      </c>
      <c r="AY110" s="19" t="s">
        <v>136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143</v>
      </c>
      <c r="BM110" s="217" t="s">
        <v>972</v>
      </c>
    </row>
    <row r="111" spans="1:47" s="2" customFormat="1" ht="12">
      <c r="A111" s="40"/>
      <c r="B111" s="41"/>
      <c r="C111" s="42"/>
      <c r="D111" s="219" t="s">
        <v>145</v>
      </c>
      <c r="E111" s="42"/>
      <c r="F111" s="220" t="s">
        <v>973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82</v>
      </c>
    </row>
    <row r="112" spans="1:51" s="13" customFormat="1" ht="12">
      <c r="A112" s="13"/>
      <c r="B112" s="224"/>
      <c r="C112" s="225"/>
      <c r="D112" s="226" t="s">
        <v>147</v>
      </c>
      <c r="E112" s="227" t="s">
        <v>19</v>
      </c>
      <c r="F112" s="228" t="s">
        <v>974</v>
      </c>
      <c r="G112" s="225"/>
      <c r="H112" s="229">
        <v>116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147</v>
      </c>
      <c r="AU112" s="235" t="s">
        <v>82</v>
      </c>
      <c r="AV112" s="13" t="s">
        <v>82</v>
      </c>
      <c r="AW112" s="13" t="s">
        <v>33</v>
      </c>
      <c r="AX112" s="13" t="s">
        <v>80</v>
      </c>
      <c r="AY112" s="235" t="s">
        <v>136</v>
      </c>
    </row>
    <row r="113" spans="1:65" s="2" customFormat="1" ht="21.75" customHeight="1">
      <c r="A113" s="40"/>
      <c r="B113" s="41"/>
      <c r="C113" s="206" t="s">
        <v>180</v>
      </c>
      <c r="D113" s="206" t="s">
        <v>138</v>
      </c>
      <c r="E113" s="207" t="s">
        <v>563</v>
      </c>
      <c r="F113" s="208" t="s">
        <v>564</v>
      </c>
      <c r="G113" s="209" t="s">
        <v>169</v>
      </c>
      <c r="H113" s="210">
        <v>5.346</v>
      </c>
      <c r="I113" s="211"/>
      <c r="J113" s="212">
        <f>ROUND(I113*H113,2)</f>
        <v>0</v>
      </c>
      <c r="K113" s="208" t="s">
        <v>142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2.004</v>
      </c>
      <c r="T113" s="216">
        <f>S113*H113</f>
        <v>10.713384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143</v>
      </c>
      <c r="AT113" s="217" t="s">
        <v>138</v>
      </c>
      <c r="AU113" s="217" t="s">
        <v>82</v>
      </c>
      <c r="AY113" s="19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143</v>
      </c>
      <c r="BM113" s="217" t="s">
        <v>975</v>
      </c>
    </row>
    <row r="114" spans="1:47" s="2" customFormat="1" ht="12">
      <c r="A114" s="40"/>
      <c r="B114" s="41"/>
      <c r="C114" s="42"/>
      <c r="D114" s="219" t="s">
        <v>145</v>
      </c>
      <c r="E114" s="42"/>
      <c r="F114" s="220" t="s">
        <v>566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145</v>
      </c>
      <c r="AU114" s="19" t="s">
        <v>82</v>
      </c>
    </row>
    <row r="115" spans="1:51" s="13" customFormat="1" ht="12">
      <c r="A115" s="13"/>
      <c r="B115" s="224"/>
      <c r="C115" s="225"/>
      <c r="D115" s="226" t="s">
        <v>147</v>
      </c>
      <c r="E115" s="227" t="s">
        <v>19</v>
      </c>
      <c r="F115" s="228" t="s">
        <v>976</v>
      </c>
      <c r="G115" s="225"/>
      <c r="H115" s="229">
        <v>5.346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147</v>
      </c>
      <c r="AU115" s="235" t="s">
        <v>82</v>
      </c>
      <c r="AV115" s="13" t="s">
        <v>82</v>
      </c>
      <c r="AW115" s="13" t="s">
        <v>33</v>
      </c>
      <c r="AX115" s="13" t="s">
        <v>80</v>
      </c>
      <c r="AY115" s="235" t="s">
        <v>136</v>
      </c>
    </row>
    <row r="116" spans="1:65" s="2" customFormat="1" ht="16.5" customHeight="1">
      <c r="A116" s="40"/>
      <c r="B116" s="41"/>
      <c r="C116" s="206" t="s">
        <v>186</v>
      </c>
      <c r="D116" s="206" t="s">
        <v>138</v>
      </c>
      <c r="E116" s="207" t="s">
        <v>573</v>
      </c>
      <c r="F116" s="208" t="s">
        <v>574</v>
      </c>
      <c r="G116" s="209" t="s">
        <v>169</v>
      </c>
      <c r="H116" s="210">
        <v>4.286</v>
      </c>
      <c r="I116" s="211"/>
      <c r="J116" s="212">
        <f>ROUND(I116*H116,2)</f>
        <v>0</v>
      </c>
      <c r="K116" s="208" t="s">
        <v>142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0.0001</v>
      </c>
      <c r="R116" s="215">
        <f>Q116*H116</f>
        <v>0.00042859999999999996</v>
      </c>
      <c r="S116" s="215">
        <v>2.41</v>
      </c>
      <c r="T116" s="216">
        <f>S116*H116</f>
        <v>10.32926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143</v>
      </c>
      <c r="AT116" s="217" t="s">
        <v>138</v>
      </c>
      <c r="AU116" s="217" t="s">
        <v>82</v>
      </c>
      <c r="AY116" s="19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143</v>
      </c>
      <c r="BM116" s="217" t="s">
        <v>977</v>
      </c>
    </row>
    <row r="117" spans="1:47" s="2" customFormat="1" ht="12">
      <c r="A117" s="40"/>
      <c r="B117" s="41"/>
      <c r="C117" s="42"/>
      <c r="D117" s="219" t="s">
        <v>145</v>
      </c>
      <c r="E117" s="42"/>
      <c r="F117" s="220" t="s">
        <v>576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145</v>
      </c>
      <c r="AU117" s="19" t="s">
        <v>82</v>
      </c>
    </row>
    <row r="118" spans="1:51" s="13" customFormat="1" ht="12">
      <c r="A118" s="13"/>
      <c r="B118" s="224"/>
      <c r="C118" s="225"/>
      <c r="D118" s="226" t="s">
        <v>147</v>
      </c>
      <c r="E118" s="227" t="s">
        <v>19</v>
      </c>
      <c r="F118" s="228" t="s">
        <v>978</v>
      </c>
      <c r="G118" s="225"/>
      <c r="H118" s="229">
        <v>3.465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136</v>
      </c>
    </row>
    <row r="119" spans="1:51" s="13" customFormat="1" ht="12">
      <c r="A119" s="13"/>
      <c r="B119" s="224"/>
      <c r="C119" s="225"/>
      <c r="D119" s="226" t="s">
        <v>147</v>
      </c>
      <c r="E119" s="227" t="s">
        <v>19</v>
      </c>
      <c r="F119" s="228" t="s">
        <v>979</v>
      </c>
      <c r="G119" s="225"/>
      <c r="H119" s="229">
        <v>0.821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147</v>
      </c>
      <c r="AU119" s="235" t="s">
        <v>82</v>
      </c>
      <c r="AV119" s="13" t="s">
        <v>82</v>
      </c>
      <c r="AW119" s="13" t="s">
        <v>33</v>
      </c>
      <c r="AX119" s="13" t="s">
        <v>72</v>
      </c>
      <c r="AY119" s="235" t="s">
        <v>136</v>
      </c>
    </row>
    <row r="120" spans="1:51" s="15" customFormat="1" ht="12">
      <c r="A120" s="15"/>
      <c r="B120" s="256"/>
      <c r="C120" s="257"/>
      <c r="D120" s="226" t="s">
        <v>147</v>
      </c>
      <c r="E120" s="258" t="s">
        <v>19</v>
      </c>
      <c r="F120" s="259" t="s">
        <v>277</v>
      </c>
      <c r="G120" s="257"/>
      <c r="H120" s="260">
        <v>4.286</v>
      </c>
      <c r="I120" s="261"/>
      <c r="J120" s="257"/>
      <c r="K120" s="257"/>
      <c r="L120" s="262"/>
      <c r="M120" s="263"/>
      <c r="N120" s="264"/>
      <c r="O120" s="264"/>
      <c r="P120" s="264"/>
      <c r="Q120" s="264"/>
      <c r="R120" s="264"/>
      <c r="S120" s="264"/>
      <c r="T120" s="26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6" t="s">
        <v>147</v>
      </c>
      <c r="AU120" s="266" t="s">
        <v>82</v>
      </c>
      <c r="AV120" s="15" t="s">
        <v>143</v>
      </c>
      <c r="AW120" s="15" t="s">
        <v>33</v>
      </c>
      <c r="AX120" s="15" t="s">
        <v>80</v>
      </c>
      <c r="AY120" s="266" t="s">
        <v>136</v>
      </c>
    </row>
    <row r="121" spans="1:65" s="2" customFormat="1" ht="24.15" customHeight="1">
      <c r="A121" s="40"/>
      <c r="B121" s="41"/>
      <c r="C121" s="206" t="s">
        <v>192</v>
      </c>
      <c r="D121" s="206" t="s">
        <v>138</v>
      </c>
      <c r="E121" s="207" t="s">
        <v>596</v>
      </c>
      <c r="F121" s="208" t="s">
        <v>597</v>
      </c>
      <c r="G121" s="209" t="s">
        <v>201</v>
      </c>
      <c r="H121" s="210">
        <v>18.253</v>
      </c>
      <c r="I121" s="211"/>
      <c r="J121" s="212">
        <f>ROUND(I121*H121,2)</f>
        <v>0</v>
      </c>
      <c r="K121" s="208" t="s">
        <v>142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143</v>
      </c>
      <c r="AT121" s="217" t="s">
        <v>138</v>
      </c>
      <c r="AU121" s="217" t="s">
        <v>82</v>
      </c>
      <c r="AY121" s="19" t="s">
        <v>136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143</v>
      </c>
      <c r="BM121" s="217" t="s">
        <v>980</v>
      </c>
    </row>
    <row r="122" spans="1:47" s="2" customFormat="1" ht="12">
      <c r="A122" s="40"/>
      <c r="B122" s="41"/>
      <c r="C122" s="42"/>
      <c r="D122" s="219" t="s">
        <v>145</v>
      </c>
      <c r="E122" s="42"/>
      <c r="F122" s="220" t="s">
        <v>599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145</v>
      </c>
      <c r="AU122" s="19" t="s">
        <v>82</v>
      </c>
    </row>
    <row r="123" spans="1:51" s="13" customFormat="1" ht="12">
      <c r="A123" s="13"/>
      <c r="B123" s="224"/>
      <c r="C123" s="225"/>
      <c r="D123" s="226" t="s">
        <v>147</v>
      </c>
      <c r="E123" s="227" t="s">
        <v>19</v>
      </c>
      <c r="F123" s="228" t="s">
        <v>981</v>
      </c>
      <c r="G123" s="225"/>
      <c r="H123" s="229">
        <v>7.54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147</v>
      </c>
      <c r="AU123" s="235" t="s">
        <v>82</v>
      </c>
      <c r="AV123" s="13" t="s">
        <v>82</v>
      </c>
      <c r="AW123" s="13" t="s">
        <v>33</v>
      </c>
      <c r="AX123" s="13" t="s">
        <v>72</v>
      </c>
      <c r="AY123" s="235" t="s">
        <v>136</v>
      </c>
    </row>
    <row r="124" spans="1:51" s="13" customFormat="1" ht="12">
      <c r="A124" s="13"/>
      <c r="B124" s="224"/>
      <c r="C124" s="225"/>
      <c r="D124" s="226" t="s">
        <v>147</v>
      </c>
      <c r="E124" s="227" t="s">
        <v>19</v>
      </c>
      <c r="F124" s="228" t="s">
        <v>982</v>
      </c>
      <c r="G124" s="225"/>
      <c r="H124" s="229">
        <v>10.713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147</v>
      </c>
      <c r="AU124" s="235" t="s">
        <v>82</v>
      </c>
      <c r="AV124" s="13" t="s">
        <v>82</v>
      </c>
      <c r="AW124" s="13" t="s">
        <v>33</v>
      </c>
      <c r="AX124" s="13" t="s">
        <v>72</v>
      </c>
      <c r="AY124" s="235" t="s">
        <v>136</v>
      </c>
    </row>
    <row r="125" spans="1:51" s="15" customFormat="1" ht="12">
      <c r="A125" s="15"/>
      <c r="B125" s="256"/>
      <c r="C125" s="257"/>
      <c r="D125" s="226" t="s">
        <v>147</v>
      </c>
      <c r="E125" s="258" t="s">
        <v>19</v>
      </c>
      <c r="F125" s="259" t="s">
        <v>277</v>
      </c>
      <c r="G125" s="257"/>
      <c r="H125" s="260">
        <v>18.253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147</v>
      </c>
      <c r="AU125" s="266" t="s">
        <v>82</v>
      </c>
      <c r="AV125" s="15" t="s">
        <v>143</v>
      </c>
      <c r="AW125" s="15" t="s">
        <v>33</v>
      </c>
      <c r="AX125" s="15" t="s">
        <v>80</v>
      </c>
      <c r="AY125" s="266" t="s">
        <v>136</v>
      </c>
    </row>
    <row r="126" spans="1:65" s="2" customFormat="1" ht="24.15" customHeight="1">
      <c r="A126" s="40"/>
      <c r="B126" s="41"/>
      <c r="C126" s="206" t="s">
        <v>197</v>
      </c>
      <c r="D126" s="206" t="s">
        <v>138</v>
      </c>
      <c r="E126" s="207" t="s">
        <v>610</v>
      </c>
      <c r="F126" s="208" t="s">
        <v>611</v>
      </c>
      <c r="G126" s="209" t="s">
        <v>201</v>
      </c>
      <c r="H126" s="210">
        <v>10.329</v>
      </c>
      <c r="I126" s="211"/>
      <c r="J126" s="212">
        <f>ROUND(I126*H126,2)</f>
        <v>0</v>
      </c>
      <c r="K126" s="208" t="s">
        <v>142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143</v>
      </c>
      <c r="AT126" s="217" t="s">
        <v>138</v>
      </c>
      <c r="AU126" s="217" t="s">
        <v>82</v>
      </c>
      <c r="AY126" s="19" t="s">
        <v>136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143</v>
      </c>
      <c r="BM126" s="217" t="s">
        <v>983</v>
      </c>
    </row>
    <row r="127" spans="1:47" s="2" customFormat="1" ht="12">
      <c r="A127" s="40"/>
      <c r="B127" s="41"/>
      <c r="C127" s="42"/>
      <c r="D127" s="219" t="s">
        <v>145</v>
      </c>
      <c r="E127" s="42"/>
      <c r="F127" s="220" t="s">
        <v>613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145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147</v>
      </c>
      <c r="E128" s="227" t="s">
        <v>19</v>
      </c>
      <c r="F128" s="228" t="s">
        <v>984</v>
      </c>
      <c r="G128" s="225"/>
      <c r="H128" s="229">
        <v>10.329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82</v>
      </c>
      <c r="AV128" s="13" t="s">
        <v>82</v>
      </c>
      <c r="AW128" s="13" t="s">
        <v>33</v>
      </c>
      <c r="AX128" s="13" t="s">
        <v>80</v>
      </c>
      <c r="AY128" s="235" t="s">
        <v>136</v>
      </c>
    </row>
    <row r="129" spans="1:65" s="2" customFormat="1" ht="21.75" customHeight="1">
      <c r="A129" s="40"/>
      <c r="B129" s="41"/>
      <c r="C129" s="206" t="s">
        <v>204</v>
      </c>
      <c r="D129" s="206" t="s">
        <v>138</v>
      </c>
      <c r="E129" s="207" t="s">
        <v>617</v>
      </c>
      <c r="F129" s="208" t="s">
        <v>618</v>
      </c>
      <c r="G129" s="209" t="s">
        <v>201</v>
      </c>
      <c r="H129" s="210">
        <v>28.583</v>
      </c>
      <c r="I129" s="211"/>
      <c r="J129" s="212">
        <f>ROUND(I129*H129,2)</f>
        <v>0</v>
      </c>
      <c r="K129" s="208" t="s">
        <v>142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143</v>
      </c>
      <c r="AT129" s="217" t="s">
        <v>138</v>
      </c>
      <c r="AU129" s="217" t="s">
        <v>82</v>
      </c>
      <c r="AY129" s="19" t="s">
        <v>136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143</v>
      </c>
      <c r="BM129" s="217" t="s">
        <v>985</v>
      </c>
    </row>
    <row r="130" spans="1:47" s="2" customFormat="1" ht="12">
      <c r="A130" s="40"/>
      <c r="B130" s="41"/>
      <c r="C130" s="42"/>
      <c r="D130" s="219" t="s">
        <v>145</v>
      </c>
      <c r="E130" s="42"/>
      <c r="F130" s="220" t="s">
        <v>620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82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986</v>
      </c>
      <c r="G131" s="225"/>
      <c r="H131" s="229">
        <v>28.583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82</v>
      </c>
      <c r="AV131" s="13" t="s">
        <v>82</v>
      </c>
      <c r="AW131" s="13" t="s">
        <v>33</v>
      </c>
      <c r="AX131" s="13" t="s">
        <v>80</v>
      </c>
      <c r="AY131" s="235" t="s">
        <v>136</v>
      </c>
    </row>
    <row r="132" spans="1:65" s="2" customFormat="1" ht="24.15" customHeight="1">
      <c r="A132" s="40"/>
      <c r="B132" s="41"/>
      <c r="C132" s="206" t="s">
        <v>209</v>
      </c>
      <c r="D132" s="206" t="s">
        <v>138</v>
      </c>
      <c r="E132" s="207" t="s">
        <v>625</v>
      </c>
      <c r="F132" s="208" t="s">
        <v>626</v>
      </c>
      <c r="G132" s="209" t="s">
        <v>201</v>
      </c>
      <c r="H132" s="210">
        <v>400.162</v>
      </c>
      <c r="I132" s="211"/>
      <c r="J132" s="212">
        <f>ROUND(I132*H132,2)</f>
        <v>0</v>
      </c>
      <c r="K132" s="208" t="s">
        <v>142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143</v>
      </c>
      <c r="AT132" s="217" t="s">
        <v>138</v>
      </c>
      <c r="AU132" s="217" t="s">
        <v>82</v>
      </c>
      <c r="AY132" s="19" t="s">
        <v>136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143</v>
      </c>
      <c r="BM132" s="217" t="s">
        <v>987</v>
      </c>
    </row>
    <row r="133" spans="1:47" s="2" customFormat="1" ht="12">
      <c r="A133" s="40"/>
      <c r="B133" s="41"/>
      <c r="C133" s="42"/>
      <c r="D133" s="219" t="s">
        <v>145</v>
      </c>
      <c r="E133" s="42"/>
      <c r="F133" s="220" t="s">
        <v>628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82</v>
      </c>
    </row>
    <row r="134" spans="1:51" s="13" customFormat="1" ht="12">
      <c r="A134" s="13"/>
      <c r="B134" s="224"/>
      <c r="C134" s="225"/>
      <c r="D134" s="226" t="s">
        <v>147</v>
      </c>
      <c r="E134" s="227" t="s">
        <v>19</v>
      </c>
      <c r="F134" s="228" t="s">
        <v>988</v>
      </c>
      <c r="G134" s="225"/>
      <c r="H134" s="229">
        <v>400.162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147</v>
      </c>
      <c r="AU134" s="235" t="s">
        <v>82</v>
      </c>
      <c r="AV134" s="13" t="s">
        <v>82</v>
      </c>
      <c r="AW134" s="13" t="s">
        <v>33</v>
      </c>
      <c r="AX134" s="13" t="s">
        <v>80</v>
      </c>
      <c r="AY134" s="235" t="s">
        <v>136</v>
      </c>
    </row>
    <row r="135" spans="1:65" s="2" customFormat="1" ht="24.15" customHeight="1">
      <c r="A135" s="40"/>
      <c r="B135" s="41"/>
      <c r="C135" s="206" t="s">
        <v>214</v>
      </c>
      <c r="D135" s="206" t="s">
        <v>138</v>
      </c>
      <c r="E135" s="207" t="s">
        <v>637</v>
      </c>
      <c r="F135" s="208" t="s">
        <v>638</v>
      </c>
      <c r="G135" s="209" t="s">
        <v>201</v>
      </c>
      <c r="H135" s="210">
        <v>28.583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143</v>
      </c>
      <c r="AT135" s="217" t="s">
        <v>138</v>
      </c>
      <c r="AU135" s="217" t="s">
        <v>82</v>
      </c>
      <c r="AY135" s="19" t="s">
        <v>136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143</v>
      </c>
      <c r="BM135" s="217" t="s">
        <v>989</v>
      </c>
    </row>
    <row r="136" spans="1:51" s="13" customFormat="1" ht="12">
      <c r="A136" s="13"/>
      <c r="B136" s="224"/>
      <c r="C136" s="225"/>
      <c r="D136" s="226" t="s">
        <v>147</v>
      </c>
      <c r="E136" s="227" t="s">
        <v>19</v>
      </c>
      <c r="F136" s="228" t="s">
        <v>990</v>
      </c>
      <c r="G136" s="225"/>
      <c r="H136" s="229">
        <v>28.583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147</v>
      </c>
      <c r="AU136" s="235" t="s">
        <v>82</v>
      </c>
      <c r="AV136" s="13" t="s">
        <v>82</v>
      </c>
      <c r="AW136" s="13" t="s">
        <v>33</v>
      </c>
      <c r="AX136" s="13" t="s">
        <v>80</v>
      </c>
      <c r="AY136" s="235" t="s">
        <v>136</v>
      </c>
    </row>
    <row r="137" spans="1:65" s="2" customFormat="1" ht="24.15" customHeight="1">
      <c r="A137" s="40"/>
      <c r="B137" s="41"/>
      <c r="C137" s="206" t="s">
        <v>220</v>
      </c>
      <c r="D137" s="206" t="s">
        <v>138</v>
      </c>
      <c r="E137" s="207" t="s">
        <v>906</v>
      </c>
      <c r="F137" s="208" t="s">
        <v>991</v>
      </c>
      <c r="G137" s="209" t="s">
        <v>151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85" t="s">
        <v>19</v>
      </c>
      <c r="N137" s="286" t="s">
        <v>43</v>
      </c>
      <c r="O137" s="283"/>
      <c r="P137" s="287">
        <f>O137*H137</f>
        <v>0</v>
      </c>
      <c r="Q137" s="287">
        <v>0</v>
      </c>
      <c r="R137" s="287">
        <f>Q137*H137</f>
        <v>0</v>
      </c>
      <c r="S137" s="287">
        <v>0</v>
      </c>
      <c r="T137" s="28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143</v>
      </c>
      <c r="AT137" s="217" t="s">
        <v>138</v>
      </c>
      <c r="AU137" s="217" t="s">
        <v>82</v>
      </c>
      <c r="AY137" s="19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143</v>
      </c>
      <c r="BM137" s="217" t="s">
        <v>992</v>
      </c>
    </row>
    <row r="138" spans="1:31" s="2" customFormat="1" ht="6.95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46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password="CEF7" sheet="1" objects="1" scenarios="1" formatColumns="0" formatRows="0" autoFilter="0"/>
  <autoFilter ref="C82:K13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132151104"/>
    <hyperlink ref="F93" r:id="rId2" display="https://podminky.urs.cz/item/CS_URS_2021_01/139001101"/>
    <hyperlink ref="F97" r:id="rId3" display="https://podminky.urs.cz/item/CS_URS_2021_01/174101101"/>
    <hyperlink ref="F111" r:id="rId4" display="https://podminky.urs.cz/item/CS_URS_2021_01/830361811"/>
    <hyperlink ref="F114" r:id="rId5" display="https://podminky.urs.cz/item/CS_URS_2021_01/981511112"/>
    <hyperlink ref="F117" r:id="rId6" display="https://podminky.urs.cz/item/CS_URS_2021_01/981511114"/>
    <hyperlink ref="F122" r:id="rId7" display="https://podminky.urs.cz/item/CS_URS_2021_01/997006005"/>
    <hyperlink ref="F127" r:id="rId8" display="https://podminky.urs.cz/item/CS_URS_2021_01/997006007"/>
    <hyperlink ref="F130" r:id="rId9" display="https://podminky.urs.cz/item/CS_URS_2021_01/997006512"/>
    <hyperlink ref="F133" r:id="rId10" display="https://podminky.urs.cz/item/CS_URS_2021_01/99700651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Odstranění objektů bývalé LTO v areálu nemocnice Nový Bydžov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5. 8. 2022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0"/>
      <c r="B27" s="141"/>
      <c r="C27" s="140"/>
      <c r="D27" s="140"/>
      <c r="E27" s="142" t="s">
        <v>103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ROUND((SUM(BE85:BE116)),2)</f>
        <v>0</v>
      </c>
      <c r="G33" s="40"/>
      <c r="H33" s="40"/>
      <c r="I33" s="150">
        <v>0.21</v>
      </c>
      <c r="J33" s="149">
        <f>ROUND(((SUM(BE85:BE116))*I33),2)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ROUND((SUM(BF85:BF116)),2)</f>
        <v>0</v>
      </c>
      <c r="G34" s="40"/>
      <c r="H34" s="40"/>
      <c r="I34" s="150">
        <v>0.15</v>
      </c>
      <c r="J34" s="149">
        <f>ROUND(((SUM(BF85:BF116))*I34),2)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ROUND((SUM(BG85:BG116)),2)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ROUND((SUM(BH85:BH116)),2)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ROUND((SUM(BI85:BI116)),2)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Odstranění objektů bývalé LTO v areálu nemocnice Nový Bydžov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5. - Sanační práce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Nový Bydžov</v>
      </c>
      <c r="G52" s="42"/>
      <c r="H52" s="42"/>
      <c r="I52" s="34" t="s">
        <v>23</v>
      </c>
      <c r="J52" s="74" t="str">
        <f>IF(J12="","",J12)</f>
        <v>5. 8. 2022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Královehradecký kraj</v>
      </c>
      <c r="G54" s="42"/>
      <c r="H54" s="42"/>
      <c r="I54" s="34" t="s">
        <v>31</v>
      </c>
      <c r="J54" s="38" t="str">
        <f>E21</f>
        <v>INS s.r.o. Náchod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Krčmář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994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995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996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997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998</v>
      </c>
      <c r="E64" s="176"/>
      <c r="F64" s="176"/>
      <c r="G64" s="176"/>
      <c r="H64" s="176"/>
      <c r="I64" s="176"/>
      <c r="J64" s="177">
        <f>J109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999</v>
      </c>
      <c r="E65" s="176"/>
      <c r="F65" s="176"/>
      <c r="G65" s="176"/>
      <c r="H65" s="176"/>
      <c r="I65" s="176"/>
      <c r="J65" s="177">
        <f>J112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121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Odstranění objektů bývalé LTO v areálu nemocnice Nový Bydžov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5. - Sanační práce 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Nový Bydžov</v>
      </c>
      <c r="G79" s="42"/>
      <c r="H79" s="42"/>
      <c r="I79" s="34" t="s">
        <v>23</v>
      </c>
      <c r="J79" s="74" t="str">
        <f>IF(J12="","",J12)</f>
        <v>5. 8. 2022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Královehradecký kraj</v>
      </c>
      <c r="G81" s="42"/>
      <c r="H81" s="42"/>
      <c r="I81" s="34" t="s">
        <v>31</v>
      </c>
      <c r="J81" s="38" t="str">
        <f>E21</f>
        <v>INS s.r.o. Náchod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Jan Krčmář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122</v>
      </c>
      <c r="D84" s="182" t="s">
        <v>57</v>
      </c>
      <c r="E84" s="182" t="s">
        <v>53</v>
      </c>
      <c r="F84" s="182" t="s">
        <v>54</v>
      </c>
      <c r="G84" s="182" t="s">
        <v>123</v>
      </c>
      <c r="H84" s="182" t="s">
        <v>124</v>
      </c>
      <c r="I84" s="182" t="s">
        <v>125</v>
      </c>
      <c r="J84" s="182" t="s">
        <v>106</v>
      </c>
      <c r="K84" s="183" t="s">
        <v>126</v>
      </c>
      <c r="L84" s="184"/>
      <c r="M84" s="94" t="s">
        <v>19</v>
      </c>
      <c r="N84" s="95" t="s">
        <v>42</v>
      </c>
      <c r="O84" s="95" t="s">
        <v>127</v>
      </c>
      <c r="P84" s="95" t="s">
        <v>128</v>
      </c>
      <c r="Q84" s="95" t="s">
        <v>129</v>
      </c>
      <c r="R84" s="95" t="s">
        <v>130</v>
      </c>
      <c r="S84" s="95" t="s">
        <v>131</v>
      </c>
      <c r="T84" s="96" t="s">
        <v>132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133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107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1000</v>
      </c>
      <c r="F86" s="193" t="s">
        <v>1000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P87+P96+P104+P109+P112</f>
        <v>0</v>
      </c>
      <c r="Q86" s="198"/>
      <c r="R86" s="199">
        <f>R87+R96+R104+R109+R112</f>
        <v>0</v>
      </c>
      <c r="S86" s="198"/>
      <c r="T86" s="200">
        <f>T87+T96+T104+T109+T112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143</v>
      </c>
      <c r="AT86" s="202" t="s">
        <v>71</v>
      </c>
      <c r="AU86" s="202" t="s">
        <v>72</v>
      </c>
      <c r="AY86" s="201" t="s">
        <v>136</v>
      </c>
      <c r="BK86" s="203">
        <f>BK87+BK96+BK104+BK109+BK112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1001</v>
      </c>
      <c r="F87" s="204" t="s">
        <v>1002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SUM(P88:P95)</f>
        <v>0</v>
      </c>
      <c r="Q87" s="198"/>
      <c r="R87" s="199">
        <f>SUM(R88:R95)</f>
        <v>0</v>
      </c>
      <c r="S87" s="198"/>
      <c r="T87" s="200">
        <f>SUM(T88:T95)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143</v>
      </c>
      <c r="AT87" s="202" t="s">
        <v>71</v>
      </c>
      <c r="AU87" s="202" t="s">
        <v>80</v>
      </c>
      <c r="AY87" s="201" t="s">
        <v>136</v>
      </c>
      <c r="BK87" s="203">
        <f>SUM(BK88:BK95)</f>
        <v>0</v>
      </c>
    </row>
    <row r="88" spans="1:65" s="2" customFormat="1" ht="16.5" customHeight="1">
      <c r="A88" s="40"/>
      <c r="B88" s="41"/>
      <c r="C88" s="206" t="s">
        <v>80</v>
      </c>
      <c r="D88" s="206" t="s">
        <v>138</v>
      </c>
      <c r="E88" s="207" t="s">
        <v>1003</v>
      </c>
      <c r="F88" s="208" t="s">
        <v>1004</v>
      </c>
      <c r="G88" s="209" t="s">
        <v>151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1005</v>
      </c>
      <c r="AT88" s="217" t="s">
        <v>138</v>
      </c>
      <c r="AU88" s="217" t="s">
        <v>82</v>
      </c>
      <c r="AY88" s="19" t="s">
        <v>136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1005</v>
      </c>
      <c r="BM88" s="217" t="s">
        <v>1006</v>
      </c>
    </row>
    <row r="89" spans="1:65" s="2" customFormat="1" ht="16.5" customHeight="1">
      <c r="A89" s="40"/>
      <c r="B89" s="41"/>
      <c r="C89" s="206" t="s">
        <v>82</v>
      </c>
      <c r="D89" s="206" t="s">
        <v>138</v>
      </c>
      <c r="E89" s="207" t="s">
        <v>1007</v>
      </c>
      <c r="F89" s="208" t="s">
        <v>1008</v>
      </c>
      <c r="G89" s="209" t="s">
        <v>151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1005</v>
      </c>
      <c r="AT89" s="217" t="s">
        <v>138</v>
      </c>
      <c r="AU89" s="217" t="s">
        <v>82</v>
      </c>
      <c r="AY89" s="19" t="s">
        <v>136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1005</v>
      </c>
      <c r="BM89" s="217" t="s">
        <v>1009</v>
      </c>
    </row>
    <row r="90" spans="1:65" s="2" customFormat="1" ht="24.9" customHeight="1">
      <c r="A90" s="40"/>
      <c r="B90" s="41"/>
      <c r="C90" s="206" t="s">
        <v>155</v>
      </c>
      <c r="D90" s="206" t="s">
        <v>138</v>
      </c>
      <c r="E90" s="207" t="s">
        <v>1010</v>
      </c>
      <c r="F90" s="208" t="s">
        <v>1011</v>
      </c>
      <c r="G90" s="209" t="s">
        <v>1012</v>
      </c>
      <c r="H90" s="210">
        <v>4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1005</v>
      </c>
      <c r="AT90" s="217" t="s">
        <v>138</v>
      </c>
      <c r="AU90" s="217" t="s">
        <v>82</v>
      </c>
      <c r="AY90" s="19" t="s">
        <v>136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1005</v>
      </c>
      <c r="BM90" s="217" t="s">
        <v>1013</v>
      </c>
    </row>
    <row r="91" spans="1:65" s="2" customFormat="1" ht="16.5" customHeight="1">
      <c r="A91" s="40"/>
      <c r="B91" s="41"/>
      <c r="C91" s="206" t="s">
        <v>143</v>
      </c>
      <c r="D91" s="206" t="s">
        <v>138</v>
      </c>
      <c r="E91" s="207" t="s">
        <v>1014</v>
      </c>
      <c r="F91" s="208" t="s">
        <v>1015</v>
      </c>
      <c r="G91" s="209" t="s">
        <v>151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1005</v>
      </c>
      <c r="AT91" s="217" t="s">
        <v>138</v>
      </c>
      <c r="AU91" s="217" t="s">
        <v>82</v>
      </c>
      <c r="AY91" s="19" t="s">
        <v>136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1005</v>
      </c>
      <c r="BM91" s="217" t="s">
        <v>1016</v>
      </c>
    </row>
    <row r="92" spans="1:65" s="2" customFormat="1" ht="16.5" customHeight="1">
      <c r="A92" s="40"/>
      <c r="B92" s="41"/>
      <c r="C92" s="206" t="s">
        <v>166</v>
      </c>
      <c r="D92" s="206" t="s">
        <v>138</v>
      </c>
      <c r="E92" s="207" t="s">
        <v>1017</v>
      </c>
      <c r="F92" s="208" t="s">
        <v>1018</v>
      </c>
      <c r="G92" s="209" t="s">
        <v>1012</v>
      </c>
      <c r="H92" s="210">
        <v>4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1005</v>
      </c>
      <c r="AT92" s="217" t="s">
        <v>138</v>
      </c>
      <c r="AU92" s="217" t="s">
        <v>82</v>
      </c>
      <c r="AY92" s="19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1005</v>
      </c>
      <c r="BM92" s="217" t="s">
        <v>1019</v>
      </c>
    </row>
    <row r="93" spans="1:65" s="2" customFormat="1" ht="16.5" customHeight="1">
      <c r="A93" s="40"/>
      <c r="B93" s="41"/>
      <c r="C93" s="206" t="s">
        <v>174</v>
      </c>
      <c r="D93" s="206" t="s">
        <v>138</v>
      </c>
      <c r="E93" s="207" t="s">
        <v>1020</v>
      </c>
      <c r="F93" s="208" t="s">
        <v>1021</v>
      </c>
      <c r="G93" s="209" t="s">
        <v>151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1005</v>
      </c>
      <c r="AT93" s="217" t="s">
        <v>138</v>
      </c>
      <c r="AU93" s="217" t="s">
        <v>82</v>
      </c>
      <c r="AY93" s="19" t="s">
        <v>136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1005</v>
      </c>
      <c r="BM93" s="217" t="s">
        <v>1022</v>
      </c>
    </row>
    <row r="94" spans="1:65" s="2" customFormat="1" ht="16.5" customHeight="1">
      <c r="A94" s="40"/>
      <c r="B94" s="41"/>
      <c r="C94" s="206" t="s">
        <v>180</v>
      </c>
      <c r="D94" s="206" t="s">
        <v>138</v>
      </c>
      <c r="E94" s="207" t="s">
        <v>1023</v>
      </c>
      <c r="F94" s="208" t="s">
        <v>1024</v>
      </c>
      <c r="G94" s="209" t="s">
        <v>151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1005</v>
      </c>
      <c r="AT94" s="217" t="s">
        <v>138</v>
      </c>
      <c r="AU94" s="217" t="s">
        <v>82</v>
      </c>
      <c r="AY94" s="19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1005</v>
      </c>
      <c r="BM94" s="217" t="s">
        <v>1025</v>
      </c>
    </row>
    <row r="95" spans="1:65" s="2" customFormat="1" ht="16.5" customHeight="1">
      <c r="A95" s="40"/>
      <c r="B95" s="41"/>
      <c r="C95" s="206" t="s">
        <v>186</v>
      </c>
      <c r="D95" s="206" t="s">
        <v>138</v>
      </c>
      <c r="E95" s="207" t="s">
        <v>1026</v>
      </c>
      <c r="F95" s="208" t="s">
        <v>1027</v>
      </c>
      <c r="G95" s="209" t="s">
        <v>151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1005</v>
      </c>
      <c r="AT95" s="217" t="s">
        <v>138</v>
      </c>
      <c r="AU95" s="217" t="s">
        <v>82</v>
      </c>
      <c r="AY95" s="19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1005</v>
      </c>
      <c r="BM95" s="217" t="s">
        <v>1028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1029</v>
      </c>
      <c r="F96" s="204" t="s">
        <v>1030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SUM(P97:P103)</f>
        <v>0</v>
      </c>
      <c r="Q96" s="198"/>
      <c r="R96" s="199">
        <f>SUM(R97:R103)</f>
        <v>0</v>
      </c>
      <c r="S96" s="198"/>
      <c r="T96" s="200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143</v>
      </c>
      <c r="AT96" s="202" t="s">
        <v>71</v>
      </c>
      <c r="AU96" s="202" t="s">
        <v>80</v>
      </c>
      <c r="AY96" s="201" t="s">
        <v>136</v>
      </c>
      <c r="BK96" s="203">
        <f>SUM(BK97:BK103)</f>
        <v>0</v>
      </c>
    </row>
    <row r="97" spans="1:65" s="2" customFormat="1" ht="16.5" customHeight="1">
      <c r="A97" s="40"/>
      <c r="B97" s="41"/>
      <c r="C97" s="206" t="s">
        <v>192</v>
      </c>
      <c r="D97" s="206" t="s">
        <v>138</v>
      </c>
      <c r="E97" s="207" t="s">
        <v>1031</v>
      </c>
      <c r="F97" s="208" t="s">
        <v>1032</v>
      </c>
      <c r="G97" s="209" t="s">
        <v>151</v>
      </c>
      <c r="H97" s="210">
        <v>31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1005</v>
      </c>
      <c r="AT97" s="217" t="s">
        <v>138</v>
      </c>
      <c r="AU97" s="217" t="s">
        <v>82</v>
      </c>
      <c r="AY97" s="19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1005</v>
      </c>
      <c r="BM97" s="217" t="s">
        <v>1033</v>
      </c>
    </row>
    <row r="98" spans="1:65" s="2" customFormat="1" ht="16.5" customHeight="1">
      <c r="A98" s="40"/>
      <c r="B98" s="41"/>
      <c r="C98" s="206" t="s">
        <v>197</v>
      </c>
      <c r="D98" s="206" t="s">
        <v>138</v>
      </c>
      <c r="E98" s="207" t="s">
        <v>1034</v>
      </c>
      <c r="F98" s="208" t="s">
        <v>1035</v>
      </c>
      <c r="G98" s="209" t="s">
        <v>151</v>
      </c>
      <c r="H98" s="210">
        <v>31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1005</v>
      </c>
      <c r="AT98" s="217" t="s">
        <v>138</v>
      </c>
      <c r="AU98" s="217" t="s">
        <v>82</v>
      </c>
      <c r="AY98" s="19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1005</v>
      </c>
      <c r="BM98" s="217" t="s">
        <v>1036</v>
      </c>
    </row>
    <row r="99" spans="1:65" s="2" customFormat="1" ht="16.5" customHeight="1">
      <c r="A99" s="40"/>
      <c r="B99" s="41"/>
      <c r="C99" s="206" t="s">
        <v>204</v>
      </c>
      <c r="D99" s="206" t="s">
        <v>138</v>
      </c>
      <c r="E99" s="207" t="s">
        <v>1037</v>
      </c>
      <c r="F99" s="208" t="s">
        <v>1038</v>
      </c>
      <c r="G99" s="209" t="s">
        <v>151</v>
      </c>
      <c r="H99" s="210">
        <v>20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1005</v>
      </c>
      <c r="AT99" s="217" t="s">
        <v>138</v>
      </c>
      <c r="AU99" s="217" t="s">
        <v>82</v>
      </c>
      <c r="AY99" s="19" t="s">
        <v>136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1005</v>
      </c>
      <c r="BM99" s="217" t="s">
        <v>1039</v>
      </c>
    </row>
    <row r="100" spans="1:65" s="2" customFormat="1" ht="16.5" customHeight="1">
      <c r="A100" s="40"/>
      <c r="B100" s="41"/>
      <c r="C100" s="206" t="s">
        <v>209</v>
      </c>
      <c r="D100" s="206" t="s">
        <v>138</v>
      </c>
      <c r="E100" s="207" t="s">
        <v>1040</v>
      </c>
      <c r="F100" s="208" t="s">
        <v>1041</v>
      </c>
      <c r="G100" s="209" t="s">
        <v>151</v>
      </c>
      <c r="H100" s="210">
        <v>4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1005</v>
      </c>
      <c r="AT100" s="217" t="s">
        <v>138</v>
      </c>
      <c r="AU100" s="217" t="s">
        <v>82</v>
      </c>
      <c r="AY100" s="19" t="s">
        <v>136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1005</v>
      </c>
      <c r="BM100" s="217" t="s">
        <v>1042</v>
      </c>
    </row>
    <row r="101" spans="1:65" s="2" customFormat="1" ht="24.15" customHeight="1">
      <c r="A101" s="40"/>
      <c r="B101" s="41"/>
      <c r="C101" s="206" t="s">
        <v>214</v>
      </c>
      <c r="D101" s="206" t="s">
        <v>138</v>
      </c>
      <c r="E101" s="207" t="s">
        <v>1043</v>
      </c>
      <c r="F101" s="208" t="s">
        <v>1044</v>
      </c>
      <c r="G101" s="209" t="s">
        <v>151</v>
      </c>
      <c r="H101" s="210">
        <v>15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1005</v>
      </c>
      <c r="AT101" s="217" t="s">
        <v>138</v>
      </c>
      <c r="AU101" s="217" t="s">
        <v>82</v>
      </c>
      <c r="AY101" s="19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1005</v>
      </c>
      <c r="BM101" s="217" t="s">
        <v>1045</v>
      </c>
    </row>
    <row r="102" spans="1:65" s="2" customFormat="1" ht="16.5" customHeight="1">
      <c r="A102" s="40"/>
      <c r="B102" s="41"/>
      <c r="C102" s="206" t="s">
        <v>220</v>
      </c>
      <c r="D102" s="206" t="s">
        <v>138</v>
      </c>
      <c r="E102" s="207" t="s">
        <v>1046</v>
      </c>
      <c r="F102" s="208" t="s">
        <v>1047</v>
      </c>
      <c r="G102" s="209" t="s">
        <v>151</v>
      </c>
      <c r="H102" s="210">
        <v>5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1005</v>
      </c>
      <c r="AT102" s="217" t="s">
        <v>138</v>
      </c>
      <c r="AU102" s="217" t="s">
        <v>82</v>
      </c>
      <c r="AY102" s="19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1005</v>
      </c>
      <c r="BM102" s="217" t="s">
        <v>1048</v>
      </c>
    </row>
    <row r="103" spans="1:65" s="2" customFormat="1" ht="16.5" customHeight="1">
      <c r="A103" s="40"/>
      <c r="B103" s="41"/>
      <c r="C103" s="206" t="s">
        <v>8</v>
      </c>
      <c r="D103" s="206" t="s">
        <v>138</v>
      </c>
      <c r="E103" s="207" t="s">
        <v>1049</v>
      </c>
      <c r="F103" s="208" t="s">
        <v>1050</v>
      </c>
      <c r="G103" s="209" t="s">
        <v>151</v>
      </c>
      <c r="H103" s="210">
        <v>4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1005</v>
      </c>
      <c r="AT103" s="217" t="s">
        <v>138</v>
      </c>
      <c r="AU103" s="217" t="s">
        <v>82</v>
      </c>
      <c r="AY103" s="19" t="s">
        <v>136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1005</v>
      </c>
      <c r="BM103" s="217" t="s">
        <v>1051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1052</v>
      </c>
      <c r="F104" s="204" t="s">
        <v>1053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SUM(P105:P108)</f>
        <v>0</v>
      </c>
      <c r="Q104" s="198"/>
      <c r="R104" s="199">
        <f>SUM(R105:R108)</f>
        <v>0</v>
      </c>
      <c r="S104" s="198"/>
      <c r="T104" s="200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143</v>
      </c>
      <c r="AT104" s="202" t="s">
        <v>71</v>
      </c>
      <c r="AU104" s="202" t="s">
        <v>80</v>
      </c>
      <c r="AY104" s="201" t="s">
        <v>136</v>
      </c>
      <c r="BK104" s="203">
        <f>SUM(BK105:BK108)</f>
        <v>0</v>
      </c>
    </row>
    <row r="105" spans="1:65" s="2" customFormat="1" ht="16.5" customHeight="1">
      <c r="A105" s="40"/>
      <c r="B105" s="41"/>
      <c r="C105" s="206" t="s">
        <v>229</v>
      </c>
      <c r="D105" s="206" t="s">
        <v>138</v>
      </c>
      <c r="E105" s="207" t="s">
        <v>1054</v>
      </c>
      <c r="F105" s="208" t="s">
        <v>1055</v>
      </c>
      <c r="G105" s="209" t="s">
        <v>151</v>
      </c>
      <c r="H105" s="210">
        <v>11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1005</v>
      </c>
      <c r="AT105" s="217" t="s">
        <v>138</v>
      </c>
      <c r="AU105" s="217" t="s">
        <v>82</v>
      </c>
      <c r="AY105" s="19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1005</v>
      </c>
      <c r="BM105" s="217" t="s">
        <v>1056</v>
      </c>
    </row>
    <row r="106" spans="1:65" s="2" customFormat="1" ht="16.5" customHeight="1">
      <c r="A106" s="40"/>
      <c r="B106" s="41"/>
      <c r="C106" s="206" t="s">
        <v>233</v>
      </c>
      <c r="D106" s="206" t="s">
        <v>138</v>
      </c>
      <c r="E106" s="207" t="s">
        <v>1057</v>
      </c>
      <c r="F106" s="208" t="s">
        <v>1058</v>
      </c>
      <c r="G106" s="209" t="s">
        <v>151</v>
      </c>
      <c r="H106" s="210">
        <v>8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1005</v>
      </c>
      <c r="AT106" s="217" t="s">
        <v>138</v>
      </c>
      <c r="AU106" s="217" t="s">
        <v>82</v>
      </c>
      <c r="AY106" s="19" t="s">
        <v>136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1005</v>
      </c>
      <c r="BM106" s="217" t="s">
        <v>1059</v>
      </c>
    </row>
    <row r="107" spans="1:65" s="2" customFormat="1" ht="16.5" customHeight="1">
      <c r="A107" s="40"/>
      <c r="B107" s="41"/>
      <c r="C107" s="206" t="s">
        <v>238</v>
      </c>
      <c r="D107" s="206" t="s">
        <v>138</v>
      </c>
      <c r="E107" s="207" t="s">
        <v>1060</v>
      </c>
      <c r="F107" s="208" t="s">
        <v>1061</v>
      </c>
      <c r="G107" s="209" t="s">
        <v>151</v>
      </c>
      <c r="H107" s="210">
        <v>19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1005</v>
      </c>
      <c r="AT107" s="217" t="s">
        <v>138</v>
      </c>
      <c r="AU107" s="217" t="s">
        <v>82</v>
      </c>
      <c r="AY107" s="19" t="s">
        <v>136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1005</v>
      </c>
      <c r="BM107" s="217" t="s">
        <v>1062</v>
      </c>
    </row>
    <row r="108" spans="1:65" s="2" customFormat="1" ht="16.5" customHeight="1">
      <c r="A108" s="40"/>
      <c r="B108" s="41"/>
      <c r="C108" s="206" t="s">
        <v>243</v>
      </c>
      <c r="D108" s="206" t="s">
        <v>138</v>
      </c>
      <c r="E108" s="207" t="s">
        <v>1063</v>
      </c>
      <c r="F108" s="208" t="s">
        <v>1064</v>
      </c>
      <c r="G108" s="209" t="s">
        <v>151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1005</v>
      </c>
      <c r="AT108" s="217" t="s">
        <v>138</v>
      </c>
      <c r="AU108" s="217" t="s">
        <v>82</v>
      </c>
      <c r="AY108" s="19" t="s">
        <v>136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1005</v>
      </c>
      <c r="BM108" s="217" t="s">
        <v>1065</v>
      </c>
    </row>
    <row r="109" spans="1:63" s="12" customFormat="1" ht="22.8" customHeight="1">
      <c r="A109" s="12"/>
      <c r="B109" s="190"/>
      <c r="C109" s="191"/>
      <c r="D109" s="192" t="s">
        <v>71</v>
      </c>
      <c r="E109" s="204" t="s">
        <v>1066</v>
      </c>
      <c r="F109" s="204" t="s">
        <v>1067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SUM(P110:P111)</f>
        <v>0</v>
      </c>
      <c r="Q109" s="198"/>
      <c r="R109" s="199">
        <f>SUM(R110:R111)</f>
        <v>0</v>
      </c>
      <c r="S109" s="198"/>
      <c r="T109" s="200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143</v>
      </c>
      <c r="AT109" s="202" t="s">
        <v>71</v>
      </c>
      <c r="AU109" s="202" t="s">
        <v>80</v>
      </c>
      <c r="AY109" s="201" t="s">
        <v>136</v>
      </c>
      <c r="BK109" s="203">
        <f>SUM(BK110:BK111)</f>
        <v>0</v>
      </c>
    </row>
    <row r="110" spans="1:65" s="2" customFormat="1" ht="16.5" customHeight="1">
      <c r="A110" s="40"/>
      <c r="B110" s="41"/>
      <c r="C110" s="206" t="s">
        <v>248</v>
      </c>
      <c r="D110" s="206" t="s">
        <v>138</v>
      </c>
      <c r="E110" s="207" t="s">
        <v>1068</v>
      </c>
      <c r="F110" s="208" t="s">
        <v>1069</v>
      </c>
      <c r="G110" s="209" t="s">
        <v>151</v>
      </c>
      <c r="H110" s="210">
        <v>1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1005</v>
      </c>
      <c r="AT110" s="217" t="s">
        <v>138</v>
      </c>
      <c r="AU110" s="217" t="s">
        <v>82</v>
      </c>
      <c r="AY110" s="19" t="s">
        <v>136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1005</v>
      </c>
      <c r="BM110" s="217" t="s">
        <v>1070</v>
      </c>
    </row>
    <row r="111" spans="1:65" s="2" customFormat="1" ht="16.5" customHeight="1">
      <c r="A111" s="40"/>
      <c r="B111" s="41"/>
      <c r="C111" s="206" t="s">
        <v>7</v>
      </c>
      <c r="D111" s="206" t="s">
        <v>138</v>
      </c>
      <c r="E111" s="207" t="s">
        <v>1071</v>
      </c>
      <c r="F111" s="208" t="s">
        <v>1072</v>
      </c>
      <c r="G111" s="209" t="s">
        <v>151</v>
      </c>
      <c r="H111" s="210">
        <v>1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1005</v>
      </c>
      <c r="AT111" s="217" t="s">
        <v>138</v>
      </c>
      <c r="AU111" s="217" t="s">
        <v>82</v>
      </c>
      <c r="AY111" s="19" t="s">
        <v>136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1005</v>
      </c>
      <c r="BM111" s="217" t="s">
        <v>1073</v>
      </c>
    </row>
    <row r="112" spans="1:63" s="12" customFormat="1" ht="22.8" customHeight="1">
      <c r="A112" s="12"/>
      <c r="B112" s="190"/>
      <c r="C112" s="191"/>
      <c r="D112" s="192" t="s">
        <v>71</v>
      </c>
      <c r="E112" s="204" t="s">
        <v>1074</v>
      </c>
      <c r="F112" s="204" t="s">
        <v>1075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SUM(P113:P116)</f>
        <v>0</v>
      </c>
      <c r="Q112" s="198"/>
      <c r="R112" s="199">
        <f>SUM(R113:R116)</f>
        <v>0</v>
      </c>
      <c r="S112" s="198"/>
      <c r="T112" s="200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143</v>
      </c>
      <c r="AT112" s="202" t="s">
        <v>71</v>
      </c>
      <c r="AU112" s="202" t="s">
        <v>80</v>
      </c>
      <c r="AY112" s="201" t="s">
        <v>136</v>
      </c>
      <c r="BK112" s="203">
        <f>SUM(BK113:BK116)</f>
        <v>0</v>
      </c>
    </row>
    <row r="113" spans="1:65" s="2" customFormat="1" ht="16.5" customHeight="1">
      <c r="A113" s="40"/>
      <c r="B113" s="41"/>
      <c r="C113" s="206" t="s">
        <v>257</v>
      </c>
      <c r="D113" s="206" t="s">
        <v>138</v>
      </c>
      <c r="E113" s="207" t="s">
        <v>1076</v>
      </c>
      <c r="F113" s="208" t="s">
        <v>1055</v>
      </c>
      <c r="G113" s="209" t="s">
        <v>151</v>
      </c>
      <c r="H113" s="210">
        <v>3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1005</v>
      </c>
      <c r="AT113" s="217" t="s">
        <v>138</v>
      </c>
      <c r="AU113" s="217" t="s">
        <v>82</v>
      </c>
      <c r="AY113" s="19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1005</v>
      </c>
      <c r="BM113" s="217" t="s">
        <v>1077</v>
      </c>
    </row>
    <row r="114" spans="1:65" s="2" customFormat="1" ht="16.5" customHeight="1">
      <c r="A114" s="40"/>
      <c r="B114" s="41"/>
      <c r="C114" s="206" t="s">
        <v>262</v>
      </c>
      <c r="D114" s="206" t="s">
        <v>138</v>
      </c>
      <c r="E114" s="207" t="s">
        <v>1078</v>
      </c>
      <c r="F114" s="208" t="s">
        <v>1061</v>
      </c>
      <c r="G114" s="209" t="s">
        <v>151</v>
      </c>
      <c r="H114" s="210">
        <v>3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1005</v>
      </c>
      <c r="AT114" s="217" t="s">
        <v>138</v>
      </c>
      <c r="AU114" s="217" t="s">
        <v>82</v>
      </c>
      <c r="AY114" s="19" t="s">
        <v>136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1005</v>
      </c>
      <c r="BM114" s="217" t="s">
        <v>1079</v>
      </c>
    </row>
    <row r="115" spans="1:65" s="2" customFormat="1" ht="16.5" customHeight="1">
      <c r="A115" s="40"/>
      <c r="B115" s="41"/>
      <c r="C115" s="206" t="s">
        <v>267</v>
      </c>
      <c r="D115" s="206" t="s">
        <v>138</v>
      </c>
      <c r="E115" s="207" t="s">
        <v>1080</v>
      </c>
      <c r="F115" s="208" t="s">
        <v>1081</v>
      </c>
      <c r="G115" s="209" t="s">
        <v>151</v>
      </c>
      <c r="H115" s="210">
        <v>1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1005</v>
      </c>
      <c r="AT115" s="217" t="s">
        <v>138</v>
      </c>
      <c r="AU115" s="217" t="s">
        <v>82</v>
      </c>
      <c r="AY115" s="19" t="s">
        <v>136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1005</v>
      </c>
      <c r="BM115" s="217" t="s">
        <v>1082</v>
      </c>
    </row>
    <row r="116" spans="1:65" s="2" customFormat="1" ht="16.5" customHeight="1">
      <c r="A116" s="40"/>
      <c r="B116" s="41"/>
      <c r="C116" s="206" t="s">
        <v>278</v>
      </c>
      <c r="D116" s="206" t="s">
        <v>138</v>
      </c>
      <c r="E116" s="207" t="s">
        <v>1083</v>
      </c>
      <c r="F116" s="208" t="s">
        <v>1084</v>
      </c>
      <c r="G116" s="209" t="s">
        <v>151</v>
      </c>
      <c r="H116" s="210">
        <v>1</v>
      </c>
      <c r="I116" s="211"/>
      <c r="J116" s="212">
        <f>ROUND(I116*H116,2)</f>
        <v>0</v>
      </c>
      <c r="K116" s="208" t="s">
        <v>19</v>
      </c>
      <c r="L116" s="46"/>
      <c r="M116" s="285" t="s">
        <v>19</v>
      </c>
      <c r="N116" s="286" t="s">
        <v>43</v>
      </c>
      <c r="O116" s="283"/>
      <c r="P116" s="287">
        <f>O116*H116</f>
        <v>0</v>
      </c>
      <c r="Q116" s="287">
        <v>0</v>
      </c>
      <c r="R116" s="287">
        <f>Q116*H116</f>
        <v>0</v>
      </c>
      <c r="S116" s="287">
        <v>0</v>
      </c>
      <c r="T116" s="28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1005</v>
      </c>
      <c r="AT116" s="217" t="s">
        <v>138</v>
      </c>
      <c r="AU116" s="217" t="s">
        <v>82</v>
      </c>
      <c r="AY116" s="19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1005</v>
      </c>
      <c r="BM116" s="217" t="s">
        <v>1085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EF7" sheet="1" objects="1" scenarios="1" formatColumns="0" formatRows="0" autoFilter="0"/>
  <autoFilter ref="C84:K11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Odstranění objektů bývalé LTO v areálu nemocnice Nový Bydžov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99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5. 8. 2022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0"/>
      <c r="B27" s="141"/>
      <c r="C27" s="140"/>
      <c r="D27" s="140"/>
      <c r="E27" s="142" t="s">
        <v>103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ROUND((SUM(BE83:BE94)),2)</f>
        <v>0</v>
      </c>
      <c r="G33" s="40"/>
      <c r="H33" s="40"/>
      <c r="I33" s="150">
        <v>0.21</v>
      </c>
      <c r="J33" s="149">
        <f>ROUND(((SUM(BE83:BE94))*I33),2)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ROUND((SUM(BF83:BF94)),2)</f>
        <v>0</v>
      </c>
      <c r="G34" s="40"/>
      <c r="H34" s="40"/>
      <c r="I34" s="150">
        <v>0.15</v>
      </c>
      <c r="J34" s="149">
        <f>ROUND(((SUM(BF83:BF94))*I34),2)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ROUND((SUM(BG83:BG94)),2)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ROUND((SUM(BH83:BH94)),2)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ROUND((SUM(BI83:BI94)),2)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Odstranění objektů bývalé LTO v areálu nemocnice Nový Bydžov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Nový Bydžov</v>
      </c>
      <c r="G52" s="42"/>
      <c r="H52" s="42"/>
      <c r="I52" s="34" t="s">
        <v>23</v>
      </c>
      <c r="J52" s="74" t="str">
        <f>IF(J12="","",J12)</f>
        <v>5. 8. 2022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Královehradecký kraj</v>
      </c>
      <c r="G54" s="42"/>
      <c r="H54" s="42"/>
      <c r="I54" s="34" t="s">
        <v>31</v>
      </c>
      <c r="J54" s="38" t="str">
        <f>E21</f>
        <v>INS s.r.o. Náchod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Krčmář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105</v>
      </c>
      <c r="D57" s="164"/>
      <c r="E57" s="164"/>
      <c r="F57" s="164"/>
      <c r="G57" s="164"/>
      <c r="H57" s="164"/>
      <c r="I57" s="164"/>
      <c r="J57" s="165" t="s">
        <v>106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107</v>
      </c>
    </row>
    <row r="60" spans="1:31" s="9" customFormat="1" ht="24.95" customHeight="1">
      <c r="A60" s="9"/>
      <c r="B60" s="167"/>
      <c r="C60" s="168"/>
      <c r="D60" s="169" t="s">
        <v>1087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1088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1089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1090</v>
      </c>
      <c r="E63" s="176"/>
      <c r="F63" s="176"/>
      <c r="G63" s="176"/>
      <c r="H63" s="176"/>
      <c r="I63" s="176"/>
      <c r="J63" s="177">
        <f>J93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121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Odstranění objektů bývalé LTO v areálu nemocnice Nový Bydžov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VRN - Vedlejší a ostatní náklady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Nový Bydžov</v>
      </c>
      <c r="G77" s="42"/>
      <c r="H77" s="42"/>
      <c r="I77" s="34" t="s">
        <v>23</v>
      </c>
      <c r="J77" s="74" t="str">
        <f>IF(J12="","",J12)</f>
        <v>5. 8. 2022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Královehradecký kraj</v>
      </c>
      <c r="G79" s="42"/>
      <c r="H79" s="42"/>
      <c r="I79" s="34" t="s">
        <v>31</v>
      </c>
      <c r="J79" s="38" t="str">
        <f>E21</f>
        <v>INS s.r.o. Náchod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Jan Krčmář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122</v>
      </c>
      <c r="D82" s="182" t="s">
        <v>57</v>
      </c>
      <c r="E82" s="182" t="s">
        <v>53</v>
      </c>
      <c r="F82" s="182" t="s">
        <v>54</v>
      </c>
      <c r="G82" s="182" t="s">
        <v>123</v>
      </c>
      <c r="H82" s="182" t="s">
        <v>124</v>
      </c>
      <c r="I82" s="182" t="s">
        <v>125</v>
      </c>
      <c r="J82" s="182" t="s">
        <v>106</v>
      </c>
      <c r="K82" s="183" t="s">
        <v>126</v>
      </c>
      <c r="L82" s="184"/>
      <c r="M82" s="94" t="s">
        <v>19</v>
      </c>
      <c r="N82" s="95" t="s">
        <v>42</v>
      </c>
      <c r="O82" s="95" t="s">
        <v>127</v>
      </c>
      <c r="P82" s="95" t="s">
        <v>128</v>
      </c>
      <c r="Q82" s="95" t="s">
        <v>129</v>
      </c>
      <c r="R82" s="95" t="s">
        <v>130</v>
      </c>
      <c r="S82" s="95" t="s">
        <v>131</v>
      </c>
      <c r="T82" s="96" t="s">
        <v>132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133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107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95</v>
      </c>
      <c r="F84" s="193" t="s">
        <v>1091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P85+P90+P93</f>
        <v>0</v>
      </c>
      <c r="Q84" s="198"/>
      <c r="R84" s="199">
        <f>R85+R90+R93</f>
        <v>0</v>
      </c>
      <c r="S84" s="198"/>
      <c r="T84" s="200">
        <f>T85+T90+T93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166</v>
      </c>
      <c r="AT84" s="202" t="s">
        <v>71</v>
      </c>
      <c r="AU84" s="202" t="s">
        <v>72</v>
      </c>
      <c r="AY84" s="201" t="s">
        <v>136</v>
      </c>
      <c r="BK84" s="203">
        <f>BK85+BK90+BK93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1092</v>
      </c>
      <c r="F85" s="204" t="s">
        <v>1093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SUM(P86:P89)</f>
        <v>0</v>
      </c>
      <c r="Q85" s="198"/>
      <c r="R85" s="199">
        <f>SUM(R86:R89)</f>
        <v>0</v>
      </c>
      <c r="S85" s="198"/>
      <c r="T85" s="200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166</v>
      </c>
      <c r="AT85" s="202" t="s">
        <v>71</v>
      </c>
      <c r="AU85" s="202" t="s">
        <v>80</v>
      </c>
      <c r="AY85" s="201" t="s">
        <v>136</v>
      </c>
      <c r="BK85" s="203">
        <f>SUM(BK86:BK89)</f>
        <v>0</v>
      </c>
    </row>
    <row r="86" spans="1:65" s="2" customFormat="1" ht="55.5" customHeight="1">
      <c r="A86" s="40"/>
      <c r="B86" s="41"/>
      <c r="C86" s="206" t="s">
        <v>80</v>
      </c>
      <c r="D86" s="206" t="s">
        <v>138</v>
      </c>
      <c r="E86" s="207" t="s">
        <v>1094</v>
      </c>
      <c r="F86" s="208" t="s">
        <v>1095</v>
      </c>
      <c r="G86" s="209" t="s">
        <v>1096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1097</v>
      </c>
      <c r="AT86" s="217" t="s">
        <v>138</v>
      </c>
      <c r="AU86" s="217" t="s">
        <v>82</v>
      </c>
      <c r="AY86" s="19" t="s">
        <v>136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1097</v>
      </c>
      <c r="BM86" s="217" t="s">
        <v>1098</v>
      </c>
    </row>
    <row r="87" spans="1:65" s="2" customFormat="1" ht="16.5" customHeight="1">
      <c r="A87" s="40"/>
      <c r="B87" s="41"/>
      <c r="C87" s="206" t="s">
        <v>82</v>
      </c>
      <c r="D87" s="206" t="s">
        <v>138</v>
      </c>
      <c r="E87" s="207" t="s">
        <v>1099</v>
      </c>
      <c r="F87" s="208" t="s">
        <v>1100</v>
      </c>
      <c r="G87" s="209" t="s">
        <v>1012</v>
      </c>
      <c r="H87" s="210">
        <v>4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1097</v>
      </c>
      <c r="AT87" s="217" t="s">
        <v>138</v>
      </c>
      <c r="AU87" s="217" t="s">
        <v>82</v>
      </c>
      <c r="AY87" s="19" t="s">
        <v>136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1097</v>
      </c>
      <c r="BM87" s="217" t="s">
        <v>1101</v>
      </c>
    </row>
    <row r="88" spans="1:65" s="2" customFormat="1" ht="16.5" customHeight="1">
      <c r="A88" s="40"/>
      <c r="B88" s="41"/>
      <c r="C88" s="206" t="s">
        <v>155</v>
      </c>
      <c r="D88" s="206" t="s">
        <v>138</v>
      </c>
      <c r="E88" s="207" t="s">
        <v>1102</v>
      </c>
      <c r="F88" s="208" t="s">
        <v>1103</v>
      </c>
      <c r="G88" s="209" t="s">
        <v>1096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1097</v>
      </c>
      <c r="AT88" s="217" t="s">
        <v>138</v>
      </c>
      <c r="AU88" s="217" t="s">
        <v>82</v>
      </c>
      <c r="AY88" s="19" t="s">
        <v>136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1097</v>
      </c>
      <c r="BM88" s="217" t="s">
        <v>1104</v>
      </c>
    </row>
    <row r="89" spans="1:65" s="2" customFormat="1" ht="21.75" customHeight="1">
      <c r="A89" s="40"/>
      <c r="B89" s="41"/>
      <c r="C89" s="206" t="s">
        <v>143</v>
      </c>
      <c r="D89" s="206" t="s">
        <v>138</v>
      </c>
      <c r="E89" s="207" t="s">
        <v>1105</v>
      </c>
      <c r="F89" s="208" t="s">
        <v>1106</v>
      </c>
      <c r="G89" s="209" t="s">
        <v>1096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1097</v>
      </c>
      <c r="AT89" s="217" t="s">
        <v>138</v>
      </c>
      <c r="AU89" s="217" t="s">
        <v>82</v>
      </c>
      <c r="AY89" s="19" t="s">
        <v>136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1097</v>
      </c>
      <c r="BM89" s="217" t="s">
        <v>1107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1108</v>
      </c>
      <c r="F90" s="204" t="s">
        <v>1109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SUM(P91:P92)</f>
        <v>0</v>
      </c>
      <c r="Q90" s="198"/>
      <c r="R90" s="199">
        <f>SUM(R91:R92)</f>
        <v>0</v>
      </c>
      <c r="S90" s="198"/>
      <c r="T90" s="200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166</v>
      </c>
      <c r="AT90" s="202" t="s">
        <v>71</v>
      </c>
      <c r="AU90" s="202" t="s">
        <v>80</v>
      </c>
      <c r="AY90" s="201" t="s">
        <v>136</v>
      </c>
      <c r="BK90" s="203">
        <f>SUM(BK91:BK92)</f>
        <v>0</v>
      </c>
    </row>
    <row r="91" spans="1:65" s="2" customFormat="1" ht="33" customHeight="1">
      <c r="A91" s="40"/>
      <c r="B91" s="41"/>
      <c r="C91" s="206" t="s">
        <v>166</v>
      </c>
      <c r="D91" s="206" t="s">
        <v>138</v>
      </c>
      <c r="E91" s="207" t="s">
        <v>1110</v>
      </c>
      <c r="F91" s="208" t="s">
        <v>1111</v>
      </c>
      <c r="G91" s="209" t="s">
        <v>1096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1097</v>
      </c>
      <c r="AT91" s="217" t="s">
        <v>138</v>
      </c>
      <c r="AU91" s="217" t="s">
        <v>82</v>
      </c>
      <c r="AY91" s="19" t="s">
        <v>136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1097</v>
      </c>
      <c r="BM91" s="217" t="s">
        <v>1112</v>
      </c>
    </row>
    <row r="92" spans="1:65" s="2" customFormat="1" ht="16.5" customHeight="1">
      <c r="A92" s="40"/>
      <c r="B92" s="41"/>
      <c r="C92" s="206" t="s">
        <v>174</v>
      </c>
      <c r="D92" s="206" t="s">
        <v>138</v>
      </c>
      <c r="E92" s="207" t="s">
        <v>1113</v>
      </c>
      <c r="F92" s="208" t="s">
        <v>1114</v>
      </c>
      <c r="G92" s="209" t="s">
        <v>1096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1097</v>
      </c>
      <c r="AT92" s="217" t="s">
        <v>138</v>
      </c>
      <c r="AU92" s="217" t="s">
        <v>82</v>
      </c>
      <c r="AY92" s="19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1097</v>
      </c>
      <c r="BM92" s="217" t="s">
        <v>1115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1116</v>
      </c>
      <c r="F93" s="204" t="s">
        <v>1117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P94</f>
        <v>0</v>
      </c>
      <c r="Q93" s="198"/>
      <c r="R93" s="199">
        <f>R94</f>
        <v>0</v>
      </c>
      <c r="S93" s="198"/>
      <c r="T93" s="200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166</v>
      </c>
      <c r="AT93" s="202" t="s">
        <v>71</v>
      </c>
      <c r="AU93" s="202" t="s">
        <v>80</v>
      </c>
      <c r="AY93" s="201" t="s">
        <v>136</v>
      </c>
      <c r="BK93" s="203">
        <f>BK94</f>
        <v>0</v>
      </c>
    </row>
    <row r="94" spans="1:65" s="2" customFormat="1" ht="24.15" customHeight="1">
      <c r="A94" s="40"/>
      <c r="B94" s="41"/>
      <c r="C94" s="206" t="s">
        <v>180</v>
      </c>
      <c r="D94" s="206" t="s">
        <v>138</v>
      </c>
      <c r="E94" s="207" t="s">
        <v>1118</v>
      </c>
      <c r="F94" s="208" t="s">
        <v>1119</v>
      </c>
      <c r="G94" s="209" t="s">
        <v>1096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85" t="s">
        <v>19</v>
      </c>
      <c r="N94" s="286" t="s">
        <v>43</v>
      </c>
      <c r="O94" s="283"/>
      <c r="P94" s="287">
        <f>O94*H94</f>
        <v>0</v>
      </c>
      <c r="Q94" s="287">
        <v>0</v>
      </c>
      <c r="R94" s="287">
        <f>Q94*H94</f>
        <v>0</v>
      </c>
      <c r="S94" s="287">
        <v>0</v>
      </c>
      <c r="T94" s="28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1097</v>
      </c>
      <c r="AT94" s="217" t="s">
        <v>138</v>
      </c>
      <c r="AU94" s="217" t="s">
        <v>82</v>
      </c>
      <c r="AY94" s="19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1097</v>
      </c>
      <c r="BM94" s="217" t="s">
        <v>1120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EF7" sheet="1" objects="1" scenarios="1" formatColumns="0" formatRows="0" autoFilter="0"/>
  <autoFilter ref="C82:K9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7" customFormat="1" ht="45" customHeight="1">
      <c r="B3" s="293"/>
      <c r="C3" s="294" t="s">
        <v>1121</v>
      </c>
      <c r="D3" s="294"/>
      <c r="E3" s="294"/>
      <c r="F3" s="294"/>
      <c r="G3" s="294"/>
      <c r="H3" s="294"/>
      <c r="I3" s="294"/>
      <c r="J3" s="294"/>
      <c r="K3" s="295"/>
    </row>
    <row r="4" spans="2:11" s="1" customFormat="1" ht="25.5" customHeight="1">
      <c r="B4" s="296"/>
      <c r="C4" s="297" t="s">
        <v>1122</v>
      </c>
      <c r="D4" s="297"/>
      <c r="E4" s="297"/>
      <c r="F4" s="297"/>
      <c r="G4" s="297"/>
      <c r="H4" s="297"/>
      <c r="I4" s="297"/>
      <c r="J4" s="297"/>
      <c r="K4" s="298"/>
    </row>
    <row r="5" spans="2:11" s="1" customFormat="1" ht="5.25" customHeight="1">
      <c r="B5" s="296"/>
      <c r="C5" s="299"/>
      <c r="D5" s="299"/>
      <c r="E5" s="299"/>
      <c r="F5" s="299"/>
      <c r="G5" s="299"/>
      <c r="H5" s="299"/>
      <c r="I5" s="299"/>
      <c r="J5" s="299"/>
      <c r="K5" s="298"/>
    </row>
    <row r="6" spans="2:11" s="1" customFormat="1" ht="15" customHeight="1">
      <c r="B6" s="296"/>
      <c r="C6" s="300" t="s">
        <v>1123</v>
      </c>
      <c r="D6" s="300"/>
      <c r="E6" s="300"/>
      <c r="F6" s="300"/>
      <c r="G6" s="300"/>
      <c r="H6" s="300"/>
      <c r="I6" s="300"/>
      <c r="J6" s="300"/>
      <c r="K6" s="298"/>
    </row>
    <row r="7" spans="2:11" s="1" customFormat="1" ht="15" customHeight="1">
      <c r="B7" s="301"/>
      <c r="C7" s="300" t="s">
        <v>1124</v>
      </c>
      <c r="D7" s="300"/>
      <c r="E7" s="300"/>
      <c r="F7" s="300"/>
      <c r="G7" s="300"/>
      <c r="H7" s="300"/>
      <c r="I7" s="300"/>
      <c r="J7" s="300"/>
      <c r="K7" s="298"/>
    </row>
    <row r="8" spans="2:11" s="1" customFormat="1" ht="12.75" customHeight="1">
      <c r="B8" s="301"/>
      <c r="C8" s="300"/>
      <c r="D8" s="300"/>
      <c r="E8" s="300"/>
      <c r="F8" s="300"/>
      <c r="G8" s="300"/>
      <c r="H8" s="300"/>
      <c r="I8" s="300"/>
      <c r="J8" s="300"/>
      <c r="K8" s="298"/>
    </row>
    <row r="9" spans="2:11" s="1" customFormat="1" ht="15" customHeight="1">
      <c r="B9" s="301"/>
      <c r="C9" s="300" t="s">
        <v>1125</v>
      </c>
      <c r="D9" s="300"/>
      <c r="E9" s="300"/>
      <c r="F9" s="300"/>
      <c r="G9" s="300"/>
      <c r="H9" s="300"/>
      <c r="I9" s="300"/>
      <c r="J9" s="300"/>
      <c r="K9" s="298"/>
    </row>
    <row r="10" spans="2:11" s="1" customFormat="1" ht="15" customHeight="1">
      <c r="B10" s="301"/>
      <c r="C10" s="300"/>
      <c r="D10" s="300" t="s">
        <v>1126</v>
      </c>
      <c r="E10" s="300"/>
      <c r="F10" s="300"/>
      <c r="G10" s="300"/>
      <c r="H10" s="300"/>
      <c r="I10" s="300"/>
      <c r="J10" s="300"/>
      <c r="K10" s="298"/>
    </row>
    <row r="11" spans="2:11" s="1" customFormat="1" ht="15" customHeight="1">
      <c r="B11" s="301"/>
      <c r="C11" s="302"/>
      <c r="D11" s="300" t="s">
        <v>1127</v>
      </c>
      <c r="E11" s="300"/>
      <c r="F11" s="300"/>
      <c r="G11" s="300"/>
      <c r="H11" s="300"/>
      <c r="I11" s="300"/>
      <c r="J11" s="300"/>
      <c r="K11" s="298"/>
    </row>
    <row r="12" spans="2:11" s="1" customFormat="1" ht="15" customHeight="1">
      <c r="B12" s="301"/>
      <c r="C12" s="302"/>
      <c r="D12" s="300"/>
      <c r="E12" s="300"/>
      <c r="F12" s="300"/>
      <c r="G12" s="300"/>
      <c r="H12" s="300"/>
      <c r="I12" s="300"/>
      <c r="J12" s="300"/>
      <c r="K12" s="298"/>
    </row>
    <row r="13" spans="2:11" s="1" customFormat="1" ht="15" customHeight="1">
      <c r="B13" s="301"/>
      <c r="C13" s="302"/>
      <c r="D13" s="303" t="s">
        <v>1128</v>
      </c>
      <c r="E13" s="300"/>
      <c r="F13" s="300"/>
      <c r="G13" s="300"/>
      <c r="H13" s="300"/>
      <c r="I13" s="300"/>
      <c r="J13" s="300"/>
      <c r="K13" s="298"/>
    </row>
    <row r="14" spans="2:11" s="1" customFormat="1" ht="12.75" customHeight="1">
      <c r="B14" s="301"/>
      <c r="C14" s="302"/>
      <c r="D14" s="302"/>
      <c r="E14" s="302"/>
      <c r="F14" s="302"/>
      <c r="G14" s="302"/>
      <c r="H14" s="302"/>
      <c r="I14" s="302"/>
      <c r="J14" s="302"/>
      <c r="K14" s="298"/>
    </row>
    <row r="15" spans="2:11" s="1" customFormat="1" ht="15" customHeight="1">
      <c r="B15" s="301"/>
      <c r="C15" s="302"/>
      <c r="D15" s="300" t="s">
        <v>1129</v>
      </c>
      <c r="E15" s="300"/>
      <c r="F15" s="300"/>
      <c r="G15" s="300"/>
      <c r="H15" s="300"/>
      <c r="I15" s="300"/>
      <c r="J15" s="300"/>
      <c r="K15" s="298"/>
    </row>
    <row r="16" spans="2:11" s="1" customFormat="1" ht="15" customHeight="1">
      <c r="B16" s="301"/>
      <c r="C16" s="302"/>
      <c r="D16" s="300" t="s">
        <v>1130</v>
      </c>
      <c r="E16" s="300"/>
      <c r="F16" s="300"/>
      <c r="G16" s="300"/>
      <c r="H16" s="300"/>
      <c r="I16" s="300"/>
      <c r="J16" s="300"/>
      <c r="K16" s="298"/>
    </row>
    <row r="17" spans="2:11" s="1" customFormat="1" ht="15" customHeight="1">
      <c r="B17" s="301"/>
      <c r="C17" s="302"/>
      <c r="D17" s="300" t="s">
        <v>1131</v>
      </c>
      <c r="E17" s="300"/>
      <c r="F17" s="300"/>
      <c r="G17" s="300"/>
      <c r="H17" s="300"/>
      <c r="I17" s="300"/>
      <c r="J17" s="300"/>
      <c r="K17" s="298"/>
    </row>
    <row r="18" spans="2:11" s="1" customFormat="1" ht="15" customHeight="1">
      <c r="B18" s="301"/>
      <c r="C18" s="302"/>
      <c r="D18" s="302"/>
      <c r="E18" s="304" t="s">
        <v>79</v>
      </c>
      <c r="F18" s="300" t="s">
        <v>1132</v>
      </c>
      <c r="G18" s="300"/>
      <c r="H18" s="300"/>
      <c r="I18" s="300"/>
      <c r="J18" s="300"/>
      <c r="K18" s="298"/>
    </row>
    <row r="19" spans="2:11" s="1" customFormat="1" ht="15" customHeight="1">
      <c r="B19" s="301"/>
      <c r="C19" s="302"/>
      <c r="D19" s="302"/>
      <c r="E19" s="304" t="s">
        <v>1133</v>
      </c>
      <c r="F19" s="300" t="s">
        <v>1134</v>
      </c>
      <c r="G19" s="300"/>
      <c r="H19" s="300"/>
      <c r="I19" s="300"/>
      <c r="J19" s="300"/>
      <c r="K19" s="298"/>
    </row>
    <row r="20" spans="2:11" s="1" customFormat="1" ht="15" customHeight="1">
      <c r="B20" s="301"/>
      <c r="C20" s="302"/>
      <c r="D20" s="302"/>
      <c r="E20" s="304" t="s">
        <v>1135</v>
      </c>
      <c r="F20" s="300" t="s">
        <v>1136</v>
      </c>
      <c r="G20" s="300"/>
      <c r="H20" s="300"/>
      <c r="I20" s="300"/>
      <c r="J20" s="300"/>
      <c r="K20" s="298"/>
    </row>
    <row r="21" spans="2:11" s="1" customFormat="1" ht="15" customHeight="1">
      <c r="B21" s="301"/>
      <c r="C21" s="302"/>
      <c r="D21" s="302"/>
      <c r="E21" s="304" t="s">
        <v>97</v>
      </c>
      <c r="F21" s="300" t="s">
        <v>96</v>
      </c>
      <c r="G21" s="300"/>
      <c r="H21" s="300"/>
      <c r="I21" s="300"/>
      <c r="J21" s="300"/>
      <c r="K21" s="298"/>
    </row>
    <row r="22" spans="2:11" s="1" customFormat="1" ht="15" customHeight="1">
      <c r="B22" s="301"/>
      <c r="C22" s="302"/>
      <c r="D22" s="302"/>
      <c r="E22" s="304" t="s">
        <v>1137</v>
      </c>
      <c r="F22" s="300" t="s">
        <v>1000</v>
      </c>
      <c r="G22" s="300"/>
      <c r="H22" s="300"/>
      <c r="I22" s="300"/>
      <c r="J22" s="300"/>
      <c r="K22" s="298"/>
    </row>
    <row r="23" spans="2:11" s="1" customFormat="1" ht="15" customHeight="1">
      <c r="B23" s="301"/>
      <c r="C23" s="302"/>
      <c r="D23" s="302"/>
      <c r="E23" s="304" t="s">
        <v>1138</v>
      </c>
      <c r="F23" s="300" t="s">
        <v>1139</v>
      </c>
      <c r="G23" s="300"/>
      <c r="H23" s="300"/>
      <c r="I23" s="300"/>
      <c r="J23" s="300"/>
      <c r="K23" s="298"/>
    </row>
    <row r="24" spans="2:11" s="1" customFormat="1" ht="12.75" customHeight="1">
      <c r="B24" s="301"/>
      <c r="C24" s="302"/>
      <c r="D24" s="302"/>
      <c r="E24" s="302"/>
      <c r="F24" s="302"/>
      <c r="G24" s="302"/>
      <c r="H24" s="302"/>
      <c r="I24" s="302"/>
      <c r="J24" s="302"/>
      <c r="K24" s="298"/>
    </row>
    <row r="25" spans="2:11" s="1" customFormat="1" ht="15" customHeight="1">
      <c r="B25" s="301"/>
      <c r="C25" s="300" t="s">
        <v>1140</v>
      </c>
      <c r="D25" s="300"/>
      <c r="E25" s="300"/>
      <c r="F25" s="300"/>
      <c r="G25" s="300"/>
      <c r="H25" s="300"/>
      <c r="I25" s="300"/>
      <c r="J25" s="300"/>
      <c r="K25" s="298"/>
    </row>
    <row r="26" spans="2:11" s="1" customFormat="1" ht="15" customHeight="1">
      <c r="B26" s="301"/>
      <c r="C26" s="300" t="s">
        <v>1141</v>
      </c>
      <c r="D26" s="300"/>
      <c r="E26" s="300"/>
      <c r="F26" s="300"/>
      <c r="G26" s="300"/>
      <c r="H26" s="300"/>
      <c r="I26" s="300"/>
      <c r="J26" s="300"/>
      <c r="K26" s="298"/>
    </row>
    <row r="27" spans="2:11" s="1" customFormat="1" ht="15" customHeight="1">
      <c r="B27" s="301"/>
      <c r="C27" s="300"/>
      <c r="D27" s="300" t="s">
        <v>1142</v>
      </c>
      <c r="E27" s="300"/>
      <c r="F27" s="300"/>
      <c r="G27" s="300"/>
      <c r="H27" s="300"/>
      <c r="I27" s="300"/>
      <c r="J27" s="300"/>
      <c r="K27" s="298"/>
    </row>
    <row r="28" spans="2:11" s="1" customFormat="1" ht="15" customHeight="1">
      <c r="B28" s="301"/>
      <c r="C28" s="302"/>
      <c r="D28" s="300" t="s">
        <v>1143</v>
      </c>
      <c r="E28" s="300"/>
      <c r="F28" s="300"/>
      <c r="G28" s="300"/>
      <c r="H28" s="300"/>
      <c r="I28" s="300"/>
      <c r="J28" s="300"/>
      <c r="K28" s="298"/>
    </row>
    <row r="29" spans="2:11" s="1" customFormat="1" ht="12.75" customHeight="1">
      <c r="B29" s="301"/>
      <c r="C29" s="302"/>
      <c r="D29" s="302"/>
      <c r="E29" s="302"/>
      <c r="F29" s="302"/>
      <c r="G29" s="302"/>
      <c r="H29" s="302"/>
      <c r="I29" s="302"/>
      <c r="J29" s="302"/>
      <c r="K29" s="298"/>
    </row>
    <row r="30" spans="2:11" s="1" customFormat="1" ht="15" customHeight="1">
      <c r="B30" s="301"/>
      <c r="C30" s="302"/>
      <c r="D30" s="300" t="s">
        <v>1144</v>
      </c>
      <c r="E30" s="300"/>
      <c r="F30" s="300"/>
      <c r="G30" s="300"/>
      <c r="H30" s="300"/>
      <c r="I30" s="300"/>
      <c r="J30" s="300"/>
      <c r="K30" s="298"/>
    </row>
    <row r="31" spans="2:11" s="1" customFormat="1" ht="15" customHeight="1">
      <c r="B31" s="301"/>
      <c r="C31" s="302"/>
      <c r="D31" s="300" t="s">
        <v>1145</v>
      </c>
      <c r="E31" s="300"/>
      <c r="F31" s="300"/>
      <c r="G31" s="300"/>
      <c r="H31" s="300"/>
      <c r="I31" s="300"/>
      <c r="J31" s="300"/>
      <c r="K31" s="298"/>
    </row>
    <row r="32" spans="2:11" s="1" customFormat="1" ht="12.75" customHeight="1">
      <c r="B32" s="301"/>
      <c r="C32" s="302"/>
      <c r="D32" s="302"/>
      <c r="E32" s="302"/>
      <c r="F32" s="302"/>
      <c r="G32" s="302"/>
      <c r="H32" s="302"/>
      <c r="I32" s="302"/>
      <c r="J32" s="302"/>
      <c r="K32" s="298"/>
    </row>
    <row r="33" spans="2:11" s="1" customFormat="1" ht="15" customHeight="1">
      <c r="B33" s="301"/>
      <c r="C33" s="302"/>
      <c r="D33" s="300" t="s">
        <v>1146</v>
      </c>
      <c r="E33" s="300"/>
      <c r="F33" s="300"/>
      <c r="G33" s="300"/>
      <c r="H33" s="300"/>
      <c r="I33" s="300"/>
      <c r="J33" s="300"/>
      <c r="K33" s="298"/>
    </row>
    <row r="34" spans="2:11" s="1" customFormat="1" ht="15" customHeight="1">
      <c r="B34" s="301"/>
      <c r="C34" s="302"/>
      <c r="D34" s="300" t="s">
        <v>1147</v>
      </c>
      <c r="E34" s="300"/>
      <c r="F34" s="300"/>
      <c r="G34" s="300"/>
      <c r="H34" s="300"/>
      <c r="I34" s="300"/>
      <c r="J34" s="300"/>
      <c r="K34" s="298"/>
    </row>
    <row r="35" spans="2:11" s="1" customFormat="1" ht="15" customHeight="1">
      <c r="B35" s="301"/>
      <c r="C35" s="302"/>
      <c r="D35" s="300" t="s">
        <v>1148</v>
      </c>
      <c r="E35" s="300"/>
      <c r="F35" s="300"/>
      <c r="G35" s="300"/>
      <c r="H35" s="300"/>
      <c r="I35" s="300"/>
      <c r="J35" s="300"/>
      <c r="K35" s="298"/>
    </row>
    <row r="36" spans="2:11" s="1" customFormat="1" ht="15" customHeight="1">
      <c r="B36" s="301"/>
      <c r="C36" s="302"/>
      <c r="D36" s="300"/>
      <c r="E36" s="303" t="s">
        <v>122</v>
      </c>
      <c r="F36" s="300"/>
      <c r="G36" s="300" t="s">
        <v>1149</v>
      </c>
      <c r="H36" s="300"/>
      <c r="I36" s="300"/>
      <c r="J36" s="300"/>
      <c r="K36" s="298"/>
    </row>
    <row r="37" spans="2:11" s="1" customFormat="1" ht="30.75" customHeight="1">
      <c r="B37" s="301"/>
      <c r="C37" s="302"/>
      <c r="D37" s="300"/>
      <c r="E37" s="303" t="s">
        <v>1150</v>
      </c>
      <c r="F37" s="300"/>
      <c r="G37" s="300" t="s">
        <v>1151</v>
      </c>
      <c r="H37" s="300"/>
      <c r="I37" s="300"/>
      <c r="J37" s="300"/>
      <c r="K37" s="298"/>
    </row>
    <row r="38" spans="2:11" s="1" customFormat="1" ht="15" customHeight="1">
      <c r="B38" s="301"/>
      <c r="C38" s="302"/>
      <c r="D38" s="300"/>
      <c r="E38" s="303" t="s">
        <v>53</v>
      </c>
      <c r="F38" s="300"/>
      <c r="G38" s="300" t="s">
        <v>1152</v>
      </c>
      <c r="H38" s="300"/>
      <c r="I38" s="300"/>
      <c r="J38" s="300"/>
      <c r="K38" s="298"/>
    </row>
    <row r="39" spans="2:11" s="1" customFormat="1" ht="15" customHeight="1">
      <c r="B39" s="301"/>
      <c r="C39" s="302"/>
      <c r="D39" s="300"/>
      <c r="E39" s="303" t="s">
        <v>54</v>
      </c>
      <c r="F39" s="300"/>
      <c r="G39" s="300" t="s">
        <v>1153</v>
      </c>
      <c r="H39" s="300"/>
      <c r="I39" s="300"/>
      <c r="J39" s="300"/>
      <c r="K39" s="298"/>
    </row>
    <row r="40" spans="2:11" s="1" customFormat="1" ht="15" customHeight="1">
      <c r="B40" s="301"/>
      <c r="C40" s="302"/>
      <c r="D40" s="300"/>
      <c r="E40" s="303" t="s">
        <v>123</v>
      </c>
      <c r="F40" s="300"/>
      <c r="G40" s="300" t="s">
        <v>1154</v>
      </c>
      <c r="H40" s="300"/>
      <c r="I40" s="300"/>
      <c r="J40" s="300"/>
      <c r="K40" s="298"/>
    </row>
    <row r="41" spans="2:11" s="1" customFormat="1" ht="15" customHeight="1">
      <c r="B41" s="301"/>
      <c r="C41" s="302"/>
      <c r="D41" s="300"/>
      <c r="E41" s="303" t="s">
        <v>124</v>
      </c>
      <c r="F41" s="300"/>
      <c r="G41" s="300" t="s">
        <v>1155</v>
      </c>
      <c r="H41" s="300"/>
      <c r="I41" s="300"/>
      <c r="J41" s="300"/>
      <c r="K41" s="298"/>
    </row>
    <row r="42" spans="2:11" s="1" customFormat="1" ht="15" customHeight="1">
      <c r="B42" s="301"/>
      <c r="C42" s="302"/>
      <c r="D42" s="300"/>
      <c r="E42" s="303" t="s">
        <v>1156</v>
      </c>
      <c r="F42" s="300"/>
      <c r="G42" s="300" t="s">
        <v>1157</v>
      </c>
      <c r="H42" s="300"/>
      <c r="I42" s="300"/>
      <c r="J42" s="300"/>
      <c r="K42" s="298"/>
    </row>
    <row r="43" spans="2:11" s="1" customFormat="1" ht="15" customHeight="1">
      <c r="B43" s="301"/>
      <c r="C43" s="302"/>
      <c r="D43" s="300"/>
      <c r="E43" s="303"/>
      <c r="F43" s="300"/>
      <c r="G43" s="300" t="s">
        <v>1158</v>
      </c>
      <c r="H43" s="300"/>
      <c r="I43" s="300"/>
      <c r="J43" s="300"/>
      <c r="K43" s="298"/>
    </row>
    <row r="44" spans="2:11" s="1" customFormat="1" ht="15" customHeight="1">
      <c r="B44" s="301"/>
      <c r="C44" s="302"/>
      <c r="D44" s="300"/>
      <c r="E44" s="303" t="s">
        <v>1159</v>
      </c>
      <c r="F44" s="300"/>
      <c r="G44" s="300" t="s">
        <v>1160</v>
      </c>
      <c r="H44" s="300"/>
      <c r="I44" s="300"/>
      <c r="J44" s="300"/>
      <c r="K44" s="298"/>
    </row>
    <row r="45" spans="2:11" s="1" customFormat="1" ht="15" customHeight="1">
      <c r="B45" s="301"/>
      <c r="C45" s="302"/>
      <c r="D45" s="300"/>
      <c r="E45" s="303" t="s">
        <v>126</v>
      </c>
      <c r="F45" s="300"/>
      <c r="G45" s="300" t="s">
        <v>1161</v>
      </c>
      <c r="H45" s="300"/>
      <c r="I45" s="300"/>
      <c r="J45" s="300"/>
      <c r="K45" s="298"/>
    </row>
    <row r="46" spans="2:11" s="1" customFormat="1" ht="12.75" customHeight="1">
      <c r="B46" s="301"/>
      <c r="C46" s="302"/>
      <c r="D46" s="300"/>
      <c r="E46" s="300"/>
      <c r="F46" s="300"/>
      <c r="G46" s="300"/>
      <c r="H46" s="300"/>
      <c r="I46" s="300"/>
      <c r="J46" s="300"/>
      <c r="K46" s="298"/>
    </row>
    <row r="47" spans="2:11" s="1" customFormat="1" ht="15" customHeight="1">
      <c r="B47" s="301"/>
      <c r="C47" s="302"/>
      <c r="D47" s="300" t="s">
        <v>1162</v>
      </c>
      <c r="E47" s="300"/>
      <c r="F47" s="300"/>
      <c r="G47" s="300"/>
      <c r="H47" s="300"/>
      <c r="I47" s="300"/>
      <c r="J47" s="300"/>
      <c r="K47" s="298"/>
    </row>
    <row r="48" spans="2:11" s="1" customFormat="1" ht="15" customHeight="1">
      <c r="B48" s="301"/>
      <c r="C48" s="302"/>
      <c r="D48" s="302"/>
      <c r="E48" s="300" t="s">
        <v>1163</v>
      </c>
      <c r="F48" s="300"/>
      <c r="G48" s="300"/>
      <c r="H48" s="300"/>
      <c r="I48" s="300"/>
      <c r="J48" s="300"/>
      <c r="K48" s="298"/>
    </row>
    <row r="49" spans="2:11" s="1" customFormat="1" ht="15" customHeight="1">
      <c r="B49" s="301"/>
      <c r="C49" s="302"/>
      <c r="D49" s="302"/>
      <c r="E49" s="300" t="s">
        <v>1164</v>
      </c>
      <c r="F49" s="300"/>
      <c r="G49" s="300"/>
      <c r="H49" s="300"/>
      <c r="I49" s="300"/>
      <c r="J49" s="300"/>
      <c r="K49" s="298"/>
    </row>
    <row r="50" spans="2:11" s="1" customFormat="1" ht="15" customHeight="1">
      <c r="B50" s="301"/>
      <c r="C50" s="302"/>
      <c r="D50" s="302"/>
      <c r="E50" s="300" t="s">
        <v>1165</v>
      </c>
      <c r="F50" s="300"/>
      <c r="G50" s="300"/>
      <c r="H50" s="300"/>
      <c r="I50" s="300"/>
      <c r="J50" s="300"/>
      <c r="K50" s="298"/>
    </row>
    <row r="51" spans="2:11" s="1" customFormat="1" ht="15" customHeight="1">
      <c r="B51" s="301"/>
      <c r="C51" s="302"/>
      <c r="D51" s="300" t="s">
        <v>1166</v>
      </c>
      <c r="E51" s="300"/>
      <c r="F51" s="300"/>
      <c r="G51" s="300"/>
      <c r="H51" s="300"/>
      <c r="I51" s="300"/>
      <c r="J51" s="300"/>
      <c r="K51" s="298"/>
    </row>
    <row r="52" spans="2:11" s="1" customFormat="1" ht="25.5" customHeight="1">
      <c r="B52" s="296"/>
      <c r="C52" s="297" t="s">
        <v>1167</v>
      </c>
      <c r="D52" s="297"/>
      <c r="E52" s="297"/>
      <c r="F52" s="297"/>
      <c r="G52" s="297"/>
      <c r="H52" s="297"/>
      <c r="I52" s="297"/>
      <c r="J52" s="297"/>
      <c r="K52" s="298"/>
    </row>
    <row r="53" spans="2:11" s="1" customFormat="1" ht="5.25" customHeight="1">
      <c r="B53" s="296"/>
      <c r="C53" s="299"/>
      <c r="D53" s="299"/>
      <c r="E53" s="299"/>
      <c r="F53" s="299"/>
      <c r="G53" s="299"/>
      <c r="H53" s="299"/>
      <c r="I53" s="299"/>
      <c r="J53" s="299"/>
      <c r="K53" s="298"/>
    </row>
    <row r="54" spans="2:11" s="1" customFormat="1" ht="15" customHeight="1">
      <c r="B54" s="296"/>
      <c r="C54" s="300" t="s">
        <v>1168</v>
      </c>
      <c r="D54" s="300"/>
      <c r="E54" s="300"/>
      <c r="F54" s="300"/>
      <c r="G54" s="300"/>
      <c r="H54" s="300"/>
      <c r="I54" s="300"/>
      <c r="J54" s="300"/>
      <c r="K54" s="298"/>
    </row>
    <row r="55" spans="2:11" s="1" customFormat="1" ht="15" customHeight="1">
      <c r="B55" s="296"/>
      <c r="C55" s="300" t="s">
        <v>1169</v>
      </c>
      <c r="D55" s="300"/>
      <c r="E55" s="300"/>
      <c r="F55" s="300"/>
      <c r="G55" s="300"/>
      <c r="H55" s="300"/>
      <c r="I55" s="300"/>
      <c r="J55" s="300"/>
      <c r="K55" s="298"/>
    </row>
    <row r="56" spans="2:11" s="1" customFormat="1" ht="12.75" customHeight="1">
      <c r="B56" s="296"/>
      <c r="C56" s="300"/>
      <c r="D56" s="300"/>
      <c r="E56" s="300"/>
      <c r="F56" s="300"/>
      <c r="G56" s="300"/>
      <c r="H56" s="300"/>
      <c r="I56" s="300"/>
      <c r="J56" s="300"/>
      <c r="K56" s="298"/>
    </row>
    <row r="57" spans="2:11" s="1" customFormat="1" ht="15" customHeight="1">
      <c r="B57" s="296"/>
      <c r="C57" s="300" t="s">
        <v>1170</v>
      </c>
      <c r="D57" s="300"/>
      <c r="E57" s="300"/>
      <c r="F57" s="300"/>
      <c r="G57" s="300"/>
      <c r="H57" s="300"/>
      <c r="I57" s="300"/>
      <c r="J57" s="300"/>
      <c r="K57" s="298"/>
    </row>
    <row r="58" spans="2:11" s="1" customFormat="1" ht="15" customHeight="1">
      <c r="B58" s="296"/>
      <c r="C58" s="302"/>
      <c r="D58" s="300" t="s">
        <v>1171</v>
      </c>
      <c r="E58" s="300"/>
      <c r="F58" s="300"/>
      <c r="G58" s="300"/>
      <c r="H58" s="300"/>
      <c r="I58" s="300"/>
      <c r="J58" s="300"/>
      <c r="K58" s="298"/>
    </row>
    <row r="59" spans="2:11" s="1" customFormat="1" ht="15" customHeight="1">
      <c r="B59" s="296"/>
      <c r="C59" s="302"/>
      <c r="D59" s="300" t="s">
        <v>1172</v>
      </c>
      <c r="E59" s="300"/>
      <c r="F59" s="300"/>
      <c r="G59" s="300"/>
      <c r="H59" s="300"/>
      <c r="I59" s="300"/>
      <c r="J59" s="300"/>
      <c r="K59" s="298"/>
    </row>
    <row r="60" spans="2:11" s="1" customFormat="1" ht="15" customHeight="1">
      <c r="B60" s="296"/>
      <c r="C60" s="302"/>
      <c r="D60" s="300" t="s">
        <v>1173</v>
      </c>
      <c r="E60" s="300"/>
      <c r="F60" s="300"/>
      <c r="G60" s="300"/>
      <c r="H60" s="300"/>
      <c r="I60" s="300"/>
      <c r="J60" s="300"/>
      <c r="K60" s="298"/>
    </row>
    <row r="61" spans="2:11" s="1" customFormat="1" ht="15" customHeight="1">
      <c r="B61" s="296"/>
      <c r="C61" s="302"/>
      <c r="D61" s="300" t="s">
        <v>1174</v>
      </c>
      <c r="E61" s="300"/>
      <c r="F61" s="300"/>
      <c r="G61" s="300"/>
      <c r="H61" s="300"/>
      <c r="I61" s="300"/>
      <c r="J61" s="300"/>
      <c r="K61" s="298"/>
    </row>
    <row r="62" spans="2:11" s="1" customFormat="1" ht="15" customHeight="1">
      <c r="B62" s="296"/>
      <c r="C62" s="302"/>
      <c r="D62" s="305" t="s">
        <v>1175</v>
      </c>
      <c r="E62" s="305"/>
      <c r="F62" s="305"/>
      <c r="G62" s="305"/>
      <c r="H62" s="305"/>
      <c r="I62" s="305"/>
      <c r="J62" s="305"/>
      <c r="K62" s="298"/>
    </row>
    <row r="63" spans="2:11" s="1" customFormat="1" ht="15" customHeight="1">
      <c r="B63" s="296"/>
      <c r="C63" s="302"/>
      <c r="D63" s="300" t="s">
        <v>1176</v>
      </c>
      <c r="E63" s="300"/>
      <c r="F63" s="300"/>
      <c r="G63" s="300"/>
      <c r="H63" s="300"/>
      <c r="I63" s="300"/>
      <c r="J63" s="300"/>
      <c r="K63" s="298"/>
    </row>
    <row r="64" spans="2:11" s="1" customFormat="1" ht="12.75" customHeight="1">
      <c r="B64" s="296"/>
      <c r="C64" s="302"/>
      <c r="D64" s="302"/>
      <c r="E64" s="306"/>
      <c r="F64" s="302"/>
      <c r="G64" s="302"/>
      <c r="H64" s="302"/>
      <c r="I64" s="302"/>
      <c r="J64" s="302"/>
      <c r="K64" s="298"/>
    </row>
    <row r="65" spans="2:11" s="1" customFormat="1" ht="15" customHeight="1">
      <c r="B65" s="296"/>
      <c r="C65" s="302"/>
      <c r="D65" s="300" t="s">
        <v>1177</v>
      </c>
      <c r="E65" s="300"/>
      <c r="F65" s="300"/>
      <c r="G65" s="300"/>
      <c r="H65" s="300"/>
      <c r="I65" s="300"/>
      <c r="J65" s="300"/>
      <c r="K65" s="298"/>
    </row>
    <row r="66" spans="2:11" s="1" customFormat="1" ht="15" customHeight="1">
      <c r="B66" s="296"/>
      <c r="C66" s="302"/>
      <c r="D66" s="305" t="s">
        <v>1178</v>
      </c>
      <c r="E66" s="305"/>
      <c r="F66" s="305"/>
      <c r="G66" s="305"/>
      <c r="H66" s="305"/>
      <c r="I66" s="305"/>
      <c r="J66" s="305"/>
      <c r="K66" s="298"/>
    </row>
    <row r="67" spans="2:11" s="1" customFormat="1" ht="15" customHeight="1">
      <c r="B67" s="296"/>
      <c r="C67" s="302"/>
      <c r="D67" s="300" t="s">
        <v>1179</v>
      </c>
      <c r="E67" s="300"/>
      <c r="F67" s="300"/>
      <c r="G67" s="300"/>
      <c r="H67" s="300"/>
      <c r="I67" s="300"/>
      <c r="J67" s="300"/>
      <c r="K67" s="298"/>
    </row>
    <row r="68" spans="2:11" s="1" customFormat="1" ht="15" customHeight="1">
      <c r="B68" s="296"/>
      <c r="C68" s="302"/>
      <c r="D68" s="300" t="s">
        <v>1180</v>
      </c>
      <c r="E68" s="300"/>
      <c r="F68" s="300"/>
      <c r="G68" s="300"/>
      <c r="H68" s="300"/>
      <c r="I68" s="300"/>
      <c r="J68" s="300"/>
      <c r="K68" s="298"/>
    </row>
    <row r="69" spans="2:11" s="1" customFormat="1" ht="15" customHeight="1">
      <c r="B69" s="296"/>
      <c r="C69" s="302"/>
      <c r="D69" s="300" t="s">
        <v>1181</v>
      </c>
      <c r="E69" s="300"/>
      <c r="F69" s="300"/>
      <c r="G69" s="300"/>
      <c r="H69" s="300"/>
      <c r="I69" s="300"/>
      <c r="J69" s="300"/>
      <c r="K69" s="298"/>
    </row>
    <row r="70" spans="2:11" s="1" customFormat="1" ht="15" customHeight="1">
      <c r="B70" s="296"/>
      <c r="C70" s="302"/>
      <c r="D70" s="300" t="s">
        <v>1182</v>
      </c>
      <c r="E70" s="300"/>
      <c r="F70" s="300"/>
      <c r="G70" s="300"/>
      <c r="H70" s="300"/>
      <c r="I70" s="300"/>
      <c r="J70" s="300"/>
      <c r="K70" s="298"/>
    </row>
    <row r="71" spans="2:11" s="1" customFormat="1" ht="12.75" customHeight="1">
      <c r="B71" s="307"/>
      <c r="C71" s="308"/>
      <c r="D71" s="308"/>
      <c r="E71" s="308"/>
      <c r="F71" s="308"/>
      <c r="G71" s="308"/>
      <c r="H71" s="308"/>
      <c r="I71" s="308"/>
      <c r="J71" s="308"/>
      <c r="K71" s="309"/>
    </row>
    <row r="72" spans="2:11" s="1" customFormat="1" ht="18.75" customHeight="1">
      <c r="B72" s="310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s="1" customFormat="1" ht="18.75" customHeight="1">
      <c r="B73" s="311"/>
      <c r="C73" s="311"/>
      <c r="D73" s="311"/>
      <c r="E73" s="311"/>
      <c r="F73" s="311"/>
      <c r="G73" s="311"/>
      <c r="H73" s="311"/>
      <c r="I73" s="311"/>
      <c r="J73" s="311"/>
      <c r="K73" s="311"/>
    </row>
    <row r="74" spans="2:11" s="1" customFormat="1" ht="7.5" customHeight="1">
      <c r="B74" s="312"/>
      <c r="C74" s="313"/>
      <c r="D74" s="313"/>
      <c r="E74" s="313"/>
      <c r="F74" s="313"/>
      <c r="G74" s="313"/>
      <c r="H74" s="313"/>
      <c r="I74" s="313"/>
      <c r="J74" s="313"/>
      <c r="K74" s="314"/>
    </row>
    <row r="75" spans="2:11" s="1" customFormat="1" ht="45" customHeight="1">
      <c r="B75" s="315"/>
      <c r="C75" s="316" t="s">
        <v>1183</v>
      </c>
      <c r="D75" s="316"/>
      <c r="E75" s="316"/>
      <c r="F75" s="316"/>
      <c r="G75" s="316"/>
      <c r="H75" s="316"/>
      <c r="I75" s="316"/>
      <c r="J75" s="316"/>
      <c r="K75" s="317"/>
    </row>
    <row r="76" spans="2:11" s="1" customFormat="1" ht="17.25" customHeight="1">
      <c r="B76" s="315"/>
      <c r="C76" s="318" t="s">
        <v>1184</v>
      </c>
      <c r="D76" s="318"/>
      <c r="E76" s="318"/>
      <c r="F76" s="318" t="s">
        <v>1185</v>
      </c>
      <c r="G76" s="319"/>
      <c r="H76" s="318" t="s">
        <v>54</v>
      </c>
      <c r="I76" s="318" t="s">
        <v>57</v>
      </c>
      <c r="J76" s="318" t="s">
        <v>1186</v>
      </c>
      <c r="K76" s="317"/>
    </row>
    <row r="77" spans="2:11" s="1" customFormat="1" ht="17.25" customHeight="1">
      <c r="B77" s="315"/>
      <c r="C77" s="320" t="s">
        <v>1187</v>
      </c>
      <c r="D77" s="320"/>
      <c r="E77" s="320"/>
      <c r="F77" s="321" t="s">
        <v>1188</v>
      </c>
      <c r="G77" s="322"/>
      <c r="H77" s="320"/>
      <c r="I77" s="320"/>
      <c r="J77" s="320" t="s">
        <v>1189</v>
      </c>
      <c r="K77" s="317"/>
    </row>
    <row r="78" spans="2:11" s="1" customFormat="1" ht="5.25" customHeight="1">
      <c r="B78" s="315"/>
      <c r="C78" s="323"/>
      <c r="D78" s="323"/>
      <c r="E78" s="323"/>
      <c r="F78" s="323"/>
      <c r="G78" s="324"/>
      <c r="H78" s="323"/>
      <c r="I78" s="323"/>
      <c r="J78" s="323"/>
      <c r="K78" s="317"/>
    </row>
    <row r="79" spans="2:11" s="1" customFormat="1" ht="15" customHeight="1">
      <c r="B79" s="315"/>
      <c r="C79" s="303" t="s">
        <v>53</v>
      </c>
      <c r="D79" s="325"/>
      <c r="E79" s="325"/>
      <c r="F79" s="326" t="s">
        <v>1190</v>
      </c>
      <c r="G79" s="327"/>
      <c r="H79" s="303" t="s">
        <v>1191</v>
      </c>
      <c r="I79" s="303" t="s">
        <v>1192</v>
      </c>
      <c r="J79" s="303">
        <v>20</v>
      </c>
      <c r="K79" s="317"/>
    </row>
    <row r="80" spans="2:11" s="1" customFormat="1" ht="15" customHeight="1">
      <c r="B80" s="315"/>
      <c r="C80" s="303" t="s">
        <v>1193</v>
      </c>
      <c r="D80" s="303"/>
      <c r="E80" s="303"/>
      <c r="F80" s="326" t="s">
        <v>1190</v>
      </c>
      <c r="G80" s="327"/>
      <c r="H80" s="303" t="s">
        <v>1194</v>
      </c>
      <c r="I80" s="303" t="s">
        <v>1192</v>
      </c>
      <c r="J80" s="303">
        <v>120</v>
      </c>
      <c r="K80" s="317"/>
    </row>
    <row r="81" spans="2:11" s="1" customFormat="1" ht="15" customHeight="1">
      <c r="B81" s="328"/>
      <c r="C81" s="303" t="s">
        <v>1195</v>
      </c>
      <c r="D81" s="303"/>
      <c r="E81" s="303"/>
      <c r="F81" s="326" t="s">
        <v>1196</v>
      </c>
      <c r="G81" s="327"/>
      <c r="H81" s="303" t="s">
        <v>1197</v>
      </c>
      <c r="I81" s="303" t="s">
        <v>1192</v>
      </c>
      <c r="J81" s="303">
        <v>50</v>
      </c>
      <c r="K81" s="317"/>
    </row>
    <row r="82" spans="2:11" s="1" customFormat="1" ht="15" customHeight="1">
      <c r="B82" s="328"/>
      <c r="C82" s="303" t="s">
        <v>1198</v>
      </c>
      <c r="D82" s="303"/>
      <c r="E82" s="303"/>
      <c r="F82" s="326" t="s">
        <v>1190</v>
      </c>
      <c r="G82" s="327"/>
      <c r="H82" s="303" t="s">
        <v>1199</v>
      </c>
      <c r="I82" s="303" t="s">
        <v>1200</v>
      </c>
      <c r="J82" s="303"/>
      <c r="K82" s="317"/>
    </row>
    <row r="83" spans="2:11" s="1" customFormat="1" ht="15" customHeight="1">
      <c r="B83" s="328"/>
      <c r="C83" s="329" t="s">
        <v>1201</v>
      </c>
      <c r="D83" s="329"/>
      <c r="E83" s="329"/>
      <c r="F83" s="330" t="s">
        <v>1196</v>
      </c>
      <c r="G83" s="329"/>
      <c r="H83" s="329" t="s">
        <v>1202</v>
      </c>
      <c r="I83" s="329" t="s">
        <v>1192</v>
      </c>
      <c r="J83" s="329">
        <v>15</v>
      </c>
      <c r="K83" s="317"/>
    </row>
    <row r="84" spans="2:11" s="1" customFormat="1" ht="15" customHeight="1">
      <c r="B84" s="328"/>
      <c r="C84" s="329" t="s">
        <v>1203</v>
      </c>
      <c r="D84" s="329"/>
      <c r="E84" s="329"/>
      <c r="F84" s="330" t="s">
        <v>1196</v>
      </c>
      <c r="G84" s="329"/>
      <c r="H84" s="329" t="s">
        <v>1204</v>
      </c>
      <c r="I84" s="329" t="s">
        <v>1192</v>
      </c>
      <c r="J84" s="329">
        <v>15</v>
      </c>
      <c r="K84" s="317"/>
    </row>
    <row r="85" spans="2:11" s="1" customFormat="1" ht="15" customHeight="1">
      <c r="B85" s="328"/>
      <c r="C85" s="329" t="s">
        <v>1205</v>
      </c>
      <c r="D85" s="329"/>
      <c r="E85" s="329"/>
      <c r="F85" s="330" t="s">
        <v>1196</v>
      </c>
      <c r="G85" s="329"/>
      <c r="H85" s="329" t="s">
        <v>1206</v>
      </c>
      <c r="I85" s="329" t="s">
        <v>1192</v>
      </c>
      <c r="J85" s="329">
        <v>20</v>
      </c>
      <c r="K85" s="317"/>
    </row>
    <row r="86" spans="2:11" s="1" customFormat="1" ht="15" customHeight="1">
      <c r="B86" s="328"/>
      <c r="C86" s="329" t="s">
        <v>1207</v>
      </c>
      <c r="D86" s="329"/>
      <c r="E86" s="329"/>
      <c r="F86" s="330" t="s">
        <v>1196</v>
      </c>
      <c r="G86" s="329"/>
      <c r="H86" s="329" t="s">
        <v>1208</v>
      </c>
      <c r="I86" s="329" t="s">
        <v>1192</v>
      </c>
      <c r="J86" s="329">
        <v>20</v>
      </c>
      <c r="K86" s="317"/>
    </row>
    <row r="87" spans="2:11" s="1" customFormat="1" ht="15" customHeight="1">
      <c r="B87" s="328"/>
      <c r="C87" s="303" t="s">
        <v>1209</v>
      </c>
      <c r="D87" s="303"/>
      <c r="E87" s="303"/>
      <c r="F87" s="326" t="s">
        <v>1196</v>
      </c>
      <c r="G87" s="327"/>
      <c r="H87" s="303" t="s">
        <v>1210</v>
      </c>
      <c r="I87" s="303" t="s">
        <v>1192</v>
      </c>
      <c r="J87" s="303">
        <v>50</v>
      </c>
      <c r="K87" s="317"/>
    </row>
    <row r="88" spans="2:11" s="1" customFormat="1" ht="15" customHeight="1">
      <c r="B88" s="328"/>
      <c r="C88" s="303" t="s">
        <v>1211</v>
      </c>
      <c r="D88" s="303"/>
      <c r="E88" s="303"/>
      <c r="F88" s="326" t="s">
        <v>1196</v>
      </c>
      <c r="G88" s="327"/>
      <c r="H88" s="303" t="s">
        <v>1212</v>
      </c>
      <c r="I88" s="303" t="s">
        <v>1192</v>
      </c>
      <c r="J88" s="303">
        <v>20</v>
      </c>
      <c r="K88" s="317"/>
    </row>
    <row r="89" spans="2:11" s="1" customFormat="1" ht="15" customHeight="1">
      <c r="B89" s="328"/>
      <c r="C89" s="303" t="s">
        <v>1213</v>
      </c>
      <c r="D89" s="303"/>
      <c r="E89" s="303"/>
      <c r="F89" s="326" t="s">
        <v>1196</v>
      </c>
      <c r="G89" s="327"/>
      <c r="H89" s="303" t="s">
        <v>1214</v>
      </c>
      <c r="I89" s="303" t="s">
        <v>1192</v>
      </c>
      <c r="J89" s="303">
        <v>20</v>
      </c>
      <c r="K89" s="317"/>
    </row>
    <row r="90" spans="2:11" s="1" customFormat="1" ht="15" customHeight="1">
      <c r="B90" s="328"/>
      <c r="C90" s="303" t="s">
        <v>1215</v>
      </c>
      <c r="D90" s="303"/>
      <c r="E90" s="303"/>
      <c r="F90" s="326" t="s">
        <v>1196</v>
      </c>
      <c r="G90" s="327"/>
      <c r="H90" s="303" t="s">
        <v>1216</v>
      </c>
      <c r="I90" s="303" t="s">
        <v>1192</v>
      </c>
      <c r="J90" s="303">
        <v>50</v>
      </c>
      <c r="K90" s="317"/>
    </row>
    <row r="91" spans="2:11" s="1" customFormat="1" ht="15" customHeight="1">
      <c r="B91" s="328"/>
      <c r="C91" s="303" t="s">
        <v>1217</v>
      </c>
      <c r="D91" s="303"/>
      <c r="E91" s="303"/>
      <c r="F91" s="326" t="s">
        <v>1196</v>
      </c>
      <c r="G91" s="327"/>
      <c r="H91" s="303" t="s">
        <v>1217</v>
      </c>
      <c r="I91" s="303" t="s">
        <v>1192</v>
      </c>
      <c r="J91" s="303">
        <v>50</v>
      </c>
      <c r="K91" s="317"/>
    </row>
    <row r="92" spans="2:11" s="1" customFormat="1" ht="15" customHeight="1">
      <c r="B92" s="328"/>
      <c r="C92" s="303" t="s">
        <v>1218</v>
      </c>
      <c r="D92" s="303"/>
      <c r="E92" s="303"/>
      <c r="F92" s="326" t="s">
        <v>1196</v>
      </c>
      <c r="G92" s="327"/>
      <c r="H92" s="303" t="s">
        <v>1219</v>
      </c>
      <c r="I92" s="303" t="s">
        <v>1192</v>
      </c>
      <c r="J92" s="303">
        <v>255</v>
      </c>
      <c r="K92" s="317"/>
    </row>
    <row r="93" spans="2:11" s="1" customFormat="1" ht="15" customHeight="1">
      <c r="B93" s="328"/>
      <c r="C93" s="303" t="s">
        <v>1220</v>
      </c>
      <c r="D93" s="303"/>
      <c r="E93" s="303"/>
      <c r="F93" s="326" t="s">
        <v>1190</v>
      </c>
      <c r="G93" s="327"/>
      <c r="H93" s="303" t="s">
        <v>1221</v>
      </c>
      <c r="I93" s="303" t="s">
        <v>1222</v>
      </c>
      <c r="J93" s="303"/>
      <c r="K93" s="317"/>
    </row>
    <row r="94" spans="2:11" s="1" customFormat="1" ht="15" customHeight="1">
      <c r="B94" s="328"/>
      <c r="C94" s="303" t="s">
        <v>1223</v>
      </c>
      <c r="D94" s="303"/>
      <c r="E94" s="303"/>
      <c r="F94" s="326" t="s">
        <v>1190</v>
      </c>
      <c r="G94" s="327"/>
      <c r="H94" s="303" t="s">
        <v>1224</v>
      </c>
      <c r="I94" s="303" t="s">
        <v>1225</v>
      </c>
      <c r="J94" s="303"/>
      <c r="K94" s="317"/>
    </row>
    <row r="95" spans="2:11" s="1" customFormat="1" ht="15" customHeight="1">
      <c r="B95" s="328"/>
      <c r="C95" s="303" t="s">
        <v>1226</v>
      </c>
      <c r="D95" s="303"/>
      <c r="E95" s="303"/>
      <c r="F95" s="326" t="s">
        <v>1190</v>
      </c>
      <c r="G95" s="327"/>
      <c r="H95" s="303" t="s">
        <v>1226</v>
      </c>
      <c r="I95" s="303" t="s">
        <v>1225</v>
      </c>
      <c r="J95" s="303"/>
      <c r="K95" s="317"/>
    </row>
    <row r="96" spans="2:11" s="1" customFormat="1" ht="15" customHeight="1">
      <c r="B96" s="328"/>
      <c r="C96" s="303" t="s">
        <v>38</v>
      </c>
      <c r="D96" s="303"/>
      <c r="E96" s="303"/>
      <c r="F96" s="326" t="s">
        <v>1190</v>
      </c>
      <c r="G96" s="327"/>
      <c r="H96" s="303" t="s">
        <v>1227</v>
      </c>
      <c r="I96" s="303" t="s">
        <v>1225</v>
      </c>
      <c r="J96" s="303"/>
      <c r="K96" s="317"/>
    </row>
    <row r="97" spans="2:11" s="1" customFormat="1" ht="15" customHeight="1">
      <c r="B97" s="328"/>
      <c r="C97" s="303" t="s">
        <v>48</v>
      </c>
      <c r="D97" s="303"/>
      <c r="E97" s="303"/>
      <c r="F97" s="326" t="s">
        <v>1190</v>
      </c>
      <c r="G97" s="327"/>
      <c r="H97" s="303" t="s">
        <v>1228</v>
      </c>
      <c r="I97" s="303" t="s">
        <v>1225</v>
      </c>
      <c r="J97" s="303"/>
      <c r="K97" s="317"/>
    </row>
    <row r="98" spans="2:11" s="1" customFormat="1" ht="15" customHeight="1">
      <c r="B98" s="331"/>
      <c r="C98" s="332"/>
      <c r="D98" s="332"/>
      <c r="E98" s="332"/>
      <c r="F98" s="332"/>
      <c r="G98" s="332"/>
      <c r="H98" s="332"/>
      <c r="I98" s="332"/>
      <c r="J98" s="332"/>
      <c r="K98" s="333"/>
    </row>
    <row r="99" spans="2:11" s="1" customFormat="1" ht="18.7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4"/>
    </row>
    <row r="100" spans="2:11" s="1" customFormat="1" ht="18.75" customHeight="1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</row>
    <row r="101" spans="2:11" s="1" customFormat="1" ht="7.5" customHeight="1">
      <c r="B101" s="312"/>
      <c r="C101" s="313"/>
      <c r="D101" s="313"/>
      <c r="E101" s="313"/>
      <c r="F101" s="313"/>
      <c r="G101" s="313"/>
      <c r="H101" s="313"/>
      <c r="I101" s="313"/>
      <c r="J101" s="313"/>
      <c r="K101" s="314"/>
    </row>
    <row r="102" spans="2:11" s="1" customFormat="1" ht="45" customHeight="1">
      <c r="B102" s="315"/>
      <c r="C102" s="316" t="s">
        <v>1229</v>
      </c>
      <c r="D102" s="316"/>
      <c r="E102" s="316"/>
      <c r="F102" s="316"/>
      <c r="G102" s="316"/>
      <c r="H102" s="316"/>
      <c r="I102" s="316"/>
      <c r="J102" s="316"/>
      <c r="K102" s="317"/>
    </row>
    <row r="103" spans="2:11" s="1" customFormat="1" ht="17.25" customHeight="1">
      <c r="B103" s="315"/>
      <c r="C103" s="318" t="s">
        <v>1184</v>
      </c>
      <c r="D103" s="318"/>
      <c r="E103" s="318"/>
      <c r="F103" s="318" t="s">
        <v>1185</v>
      </c>
      <c r="G103" s="319"/>
      <c r="H103" s="318" t="s">
        <v>54</v>
      </c>
      <c r="I103" s="318" t="s">
        <v>57</v>
      </c>
      <c r="J103" s="318" t="s">
        <v>1186</v>
      </c>
      <c r="K103" s="317"/>
    </row>
    <row r="104" spans="2:11" s="1" customFormat="1" ht="17.25" customHeight="1">
      <c r="B104" s="315"/>
      <c r="C104" s="320" t="s">
        <v>1187</v>
      </c>
      <c r="D104" s="320"/>
      <c r="E104" s="320"/>
      <c r="F104" s="321" t="s">
        <v>1188</v>
      </c>
      <c r="G104" s="322"/>
      <c r="H104" s="320"/>
      <c r="I104" s="320"/>
      <c r="J104" s="320" t="s">
        <v>1189</v>
      </c>
      <c r="K104" s="317"/>
    </row>
    <row r="105" spans="2:11" s="1" customFormat="1" ht="5.25" customHeight="1">
      <c r="B105" s="315"/>
      <c r="C105" s="318"/>
      <c r="D105" s="318"/>
      <c r="E105" s="318"/>
      <c r="F105" s="318"/>
      <c r="G105" s="336"/>
      <c r="H105" s="318"/>
      <c r="I105" s="318"/>
      <c r="J105" s="318"/>
      <c r="K105" s="317"/>
    </row>
    <row r="106" spans="2:11" s="1" customFormat="1" ht="15" customHeight="1">
      <c r="B106" s="315"/>
      <c r="C106" s="303" t="s">
        <v>53</v>
      </c>
      <c r="D106" s="325"/>
      <c r="E106" s="325"/>
      <c r="F106" s="326" t="s">
        <v>1190</v>
      </c>
      <c r="G106" s="303"/>
      <c r="H106" s="303" t="s">
        <v>1230</v>
      </c>
      <c r="I106" s="303" t="s">
        <v>1192</v>
      </c>
      <c r="J106" s="303">
        <v>20</v>
      </c>
      <c r="K106" s="317"/>
    </row>
    <row r="107" spans="2:11" s="1" customFormat="1" ht="15" customHeight="1">
      <c r="B107" s="315"/>
      <c r="C107" s="303" t="s">
        <v>1193</v>
      </c>
      <c r="D107" s="303"/>
      <c r="E107" s="303"/>
      <c r="F107" s="326" t="s">
        <v>1190</v>
      </c>
      <c r="G107" s="303"/>
      <c r="H107" s="303" t="s">
        <v>1230</v>
      </c>
      <c r="I107" s="303" t="s">
        <v>1192</v>
      </c>
      <c r="J107" s="303">
        <v>120</v>
      </c>
      <c r="K107" s="317"/>
    </row>
    <row r="108" spans="2:11" s="1" customFormat="1" ht="15" customHeight="1">
      <c r="B108" s="328"/>
      <c r="C108" s="303" t="s">
        <v>1195</v>
      </c>
      <c r="D108" s="303"/>
      <c r="E108" s="303"/>
      <c r="F108" s="326" t="s">
        <v>1196</v>
      </c>
      <c r="G108" s="303"/>
      <c r="H108" s="303" t="s">
        <v>1230</v>
      </c>
      <c r="I108" s="303" t="s">
        <v>1192</v>
      </c>
      <c r="J108" s="303">
        <v>50</v>
      </c>
      <c r="K108" s="317"/>
    </row>
    <row r="109" spans="2:11" s="1" customFormat="1" ht="15" customHeight="1">
      <c r="B109" s="328"/>
      <c r="C109" s="303" t="s">
        <v>1198</v>
      </c>
      <c r="D109" s="303"/>
      <c r="E109" s="303"/>
      <c r="F109" s="326" t="s">
        <v>1190</v>
      </c>
      <c r="G109" s="303"/>
      <c r="H109" s="303" t="s">
        <v>1230</v>
      </c>
      <c r="I109" s="303" t="s">
        <v>1200</v>
      </c>
      <c r="J109" s="303"/>
      <c r="K109" s="317"/>
    </row>
    <row r="110" spans="2:11" s="1" customFormat="1" ht="15" customHeight="1">
      <c r="B110" s="328"/>
      <c r="C110" s="303" t="s">
        <v>1209</v>
      </c>
      <c r="D110" s="303"/>
      <c r="E110" s="303"/>
      <c r="F110" s="326" t="s">
        <v>1196</v>
      </c>
      <c r="G110" s="303"/>
      <c r="H110" s="303" t="s">
        <v>1230</v>
      </c>
      <c r="I110" s="303" t="s">
        <v>1192</v>
      </c>
      <c r="J110" s="303">
        <v>50</v>
      </c>
      <c r="K110" s="317"/>
    </row>
    <row r="111" spans="2:11" s="1" customFormat="1" ht="15" customHeight="1">
      <c r="B111" s="328"/>
      <c r="C111" s="303" t="s">
        <v>1217</v>
      </c>
      <c r="D111" s="303"/>
      <c r="E111" s="303"/>
      <c r="F111" s="326" t="s">
        <v>1196</v>
      </c>
      <c r="G111" s="303"/>
      <c r="H111" s="303" t="s">
        <v>1230</v>
      </c>
      <c r="I111" s="303" t="s">
        <v>1192</v>
      </c>
      <c r="J111" s="303">
        <v>50</v>
      </c>
      <c r="K111" s="317"/>
    </row>
    <row r="112" spans="2:11" s="1" customFormat="1" ht="15" customHeight="1">
      <c r="B112" s="328"/>
      <c r="C112" s="303" t="s">
        <v>1215</v>
      </c>
      <c r="D112" s="303"/>
      <c r="E112" s="303"/>
      <c r="F112" s="326" t="s">
        <v>1196</v>
      </c>
      <c r="G112" s="303"/>
      <c r="H112" s="303" t="s">
        <v>1230</v>
      </c>
      <c r="I112" s="303" t="s">
        <v>1192</v>
      </c>
      <c r="J112" s="303">
        <v>50</v>
      </c>
      <c r="K112" s="317"/>
    </row>
    <row r="113" spans="2:11" s="1" customFormat="1" ht="15" customHeight="1">
      <c r="B113" s="328"/>
      <c r="C113" s="303" t="s">
        <v>53</v>
      </c>
      <c r="D113" s="303"/>
      <c r="E113" s="303"/>
      <c r="F113" s="326" t="s">
        <v>1190</v>
      </c>
      <c r="G113" s="303"/>
      <c r="H113" s="303" t="s">
        <v>1231</v>
      </c>
      <c r="I113" s="303" t="s">
        <v>1192</v>
      </c>
      <c r="J113" s="303">
        <v>20</v>
      </c>
      <c r="K113" s="317"/>
    </row>
    <row r="114" spans="2:11" s="1" customFormat="1" ht="15" customHeight="1">
      <c r="B114" s="328"/>
      <c r="C114" s="303" t="s">
        <v>1232</v>
      </c>
      <c r="D114" s="303"/>
      <c r="E114" s="303"/>
      <c r="F114" s="326" t="s">
        <v>1190</v>
      </c>
      <c r="G114" s="303"/>
      <c r="H114" s="303" t="s">
        <v>1233</v>
      </c>
      <c r="I114" s="303" t="s">
        <v>1192</v>
      </c>
      <c r="J114" s="303">
        <v>120</v>
      </c>
      <c r="K114" s="317"/>
    </row>
    <row r="115" spans="2:11" s="1" customFormat="1" ht="15" customHeight="1">
      <c r="B115" s="328"/>
      <c r="C115" s="303" t="s">
        <v>38</v>
      </c>
      <c r="D115" s="303"/>
      <c r="E115" s="303"/>
      <c r="F115" s="326" t="s">
        <v>1190</v>
      </c>
      <c r="G115" s="303"/>
      <c r="H115" s="303" t="s">
        <v>1234</v>
      </c>
      <c r="I115" s="303" t="s">
        <v>1225</v>
      </c>
      <c r="J115" s="303"/>
      <c r="K115" s="317"/>
    </row>
    <row r="116" spans="2:11" s="1" customFormat="1" ht="15" customHeight="1">
      <c r="B116" s="328"/>
      <c r="C116" s="303" t="s">
        <v>48</v>
      </c>
      <c r="D116" s="303"/>
      <c r="E116" s="303"/>
      <c r="F116" s="326" t="s">
        <v>1190</v>
      </c>
      <c r="G116" s="303"/>
      <c r="H116" s="303" t="s">
        <v>1235</v>
      </c>
      <c r="I116" s="303" t="s">
        <v>1225</v>
      </c>
      <c r="J116" s="303"/>
      <c r="K116" s="317"/>
    </row>
    <row r="117" spans="2:11" s="1" customFormat="1" ht="15" customHeight="1">
      <c r="B117" s="328"/>
      <c r="C117" s="303" t="s">
        <v>57</v>
      </c>
      <c r="D117" s="303"/>
      <c r="E117" s="303"/>
      <c r="F117" s="326" t="s">
        <v>1190</v>
      </c>
      <c r="G117" s="303"/>
      <c r="H117" s="303" t="s">
        <v>1236</v>
      </c>
      <c r="I117" s="303" t="s">
        <v>1237</v>
      </c>
      <c r="J117" s="303"/>
      <c r="K117" s="317"/>
    </row>
    <row r="118" spans="2:11" s="1" customFormat="1" ht="15" customHeight="1">
      <c r="B118" s="331"/>
      <c r="C118" s="337"/>
      <c r="D118" s="337"/>
      <c r="E118" s="337"/>
      <c r="F118" s="337"/>
      <c r="G118" s="337"/>
      <c r="H118" s="337"/>
      <c r="I118" s="337"/>
      <c r="J118" s="337"/>
      <c r="K118" s="333"/>
    </row>
    <row r="119" spans="2:11" s="1" customFormat="1" ht="18.75" customHeight="1">
      <c r="B119" s="338"/>
      <c r="C119" s="339"/>
      <c r="D119" s="339"/>
      <c r="E119" s="339"/>
      <c r="F119" s="340"/>
      <c r="G119" s="339"/>
      <c r="H119" s="339"/>
      <c r="I119" s="339"/>
      <c r="J119" s="339"/>
      <c r="K119" s="338"/>
    </row>
    <row r="120" spans="2:11" s="1" customFormat="1" ht="18.75" customHeight="1"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4" t="s">
        <v>1238</v>
      </c>
      <c r="D122" s="294"/>
      <c r="E122" s="294"/>
      <c r="F122" s="294"/>
      <c r="G122" s="294"/>
      <c r="H122" s="294"/>
      <c r="I122" s="294"/>
      <c r="J122" s="294"/>
      <c r="K122" s="345"/>
    </row>
    <row r="123" spans="2:11" s="1" customFormat="1" ht="17.25" customHeight="1">
      <c r="B123" s="346"/>
      <c r="C123" s="318" t="s">
        <v>1184</v>
      </c>
      <c r="D123" s="318"/>
      <c r="E123" s="318"/>
      <c r="F123" s="318" t="s">
        <v>1185</v>
      </c>
      <c r="G123" s="319"/>
      <c r="H123" s="318" t="s">
        <v>54</v>
      </c>
      <c r="I123" s="318" t="s">
        <v>57</v>
      </c>
      <c r="J123" s="318" t="s">
        <v>1186</v>
      </c>
      <c r="K123" s="347"/>
    </row>
    <row r="124" spans="2:11" s="1" customFormat="1" ht="17.25" customHeight="1">
      <c r="B124" s="346"/>
      <c r="C124" s="320" t="s">
        <v>1187</v>
      </c>
      <c r="D124" s="320"/>
      <c r="E124" s="320"/>
      <c r="F124" s="321" t="s">
        <v>1188</v>
      </c>
      <c r="G124" s="322"/>
      <c r="H124" s="320"/>
      <c r="I124" s="320"/>
      <c r="J124" s="320" t="s">
        <v>1189</v>
      </c>
      <c r="K124" s="347"/>
    </row>
    <row r="125" spans="2:11" s="1" customFormat="1" ht="5.25" customHeight="1">
      <c r="B125" s="348"/>
      <c r="C125" s="323"/>
      <c r="D125" s="323"/>
      <c r="E125" s="323"/>
      <c r="F125" s="323"/>
      <c r="G125" s="349"/>
      <c r="H125" s="323"/>
      <c r="I125" s="323"/>
      <c r="J125" s="323"/>
      <c r="K125" s="350"/>
    </row>
    <row r="126" spans="2:11" s="1" customFormat="1" ht="15" customHeight="1">
      <c r="B126" s="348"/>
      <c r="C126" s="303" t="s">
        <v>1193</v>
      </c>
      <c r="D126" s="325"/>
      <c r="E126" s="325"/>
      <c r="F126" s="326" t="s">
        <v>1190</v>
      </c>
      <c r="G126" s="303"/>
      <c r="H126" s="303" t="s">
        <v>1230</v>
      </c>
      <c r="I126" s="303" t="s">
        <v>1192</v>
      </c>
      <c r="J126" s="303">
        <v>120</v>
      </c>
      <c r="K126" s="351"/>
    </row>
    <row r="127" spans="2:11" s="1" customFormat="1" ht="15" customHeight="1">
      <c r="B127" s="348"/>
      <c r="C127" s="303" t="s">
        <v>1239</v>
      </c>
      <c r="D127" s="303"/>
      <c r="E127" s="303"/>
      <c r="F127" s="326" t="s">
        <v>1190</v>
      </c>
      <c r="G127" s="303"/>
      <c r="H127" s="303" t="s">
        <v>1240</v>
      </c>
      <c r="I127" s="303" t="s">
        <v>1192</v>
      </c>
      <c r="J127" s="303" t="s">
        <v>1241</v>
      </c>
      <c r="K127" s="351"/>
    </row>
    <row r="128" spans="2:11" s="1" customFormat="1" ht="15" customHeight="1">
      <c r="B128" s="348"/>
      <c r="C128" s="303" t="s">
        <v>1138</v>
      </c>
      <c r="D128" s="303"/>
      <c r="E128" s="303"/>
      <c r="F128" s="326" t="s">
        <v>1190</v>
      </c>
      <c r="G128" s="303"/>
      <c r="H128" s="303" t="s">
        <v>1242</v>
      </c>
      <c r="I128" s="303" t="s">
        <v>1192</v>
      </c>
      <c r="J128" s="303" t="s">
        <v>1241</v>
      </c>
      <c r="K128" s="351"/>
    </row>
    <row r="129" spans="2:11" s="1" customFormat="1" ht="15" customHeight="1">
      <c r="B129" s="348"/>
      <c r="C129" s="303" t="s">
        <v>1201</v>
      </c>
      <c r="D129" s="303"/>
      <c r="E129" s="303"/>
      <c r="F129" s="326" t="s">
        <v>1196</v>
      </c>
      <c r="G129" s="303"/>
      <c r="H129" s="303" t="s">
        <v>1202</v>
      </c>
      <c r="I129" s="303" t="s">
        <v>1192</v>
      </c>
      <c r="J129" s="303">
        <v>15</v>
      </c>
      <c r="K129" s="351"/>
    </row>
    <row r="130" spans="2:11" s="1" customFormat="1" ht="15" customHeight="1">
      <c r="B130" s="348"/>
      <c r="C130" s="329" t="s">
        <v>1203</v>
      </c>
      <c r="D130" s="329"/>
      <c r="E130" s="329"/>
      <c r="F130" s="330" t="s">
        <v>1196</v>
      </c>
      <c r="G130" s="329"/>
      <c r="H130" s="329" t="s">
        <v>1204</v>
      </c>
      <c r="I130" s="329" t="s">
        <v>1192</v>
      </c>
      <c r="J130" s="329">
        <v>15</v>
      </c>
      <c r="K130" s="351"/>
    </row>
    <row r="131" spans="2:11" s="1" customFormat="1" ht="15" customHeight="1">
      <c r="B131" s="348"/>
      <c r="C131" s="329" t="s">
        <v>1205</v>
      </c>
      <c r="D131" s="329"/>
      <c r="E131" s="329"/>
      <c r="F131" s="330" t="s">
        <v>1196</v>
      </c>
      <c r="G131" s="329"/>
      <c r="H131" s="329" t="s">
        <v>1206</v>
      </c>
      <c r="I131" s="329" t="s">
        <v>1192</v>
      </c>
      <c r="J131" s="329">
        <v>20</v>
      </c>
      <c r="K131" s="351"/>
    </row>
    <row r="132" spans="2:11" s="1" customFormat="1" ht="15" customHeight="1">
      <c r="B132" s="348"/>
      <c r="C132" s="329" t="s">
        <v>1207</v>
      </c>
      <c r="D132" s="329"/>
      <c r="E132" s="329"/>
      <c r="F132" s="330" t="s">
        <v>1196</v>
      </c>
      <c r="G132" s="329"/>
      <c r="H132" s="329" t="s">
        <v>1208</v>
      </c>
      <c r="I132" s="329" t="s">
        <v>1192</v>
      </c>
      <c r="J132" s="329">
        <v>20</v>
      </c>
      <c r="K132" s="351"/>
    </row>
    <row r="133" spans="2:11" s="1" customFormat="1" ht="15" customHeight="1">
      <c r="B133" s="348"/>
      <c r="C133" s="303" t="s">
        <v>1195</v>
      </c>
      <c r="D133" s="303"/>
      <c r="E133" s="303"/>
      <c r="F133" s="326" t="s">
        <v>1196</v>
      </c>
      <c r="G133" s="303"/>
      <c r="H133" s="303" t="s">
        <v>1230</v>
      </c>
      <c r="I133" s="303" t="s">
        <v>1192</v>
      </c>
      <c r="J133" s="303">
        <v>50</v>
      </c>
      <c r="K133" s="351"/>
    </row>
    <row r="134" spans="2:11" s="1" customFormat="1" ht="15" customHeight="1">
      <c r="B134" s="348"/>
      <c r="C134" s="303" t="s">
        <v>1209</v>
      </c>
      <c r="D134" s="303"/>
      <c r="E134" s="303"/>
      <c r="F134" s="326" t="s">
        <v>1196</v>
      </c>
      <c r="G134" s="303"/>
      <c r="H134" s="303" t="s">
        <v>1230</v>
      </c>
      <c r="I134" s="303" t="s">
        <v>1192</v>
      </c>
      <c r="J134" s="303">
        <v>50</v>
      </c>
      <c r="K134" s="351"/>
    </row>
    <row r="135" spans="2:11" s="1" customFormat="1" ht="15" customHeight="1">
      <c r="B135" s="348"/>
      <c r="C135" s="303" t="s">
        <v>1215</v>
      </c>
      <c r="D135" s="303"/>
      <c r="E135" s="303"/>
      <c r="F135" s="326" t="s">
        <v>1196</v>
      </c>
      <c r="G135" s="303"/>
      <c r="H135" s="303" t="s">
        <v>1230</v>
      </c>
      <c r="I135" s="303" t="s">
        <v>1192</v>
      </c>
      <c r="J135" s="303">
        <v>50</v>
      </c>
      <c r="K135" s="351"/>
    </row>
    <row r="136" spans="2:11" s="1" customFormat="1" ht="15" customHeight="1">
      <c r="B136" s="348"/>
      <c r="C136" s="303" t="s">
        <v>1217</v>
      </c>
      <c r="D136" s="303"/>
      <c r="E136" s="303"/>
      <c r="F136" s="326" t="s">
        <v>1196</v>
      </c>
      <c r="G136" s="303"/>
      <c r="H136" s="303" t="s">
        <v>1230</v>
      </c>
      <c r="I136" s="303" t="s">
        <v>1192</v>
      </c>
      <c r="J136" s="303">
        <v>50</v>
      </c>
      <c r="K136" s="351"/>
    </row>
    <row r="137" spans="2:11" s="1" customFormat="1" ht="15" customHeight="1">
      <c r="B137" s="348"/>
      <c r="C137" s="303" t="s">
        <v>1218</v>
      </c>
      <c r="D137" s="303"/>
      <c r="E137" s="303"/>
      <c r="F137" s="326" t="s">
        <v>1196</v>
      </c>
      <c r="G137" s="303"/>
      <c r="H137" s="303" t="s">
        <v>1243</v>
      </c>
      <c r="I137" s="303" t="s">
        <v>1192</v>
      </c>
      <c r="J137" s="303">
        <v>255</v>
      </c>
      <c r="K137" s="351"/>
    </row>
    <row r="138" spans="2:11" s="1" customFormat="1" ht="15" customHeight="1">
      <c r="B138" s="348"/>
      <c r="C138" s="303" t="s">
        <v>1220</v>
      </c>
      <c r="D138" s="303"/>
      <c r="E138" s="303"/>
      <c r="F138" s="326" t="s">
        <v>1190</v>
      </c>
      <c r="G138" s="303"/>
      <c r="H138" s="303" t="s">
        <v>1244</v>
      </c>
      <c r="I138" s="303" t="s">
        <v>1222</v>
      </c>
      <c r="J138" s="303"/>
      <c r="K138" s="351"/>
    </row>
    <row r="139" spans="2:11" s="1" customFormat="1" ht="15" customHeight="1">
      <c r="B139" s="348"/>
      <c r="C139" s="303" t="s">
        <v>1223</v>
      </c>
      <c r="D139" s="303"/>
      <c r="E139" s="303"/>
      <c r="F139" s="326" t="s">
        <v>1190</v>
      </c>
      <c r="G139" s="303"/>
      <c r="H139" s="303" t="s">
        <v>1245</v>
      </c>
      <c r="I139" s="303" t="s">
        <v>1225</v>
      </c>
      <c r="J139" s="303"/>
      <c r="K139" s="351"/>
    </row>
    <row r="140" spans="2:11" s="1" customFormat="1" ht="15" customHeight="1">
      <c r="B140" s="348"/>
      <c r="C140" s="303" t="s">
        <v>1226</v>
      </c>
      <c r="D140" s="303"/>
      <c r="E140" s="303"/>
      <c r="F140" s="326" t="s">
        <v>1190</v>
      </c>
      <c r="G140" s="303"/>
      <c r="H140" s="303" t="s">
        <v>1226</v>
      </c>
      <c r="I140" s="303" t="s">
        <v>1225</v>
      </c>
      <c r="J140" s="303"/>
      <c r="K140" s="351"/>
    </row>
    <row r="141" spans="2:11" s="1" customFormat="1" ht="15" customHeight="1">
      <c r="B141" s="348"/>
      <c r="C141" s="303" t="s">
        <v>38</v>
      </c>
      <c r="D141" s="303"/>
      <c r="E141" s="303"/>
      <c r="F141" s="326" t="s">
        <v>1190</v>
      </c>
      <c r="G141" s="303"/>
      <c r="H141" s="303" t="s">
        <v>1246</v>
      </c>
      <c r="I141" s="303" t="s">
        <v>1225</v>
      </c>
      <c r="J141" s="303"/>
      <c r="K141" s="351"/>
    </row>
    <row r="142" spans="2:11" s="1" customFormat="1" ht="15" customHeight="1">
      <c r="B142" s="348"/>
      <c r="C142" s="303" t="s">
        <v>1247</v>
      </c>
      <c r="D142" s="303"/>
      <c r="E142" s="303"/>
      <c r="F142" s="326" t="s">
        <v>1190</v>
      </c>
      <c r="G142" s="303"/>
      <c r="H142" s="303" t="s">
        <v>1248</v>
      </c>
      <c r="I142" s="303" t="s">
        <v>1225</v>
      </c>
      <c r="J142" s="303"/>
      <c r="K142" s="351"/>
    </row>
    <row r="143" spans="2:11" s="1" customFormat="1" ht="1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4"/>
    </row>
    <row r="144" spans="2:11" s="1" customFormat="1" ht="18.75" customHeight="1">
      <c r="B144" s="339"/>
      <c r="C144" s="339"/>
      <c r="D144" s="339"/>
      <c r="E144" s="339"/>
      <c r="F144" s="340"/>
      <c r="G144" s="339"/>
      <c r="H144" s="339"/>
      <c r="I144" s="339"/>
      <c r="J144" s="339"/>
      <c r="K144" s="339"/>
    </row>
    <row r="145" spans="2:11" s="1" customFormat="1" ht="18.75" customHeight="1"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</row>
    <row r="146" spans="2:11" s="1" customFormat="1" ht="7.5" customHeight="1">
      <c r="B146" s="312"/>
      <c r="C146" s="313"/>
      <c r="D146" s="313"/>
      <c r="E146" s="313"/>
      <c r="F146" s="313"/>
      <c r="G146" s="313"/>
      <c r="H146" s="313"/>
      <c r="I146" s="313"/>
      <c r="J146" s="313"/>
      <c r="K146" s="314"/>
    </row>
    <row r="147" spans="2:11" s="1" customFormat="1" ht="45" customHeight="1">
      <c r="B147" s="315"/>
      <c r="C147" s="316" t="s">
        <v>1249</v>
      </c>
      <c r="D147" s="316"/>
      <c r="E147" s="316"/>
      <c r="F147" s="316"/>
      <c r="G147" s="316"/>
      <c r="H147" s="316"/>
      <c r="I147" s="316"/>
      <c r="J147" s="316"/>
      <c r="K147" s="317"/>
    </row>
    <row r="148" spans="2:11" s="1" customFormat="1" ht="17.25" customHeight="1">
      <c r="B148" s="315"/>
      <c r="C148" s="318" t="s">
        <v>1184</v>
      </c>
      <c r="D148" s="318"/>
      <c r="E148" s="318"/>
      <c r="F148" s="318" t="s">
        <v>1185</v>
      </c>
      <c r="G148" s="319"/>
      <c r="H148" s="318" t="s">
        <v>54</v>
      </c>
      <c r="I148" s="318" t="s">
        <v>57</v>
      </c>
      <c r="J148" s="318" t="s">
        <v>1186</v>
      </c>
      <c r="K148" s="317"/>
    </row>
    <row r="149" spans="2:11" s="1" customFormat="1" ht="17.25" customHeight="1">
      <c r="B149" s="315"/>
      <c r="C149" s="320" t="s">
        <v>1187</v>
      </c>
      <c r="D149" s="320"/>
      <c r="E149" s="320"/>
      <c r="F149" s="321" t="s">
        <v>1188</v>
      </c>
      <c r="G149" s="322"/>
      <c r="H149" s="320"/>
      <c r="I149" s="320"/>
      <c r="J149" s="320" t="s">
        <v>1189</v>
      </c>
      <c r="K149" s="317"/>
    </row>
    <row r="150" spans="2:11" s="1" customFormat="1" ht="5.25" customHeight="1">
      <c r="B150" s="328"/>
      <c r="C150" s="323"/>
      <c r="D150" s="323"/>
      <c r="E150" s="323"/>
      <c r="F150" s="323"/>
      <c r="G150" s="324"/>
      <c r="H150" s="323"/>
      <c r="I150" s="323"/>
      <c r="J150" s="323"/>
      <c r="K150" s="351"/>
    </row>
    <row r="151" spans="2:11" s="1" customFormat="1" ht="15" customHeight="1">
      <c r="B151" s="328"/>
      <c r="C151" s="355" t="s">
        <v>1193</v>
      </c>
      <c r="D151" s="303"/>
      <c r="E151" s="303"/>
      <c r="F151" s="356" t="s">
        <v>1190</v>
      </c>
      <c r="G151" s="303"/>
      <c r="H151" s="355" t="s">
        <v>1230</v>
      </c>
      <c r="I151" s="355" t="s">
        <v>1192</v>
      </c>
      <c r="J151" s="355">
        <v>120</v>
      </c>
      <c r="K151" s="351"/>
    </row>
    <row r="152" spans="2:11" s="1" customFormat="1" ht="15" customHeight="1">
      <c r="B152" s="328"/>
      <c r="C152" s="355" t="s">
        <v>1239</v>
      </c>
      <c r="D152" s="303"/>
      <c r="E152" s="303"/>
      <c r="F152" s="356" t="s">
        <v>1190</v>
      </c>
      <c r="G152" s="303"/>
      <c r="H152" s="355" t="s">
        <v>1250</v>
      </c>
      <c r="I152" s="355" t="s">
        <v>1192</v>
      </c>
      <c r="J152" s="355" t="s">
        <v>1241</v>
      </c>
      <c r="K152" s="351"/>
    </row>
    <row r="153" spans="2:11" s="1" customFormat="1" ht="15" customHeight="1">
      <c r="B153" s="328"/>
      <c r="C153" s="355" t="s">
        <v>1138</v>
      </c>
      <c r="D153" s="303"/>
      <c r="E153" s="303"/>
      <c r="F153" s="356" t="s">
        <v>1190</v>
      </c>
      <c r="G153" s="303"/>
      <c r="H153" s="355" t="s">
        <v>1251</v>
      </c>
      <c r="I153" s="355" t="s">
        <v>1192</v>
      </c>
      <c r="J153" s="355" t="s">
        <v>1241</v>
      </c>
      <c r="K153" s="351"/>
    </row>
    <row r="154" spans="2:11" s="1" customFormat="1" ht="15" customHeight="1">
      <c r="B154" s="328"/>
      <c r="C154" s="355" t="s">
        <v>1195</v>
      </c>
      <c r="D154" s="303"/>
      <c r="E154" s="303"/>
      <c r="F154" s="356" t="s">
        <v>1196</v>
      </c>
      <c r="G154" s="303"/>
      <c r="H154" s="355" t="s">
        <v>1230</v>
      </c>
      <c r="I154" s="355" t="s">
        <v>1192</v>
      </c>
      <c r="J154" s="355">
        <v>50</v>
      </c>
      <c r="K154" s="351"/>
    </row>
    <row r="155" spans="2:11" s="1" customFormat="1" ht="15" customHeight="1">
      <c r="B155" s="328"/>
      <c r="C155" s="355" t="s">
        <v>1198</v>
      </c>
      <c r="D155" s="303"/>
      <c r="E155" s="303"/>
      <c r="F155" s="356" t="s">
        <v>1190</v>
      </c>
      <c r="G155" s="303"/>
      <c r="H155" s="355" t="s">
        <v>1230</v>
      </c>
      <c r="I155" s="355" t="s">
        <v>1200</v>
      </c>
      <c r="J155" s="355"/>
      <c r="K155" s="351"/>
    </row>
    <row r="156" spans="2:11" s="1" customFormat="1" ht="15" customHeight="1">
      <c r="B156" s="328"/>
      <c r="C156" s="355" t="s">
        <v>1209</v>
      </c>
      <c r="D156" s="303"/>
      <c r="E156" s="303"/>
      <c r="F156" s="356" t="s">
        <v>1196</v>
      </c>
      <c r="G156" s="303"/>
      <c r="H156" s="355" t="s">
        <v>1230</v>
      </c>
      <c r="I156" s="355" t="s">
        <v>1192</v>
      </c>
      <c r="J156" s="355">
        <v>50</v>
      </c>
      <c r="K156" s="351"/>
    </row>
    <row r="157" spans="2:11" s="1" customFormat="1" ht="15" customHeight="1">
      <c r="B157" s="328"/>
      <c r="C157" s="355" t="s">
        <v>1217</v>
      </c>
      <c r="D157" s="303"/>
      <c r="E157" s="303"/>
      <c r="F157" s="356" t="s">
        <v>1196</v>
      </c>
      <c r="G157" s="303"/>
      <c r="H157" s="355" t="s">
        <v>1230</v>
      </c>
      <c r="I157" s="355" t="s">
        <v>1192</v>
      </c>
      <c r="J157" s="355">
        <v>50</v>
      </c>
      <c r="K157" s="351"/>
    </row>
    <row r="158" spans="2:11" s="1" customFormat="1" ht="15" customHeight="1">
      <c r="B158" s="328"/>
      <c r="C158" s="355" t="s">
        <v>1215</v>
      </c>
      <c r="D158" s="303"/>
      <c r="E158" s="303"/>
      <c r="F158" s="356" t="s">
        <v>1196</v>
      </c>
      <c r="G158" s="303"/>
      <c r="H158" s="355" t="s">
        <v>1230</v>
      </c>
      <c r="I158" s="355" t="s">
        <v>1192</v>
      </c>
      <c r="J158" s="355">
        <v>50</v>
      </c>
      <c r="K158" s="351"/>
    </row>
    <row r="159" spans="2:11" s="1" customFormat="1" ht="15" customHeight="1">
      <c r="B159" s="328"/>
      <c r="C159" s="355" t="s">
        <v>105</v>
      </c>
      <c r="D159" s="303"/>
      <c r="E159" s="303"/>
      <c r="F159" s="356" t="s">
        <v>1190</v>
      </c>
      <c r="G159" s="303"/>
      <c r="H159" s="355" t="s">
        <v>1252</v>
      </c>
      <c r="I159" s="355" t="s">
        <v>1192</v>
      </c>
      <c r="J159" s="355" t="s">
        <v>1253</v>
      </c>
      <c r="K159" s="351"/>
    </row>
    <row r="160" spans="2:11" s="1" customFormat="1" ht="15" customHeight="1">
      <c r="B160" s="328"/>
      <c r="C160" s="355" t="s">
        <v>1254</v>
      </c>
      <c r="D160" s="303"/>
      <c r="E160" s="303"/>
      <c r="F160" s="356" t="s">
        <v>1190</v>
      </c>
      <c r="G160" s="303"/>
      <c r="H160" s="355" t="s">
        <v>1255</v>
      </c>
      <c r="I160" s="355" t="s">
        <v>1225</v>
      </c>
      <c r="J160" s="355"/>
      <c r="K160" s="351"/>
    </row>
    <row r="161" spans="2:11" s="1" customFormat="1" ht="15" customHeight="1">
      <c r="B161" s="357"/>
      <c r="C161" s="358"/>
      <c r="D161" s="358"/>
      <c r="E161" s="358"/>
      <c r="F161" s="358"/>
      <c r="G161" s="358"/>
      <c r="H161" s="358"/>
      <c r="I161" s="358"/>
      <c r="J161" s="358"/>
      <c r="K161" s="359"/>
    </row>
    <row r="162" spans="2:11" s="1" customFormat="1" ht="18.75" customHeight="1">
      <c r="B162" s="339"/>
      <c r="C162" s="349"/>
      <c r="D162" s="349"/>
      <c r="E162" s="349"/>
      <c r="F162" s="360"/>
      <c r="G162" s="349"/>
      <c r="H162" s="349"/>
      <c r="I162" s="349"/>
      <c r="J162" s="349"/>
      <c r="K162" s="339"/>
    </row>
    <row r="163" spans="2:11" s="1" customFormat="1" ht="18.75" customHeight="1">
      <c r="B163" s="339"/>
      <c r="C163" s="349"/>
      <c r="D163" s="349"/>
      <c r="E163" s="349"/>
      <c r="F163" s="360"/>
      <c r="G163" s="349"/>
      <c r="H163" s="349"/>
      <c r="I163" s="349"/>
      <c r="J163" s="349"/>
      <c r="K163" s="339"/>
    </row>
    <row r="164" spans="2:11" s="1" customFormat="1" ht="18.75" customHeight="1">
      <c r="B164" s="339"/>
      <c r="C164" s="349"/>
      <c r="D164" s="349"/>
      <c r="E164" s="349"/>
      <c r="F164" s="360"/>
      <c r="G164" s="349"/>
      <c r="H164" s="349"/>
      <c r="I164" s="349"/>
      <c r="J164" s="349"/>
      <c r="K164" s="339"/>
    </row>
    <row r="165" spans="2:11" s="1" customFormat="1" ht="18.75" customHeight="1">
      <c r="B165" s="339"/>
      <c r="C165" s="349"/>
      <c r="D165" s="349"/>
      <c r="E165" s="349"/>
      <c r="F165" s="360"/>
      <c r="G165" s="349"/>
      <c r="H165" s="349"/>
      <c r="I165" s="349"/>
      <c r="J165" s="349"/>
      <c r="K165" s="339"/>
    </row>
    <row r="166" spans="2:11" s="1" customFormat="1" ht="18.75" customHeight="1">
      <c r="B166" s="339"/>
      <c r="C166" s="349"/>
      <c r="D166" s="349"/>
      <c r="E166" s="349"/>
      <c r="F166" s="360"/>
      <c r="G166" s="349"/>
      <c r="H166" s="349"/>
      <c r="I166" s="349"/>
      <c r="J166" s="349"/>
      <c r="K166" s="339"/>
    </row>
    <row r="167" spans="2:11" s="1" customFormat="1" ht="18.75" customHeight="1">
      <c r="B167" s="339"/>
      <c r="C167" s="349"/>
      <c r="D167" s="349"/>
      <c r="E167" s="349"/>
      <c r="F167" s="360"/>
      <c r="G167" s="349"/>
      <c r="H167" s="349"/>
      <c r="I167" s="349"/>
      <c r="J167" s="349"/>
      <c r="K167" s="339"/>
    </row>
    <row r="168" spans="2:11" s="1" customFormat="1" ht="18.75" customHeight="1">
      <c r="B168" s="339"/>
      <c r="C168" s="349"/>
      <c r="D168" s="349"/>
      <c r="E168" s="349"/>
      <c r="F168" s="360"/>
      <c r="G168" s="349"/>
      <c r="H168" s="349"/>
      <c r="I168" s="349"/>
      <c r="J168" s="349"/>
      <c r="K168" s="339"/>
    </row>
    <row r="169" spans="2:11" s="1" customFormat="1" ht="18.75" customHeight="1"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</row>
    <row r="170" spans="2:11" s="1" customFormat="1" ht="7.5" customHeight="1">
      <c r="B170" s="290"/>
      <c r="C170" s="291"/>
      <c r="D170" s="291"/>
      <c r="E170" s="291"/>
      <c r="F170" s="291"/>
      <c r="G170" s="291"/>
      <c r="H170" s="291"/>
      <c r="I170" s="291"/>
      <c r="J170" s="291"/>
      <c r="K170" s="292"/>
    </row>
    <row r="171" spans="2:11" s="1" customFormat="1" ht="45" customHeight="1">
      <c r="B171" s="293"/>
      <c r="C171" s="294" t="s">
        <v>1256</v>
      </c>
      <c r="D171" s="294"/>
      <c r="E171" s="294"/>
      <c r="F171" s="294"/>
      <c r="G171" s="294"/>
      <c r="H171" s="294"/>
      <c r="I171" s="294"/>
      <c r="J171" s="294"/>
      <c r="K171" s="295"/>
    </row>
    <row r="172" spans="2:11" s="1" customFormat="1" ht="17.25" customHeight="1">
      <c r="B172" s="293"/>
      <c r="C172" s="318" t="s">
        <v>1184</v>
      </c>
      <c r="D172" s="318"/>
      <c r="E172" s="318"/>
      <c r="F172" s="318" t="s">
        <v>1185</v>
      </c>
      <c r="G172" s="361"/>
      <c r="H172" s="362" t="s">
        <v>54</v>
      </c>
      <c r="I172" s="362" t="s">
        <v>57</v>
      </c>
      <c r="J172" s="318" t="s">
        <v>1186</v>
      </c>
      <c r="K172" s="295"/>
    </row>
    <row r="173" spans="2:11" s="1" customFormat="1" ht="17.25" customHeight="1">
      <c r="B173" s="296"/>
      <c r="C173" s="320" t="s">
        <v>1187</v>
      </c>
      <c r="D173" s="320"/>
      <c r="E173" s="320"/>
      <c r="F173" s="321" t="s">
        <v>1188</v>
      </c>
      <c r="G173" s="363"/>
      <c r="H173" s="364"/>
      <c r="I173" s="364"/>
      <c r="J173" s="320" t="s">
        <v>1189</v>
      </c>
      <c r="K173" s="298"/>
    </row>
    <row r="174" spans="2:11" s="1" customFormat="1" ht="5.25" customHeight="1">
      <c r="B174" s="328"/>
      <c r="C174" s="323"/>
      <c r="D174" s="323"/>
      <c r="E174" s="323"/>
      <c r="F174" s="323"/>
      <c r="G174" s="324"/>
      <c r="H174" s="323"/>
      <c r="I174" s="323"/>
      <c r="J174" s="323"/>
      <c r="K174" s="351"/>
    </row>
    <row r="175" spans="2:11" s="1" customFormat="1" ht="15" customHeight="1">
      <c r="B175" s="328"/>
      <c r="C175" s="303" t="s">
        <v>1193</v>
      </c>
      <c r="D175" s="303"/>
      <c r="E175" s="303"/>
      <c r="F175" s="326" t="s">
        <v>1190</v>
      </c>
      <c r="G175" s="303"/>
      <c r="H175" s="303" t="s">
        <v>1230</v>
      </c>
      <c r="I175" s="303" t="s">
        <v>1192</v>
      </c>
      <c r="J175" s="303">
        <v>120</v>
      </c>
      <c r="K175" s="351"/>
    </row>
    <row r="176" spans="2:11" s="1" customFormat="1" ht="15" customHeight="1">
      <c r="B176" s="328"/>
      <c r="C176" s="303" t="s">
        <v>1239</v>
      </c>
      <c r="D176" s="303"/>
      <c r="E176" s="303"/>
      <c r="F176" s="326" t="s">
        <v>1190</v>
      </c>
      <c r="G176" s="303"/>
      <c r="H176" s="303" t="s">
        <v>1240</v>
      </c>
      <c r="I176" s="303" t="s">
        <v>1192</v>
      </c>
      <c r="J176" s="303" t="s">
        <v>1241</v>
      </c>
      <c r="K176" s="351"/>
    </row>
    <row r="177" spans="2:11" s="1" customFormat="1" ht="15" customHeight="1">
      <c r="B177" s="328"/>
      <c r="C177" s="303" t="s">
        <v>1138</v>
      </c>
      <c r="D177" s="303"/>
      <c r="E177" s="303"/>
      <c r="F177" s="326" t="s">
        <v>1190</v>
      </c>
      <c r="G177" s="303"/>
      <c r="H177" s="303" t="s">
        <v>1257</v>
      </c>
      <c r="I177" s="303" t="s">
        <v>1192</v>
      </c>
      <c r="J177" s="303" t="s">
        <v>1241</v>
      </c>
      <c r="K177" s="351"/>
    </row>
    <row r="178" spans="2:11" s="1" customFormat="1" ht="15" customHeight="1">
      <c r="B178" s="328"/>
      <c r="C178" s="303" t="s">
        <v>1195</v>
      </c>
      <c r="D178" s="303"/>
      <c r="E178" s="303"/>
      <c r="F178" s="326" t="s">
        <v>1196</v>
      </c>
      <c r="G178" s="303"/>
      <c r="H178" s="303" t="s">
        <v>1257</v>
      </c>
      <c r="I178" s="303" t="s">
        <v>1192</v>
      </c>
      <c r="J178" s="303">
        <v>50</v>
      </c>
      <c r="K178" s="351"/>
    </row>
    <row r="179" spans="2:11" s="1" customFormat="1" ht="15" customHeight="1">
      <c r="B179" s="328"/>
      <c r="C179" s="303" t="s">
        <v>1198</v>
      </c>
      <c r="D179" s="303"/>
      <c r="E179" s="303"/>
      <c r="F179" s="326" t="s">
        <v>1190</v>
      </c>
      <c r="G179" s="303"/>
      <c r="H179" s="303" t="s">
        <v>1257</v>
      </c>
      <c r="I179" s="303" t="s">
        <v>1200</v>
      </c>
      <c r="J179" s="303"/>
      <c r="K179" s="351"/>
    </row>
    <row r="180" spans="2:11" s="1" customFormat="1" ht="15" customHeight="1">
      <c r="B180" s="328"/>
      <c r="C180" s="303" t="s">
        <v>1209</v>
      </c>
      <c r="D180" s="303"/>
      <c r="E180" s="303"/>
      <c r="F180" s="326" t="s">
        <v>1196</v>
      </c>
      <c r="G180" s="303"/>
      <c r="H180" s="303" t="s">
        <v>1257</v>
      </c>
      <c r="I180" s="303" t="s">
        <v>1192</v>
      </c>
      <c r="J180" s="303">
        <v>50</v>
      </c>
      <c r="K180" s="351"/>
    </row>
    <row r="181" spans="2:11" s="1" customFormat="1" ht="15" customHeight="1">
      <c r="B181" s="328"/>
      <c r="C181" s="303" t="s">
        <v>1217</v>
      </c>
      <c r="D181" s="303"/>
      <c r="E181" s="303"/>
      <c r="F181" s="326" t="s">
        <v>1196</v>
      </c>
      <c r="G181" s="303"/>
      <c r="H181" s="303" t="s">
        <v>1257</v>
      </c>
      <c r="I181" s="303" t="s">
        <v>1192</v>
      </c>
      <c r="J181" s="303">
        <v>50</v>
      </c>
      <c r="K181" s="351"/>
    </row>
    <row r="182" spans="2:11" s="1" customFormat="1" ht="15" customHeight="1">
      <c r="B182" s="328"/>
      <c r="C182" s="303" t="s">
        <v>1215</v>
      </c>
      <c r="D182" s="303"/>
      <c r="E182" s="303"/>
      <c r="F182" s="326" t="s">
        <v>1196</v>
      </c>
      <c r="G182" s="303"/>
      <c r="H182" s="303" t="s">
        <v>1257</v>
      </c>
      <c r="I182" s="303" t="s">
        <v>1192</v>
      </c>
      <c r="J182" s="303">
        <v>50</v>
      </c>
      <c r="K182" s="351"/>
    </row>
    <row r="183" spans="2:11" s="1" customFormat="1" ht="15" customHeight="1">
      <c r="B183" s="328"/>
      <c r="C183" s="303" t="s">
        <v>122</v>
      </c>
      <c r="D183" s="303"/>
      <c r="E183" s="303"/>
      <c r="F183" s="326" t="s">
        <v>1190</v>
      </c>
      <c r="G183" s="303"/>
      <c r="H183" s="303" t="s">
        <v>1258</v>
      </c>
      <c r="I183" s="303" t="s">
        <v>1259</v>
      </c>
      <c r="J183" s="303"/>
      <c r="K183" s="351"/>
    </row>
    <row r="184" spans="2:11" s="1" customFormat="1" ht="15" customHeight="1">
      <c r="B184" s="328"/>
      <c r="C184" s="303" t="s">
        <v>57</v>
      </c>
      <c r="D184" s="303"/>
      <c r="E184" s="303"/>
      <c r="F184" s="326" t="s">
        <v>1190</v>
      </c>
      <c r="G184" s="303"/>
      <c r="H184" s="303" t="s">
        <v>1260</v>
      </c>
      <c r="I184" s="303" t="s">
        <v>1261</v>
      </c>
      <c r="J184" s="303">
        <v>1</v>
      </c>
      <c r="K184" s="351"/>
    </row>
    <row r="185" spans="2:11" s="1" customFormat="1" ht="15" customHeight="1">
      <c r="B185" s="328"/>
      <c r="C185" s="303" t="s">
        <v>53</v>
      </c>
      <c r="D185" s="303"/>
      <c r="E185" s="303"/>
      <c r="F185" s="326" t="s">
        <v>1190</v>
      </c>
      <c r="G185" s="303"/>
      <c r="H185" s="303" t="s">
        <v>1262</v>
      </c>
      <c r="I185" s="303" t="s">
        <v>1192</v>
      </c>
      <c r="J185" s="303">
        <v>20</v>
      </c>
      <c r="K185" s="351"/>
    </row>
    <row r="186" spans="2:11" s="1" customFormat="1" ht="15" customHeight="1">
      <c r="B186" s="328"/>
      <c r="C186" s="303" t="s">
        <v>54</v>
      </c>
      <c r="D186" s="303"/>
      <c r="E186" s="303"/>
      <c r="F186" s="326" t="s">
        <v>1190</v>
      </c>
      <c r="G186" s="303"/>
      <c r="H186" s="303" t="s">
        <v>1263</v>
      </c>
      <c r="I186" s="303" t="s">
        <v>1192</v>
      </c>
      <c r="J186" s="303">
        <v>255</v>
      </c>
      <c r="K186" s="351"/>
    </row>
    <row r="187" spans="2:11" s="1" customFormat="1" ht="15" customHeight="1">
      <c r="B187" s="328"/>
      <c r="C187" s="303" t="s">
        <v>123</v>
      </c>
      <c r="D187" s="303"/>
      <c r="E187" s="303"/>
      <c r="F187" s="326" t="s">
        <v>1190</v>
      </c>
      <c r="G187" s="303"/>
      <c r="H187" s="303" t="s">
        <v>1154</v>
      </c>
      <c r="I187" s="303" t="s">
        <v>1192</v>
      </c>
      <c r="J187" s="303">
        <v>10</v>
      </c>
      <c r="K187" s="351"/>
    </row>
    <row r="188" spans="2:11" s="1" customFormat="1" ht="15" customHeight="1">
      <c r="B188" s="328"/>
      <c r="C188" s="303" t="s">
        <v>124</v>
      </c>
      <c r="D188" s="303"/>
      <c r="E188" s="303"/>
      <c r="F188" s="326" t="s">
        <v>1190</v>
      </c>
      <c r="G188" s="303"/>
      <c r="H188" s="303" t="s">
        <v>1264</v>
      </c>
      <c r="I188" s="303" t="s">
        <v>1225</v>
      </c>
      <c r="J188" s="303"/>
      <c r="K188" s="351"/>
    </row>
    <row r="189" spans="2:11" s="1" customFormat="1" ht="15" customHeight="1">
      <c r="B189" s="328"/>
      <c r="C189" s="303" t="s">
        <v>1265</v>
      </c>
      <c r="D189" s="303"/>
      <c r="E189" s="303"/>
      <c r="F189" s="326" t="s">
        <v>1190</v>
      </c>
      <c r="G189" s="303"/>
      <c r="H189" s="303" t="s">
        <v>1266</v>
      </c>
      <c r="I189" s="303" t="s">
        <v>1225</v>
      </c>
      <c r="J189" s="303"/>
      <c r="K189" s="351"/>
    </row>
    <row r="190" spans="2:11" s="1" customFormat="1" ht="15" customHeight="1">
      <c r="B190" s="328"/>
      <c r="C190" s="303" t="s">
        <v>1254</v>
      </c>
      <c r="D190" s="303"/>
      <c r="E190" s="303"/>
      <c r="F190" s="326" t="s">
        <v>1190</v>
      </c>
      <c r="G190" s="303"/>
      <c r="H190" s="303" t="s">
        <v>1267</v>
      </c>
      <c r="I190" s="303" t="s">
        <v>1225</v>
      </c>
      <c r="J190" s="303"/>
      <c r="K190" s="351"/>
    </row>
    <row r="191" spans="2:11" s="1" customFormat="1" ht="15" customHeight="1">
      <c r="B191" s="328"/>
      <c r="C191" s="303" t="s">
        <v>126</v>
      </c>
      <c r="D191" s="303"/>
      <c r="E191" s="303"/>
      <c r="F191" s="326" t="s">
        <v>1196</v>
      </c>
      <c r="G191" s="303"/>
      <c r="H191" s="303" t="s">
        <v>1268</v>
      </c>
      <c r="I191" s="303" t="s">
        <v>1192</v>
      </c>
      <c r="J191" s="303">
        <v>50</v>
      </c>
      <c r="K191" s="351"/>
    </row>
    <row r="192" spans="2:11" s="1" customFormat="1" ht="15" customHeight="1">
      <c r="B192" s="328"/>
      <c r="C192" s="303" t="s">
        <v>1269</v>
      </c>
      <c r="D192" s="303"/>
      <c r="E192" s="303"/>
      <c r="F192" s="326" t="s">
        <v>1196</v>
      </c>
      <c r="G192" s="303"/>
      <c r="H192" s="303" t="s">
        <v>1270</v>
      </c>
      <c r="I192" s="303" t="s">
        <v>1271</v>
      </c>
      <c r="J192" s="303"/>
      <c r="K192" s="351"/>
    </row>
    <row r="193" spans="2:11" s="1" customFormat="1" ht="15" customHeight="1">
      <c r="B193" s="328"/>
      <c r="C193" s="303" t="s">
        <v>1272</v>
      </c>
      <c r="D193" s="303"/>
      <c r="E193" s="303"/>
      <c r="F193" s="326" t="s">
        <v>1196</v>
      </c>
      <c r="G193" s="303"/>
      <c r="H193" s="303" t="s">
        <v>1273</v>
      </c>
      <c r="I193" s="303" t="s">
        <v>1271</v>
      </c>
      <c r="J193" s="303"/>
      <c r="K193" s="351"/>
    </row>
    <row r="194" spans="2:11" s="1" customFormat="1" ht="15" customHeight="1">
      <c r="B194" s="328"/>
      <c r="C194" s="303" t="s">
        <v>1274</v>
      </c>
      <c r="D194" s="303"/>
      <c r="E194" s="303"/>
      <c r="F194" s="326" t="s">
        <v>1196</v>
      </c>
      <c r="G194" s="303"/>
      <c r="H194" s="303" t="s">
        <v>1275</v>
      </c>
      <c r="I194" s="303" t="s">
        <v>1271</v>
      </c>
      <c r="J194" s="303"/>
      <c r="K194" s="351"/>
    </row>
    <row r="195" spans="2:11" s="1" customFormat="1" ht="15" customHeight="1">
      <c r="B195" s="328"/>
      <c r="C195" s="365" t="s">
        <v>1276</v>
      </c>
      <c r="D195" s="303"/>
      <c r="E195" s="303"/>
      <c r="F195" s="326" t="s">
        <v>1196</v>
      </c>
      <c r="G195" s="303"/>
      <c r="H195" s="303" t="s">
        <v>1277</v>
      </c>
      <c r="I195" s="303" t="s">
        <v>1278</v>
      </c>
      <c r="J195" s="366" t="s">
        <v>1279</v>
      </c>
      <c r="K195" s="351"/>
    </row>
    <row r="196" spans="2:11" s="1" customFormat="1" ht="15" customHeight="1">
      <c r="B196" s="328"/>
      <c r="C196" s="365" t="s">
        <v>42</v>
      </c>
      <c r="D196" s="303"/>
      <c r="E196" s="303"/>
      <c r="F196" s="326" t="s">
        <v>1190</v>
      </c>
      <c r="G196" s="303"/>
      <c r="H196" s="300" t="s">
        <v>1280</v>
      </c>
      <c r="I196" s="303" t="s">
        <v>1281</v>
      </c>
      <c r="J196" s="303"/>
      <c r="K196" s="351"/>
    </row>
    <row r="197" spans="2:11" s="1" customFormat="1" ht="15" customHeight="1">
      <c r="B197" s="328"/>
      <c r="C197" s="365" t="s">
        <v>1282</v>
      </c>
      <c r="D197" s="303"/>
      <c r="E197" s="303"/>
      <c r="F197" s="326" t="s">
        <v>1190</v>
      </c>
      <c r="G197" s="303"/>
      <c r="H197" s="303" t="s">
        <v>1283</v>
      </c>
      <c r="I197" s="303" t="s">
        <v>1225</v>
      </c>
      <c r="J197" s="303"/>
      <c r="K197" s="351"/>
    </row>
    <row r="198" spans="2:11" s="1" customFormat="1" ht="15" customHeight="1">
      <c r="B198" s="328"/>
      <c r="C198" s="365" t="s">
        <v>1284</v>
      </c>
      <c r="D198" s="303"/>
      <c r="E198" s="303"/>
      <c r="F198" s="326" t="s">
        <v>1190</v>
      </c>
      <c r="G198" s="303"/>
      <c r="H198" s="303" t="s">
        <v>1285</v>
      </c>
      <c r="I198" s="303" t="s">
        <v>1225</v>
      </c>
      <c r="J198" s="303"/>
      <c r="K198" s="351"/>
    </row>
    <row r="199" spans="2:11" s="1" customFormat="1" ht="15" customHeight="1">
      <c r="B199" s="328"/>
      <c r="C199" s="365" t="s">
        <v>1286</v>
      </c>
      <c r="D199" s="303"/>
      <c r="E199" s="303"/>
      <c r="F199" s="326" t="s">
        <v>1196</v>
      </c>
      <c r="G199" s="303"/>
      <c r="H199" s="303" t="s">
        <v>1287</v>
      </c>
      <c r="I199" s="303" t="s">
        <v>1225</v>
      </c>
      <c r="J199" s="303"/>
      <c r="K199" s="351"/>
    </row>
    <row r="200" spans="2:11" s="1" customFormat="1" ht="15" customHeight="1">
      <c r="B200" s="357"/>
      <c r="C200" s="367"/>
      <c r="D200" s="358"/>
      <c r="E200" s="358"/>
      <c r="F200" s="358"/>
      <c r="G200" s="358"/>
      <c r="H200" s="358"/>
      <c r="I200" s="358"/>
      <c r="J200" s="358"/>
      <c r="K200" s="359"/>
    </row>
    <row r="201" spans="2:11" s="1" customFormat="1" ht="18.75" customHeight="1">
      <c r="B201" s="339"/>
      <c r="C201" s="349"/>
      <c r="D201" s="349"/>
      <c r="E201" s="349"/>
      <c r="F201" s="360"/>
      <c r="G201" s="349"/>
      <c r="H201" s="349"/>
      <c r="I201" s="349"/>
      <c r="J201" s="349"/>
      <c r="K201" s="339"/>
    </row>
    <row r="202" spans="2:11" s="1" customFormat="1" ht="18.75" customHeight="1">
      <c r="B202" s="311"/>
      <c r="C202" s="311"/>
      <c r="D202" s="311"/>
      <c r="E202" s="311"/>
      <c r="F202" s="311"/>
      <c r="G202" s="311"/>
      <c r="H202" s="311"/>
      <c r="I202" s="311"/>
      <c r="J202" s="311"/>
      <c r="K202" s="311"/>
    </row>
    <row r="203" spans="2:11" s="1" customFormat="1" ht="13.5">
      <c r="B203" s="290"/>
      <c r="C203" s="291"/>
      <c r="D203" s="291"/>
      <c r="E203" s="291"/>
      <c r="F203" s="291"/>
      <c r="G203" s="291"/>
      <c r="H203" s="291"/>
      <c r="I203" s="291"/>
      <c r="J203" s="291"/>
      <c r="K203" s="292"/>
    </row>
    <row r="204" spans="2:11" s="1" customFormat="1" ht="21" customHeight="1">
      <c r="B204" s="293"/>
      <c r="C204" s="294" t="s">
        <v>1288</v>
      </c>
      <c r="D204" s="294"/>
      <c r="E204" s="294"/>
      <c r="F204" s="294"/>
      <c r="G204" s="294"/>
      <c r="H204" s="294"/>
      <c r="I204" s="294"/>
      <c r="J204" s="294"/>
      <c r="K204" s="295"/>
    </row>
    <row r="205" spans="2:11" s="1" customFormat="1" ht="25.5" customHeight="1">
      <c r="B205" s="293"/>
      <c r="C205" s="368" t="s">
        <v>1289</v>
      </c>
      <c r="D205" s="368"/>
      <c r="E205" s="368"/>
      <c r="F205" s="368" t="s">
        <v>1290</v>
      </c>
      <c r="G205" s="369"/>
      <c r="H205" s="368" t="s">
        <v>1291</v>
      </c>
      <c r="I205" s="368"/>
      <c r="J205" s="368"/>
      <c r="K205" s="295"/>
    </row>
    <row r="206" spans="2:11" s="1" customFormat="1" ht="5.25" customHeight="1">
      <c r="B206" s="328"/>
      <c r="C206" s="323"/>
      <c r="D206" s="323"/>
      <c r="E206" s="323"/>
      <c r="F206" s="323"/>
      <c r="G206" s="349"/>
      <c r="H206" s="323"/>
      <c r="I206" s="323"/>
      <c r="J206" s="323"/>
      <c r="K206" s="351"/>
    </row>
    <row r="207" spans="2:11" s="1" customFormat="1" ht="15" customHeight="1">
      <c r="B207" s="328"/>
      <c r="C207" s="303" t="s">
        <v>1281</v>
      </c>
      <c r="D207" s="303"/>
      <c r="E207" s="303"/>
      <c r="F207" s="326" t="s">
        <v>43</v>
      </c>
      <c r="G207" s="303"/>
      <c r="H207" s="303" t="s">
        <v>1292</v>
      </c>
      <c r="I207" s="303"/>
      <c r="J207" s="303"/>
      <c r="K207" s="351"/>
    </row>
    <row r="208" spans="2:11" s="1" customFormat="1" ht="15" customHeight="1">
      <c r="B208" s="328"/>
      <c r="C208" s="303"/>
      <c r="D208" s="303"/>
      <c r="E208" s="303"/>
      <c r="F208" s="326" t="s">
        <v>44</v>
      </c>
      <c r="G208" s="303"/>
      <c r="H208" s="303" t="s">
        <v>1293</v>
      </c>
      <c r="I208" s="303"/>
      <c r="J208" s="303"/>
      <c r="K208" s="351"/>
    </row>
    <row r="209" spans="2:11" s="1" customFormat="1" ht="15" customHeight="1">
      <c r="B209" s="328"/>
      <c r="C209" s="303"/>
      <c r="D209" s="303"/>
      <c r="E209" s="303"/>
      <c r="F209" s="326" t="s">
        <v>47</v>
      </c>
      <c r="G209" s="303"/>
      <c r="H209" s="303" t="s">
        <v>1294</v>
      </c>
      <c r="I209" s="303"/>
      <c r="J209" s="303"/>
      <c r="K209" s="351"/>
    </row>
    <row r="210" spans="2:11" s="1" customFormat="1" ht="15" customHeight="1">
      <c r="B210" s="328"/>
      <c r="C210" s="303"/>
      <c r="D210" s="303"/>
      <c r="E210" s="303"/>
      <c r="F210" s="326" t="s">
        <v>45</v>
      </c>
      <c r="G210" s="303"/>
      <c r="H210" s="303" t="s">
        <v>1295</v>
      </c>
      <c r="I210" s="303"/>
      <c r="J210" s="303"/>
      <c r="K210" s="351"/>
    </row>
    <row r="211" spans="2:11" s="1" customFormat="1" ht="15" customHeight="1">
      <c r="B211" s="328"/>
      <c r="C211" s="303"/>
      <c r="D211" s="303"/>
      <c r="E211" s="303"/>
      <c r="F211" s="326" t="s">
        <v>46</v>
      </c>
      <c r="G211" s="303"/>
      <c r="H211" s="303" t="s">
        <v>1296</v>
      </c>
      <c r="I211" s="303"/>
      <c r="J211" s="303"/>
      <c r="K211" s="351"/>
    </row>
    <row r="212" spans="2:11" s="1" customFormat="1" ht="15" customHeight="1">
      <c r="B212" s="328"/>
      <c r="C212" s="303"/>
      <c r="D212" s="303"/>
      <c r="E212" s="303"/>
      <c r="F212" s="326"/>
      <c r="G212" s="303"/>
      <c r="H212" s="303"/>
      <c r="I212" s="303"/>
      <c r="J212" s="303"/>
      <c r="K212" s="351"/>
    </row>
    <row r="213" spans="2:11" s="1" customFormat="1" ht="15" customHeight="1">
      <c r="B213" s="328"/>
      <c r="C213" s="303" t="s">
        <v>1237</v>
      </c>
      <c r="D213" s="303"/>
      <c r="E213" s="303"/>
      <c r="F213" s="326" t="s">
        <v>79</v>
      </c>
      <c r="G213" s="303"/>
      <c r="H213" s="303" t="s">
        <v>1297</v>
      </c>
      <c r="I213" s="303"/>
      <c r="J213" s="303"/>
      <c r="K213" s="351"/>
    </row>
    <row r="214" spans="2:11" s="1" customFormat="1" ht="15" customHeight="1">
      <c r="B214" s="328"/>
      <c r="C214" s="303"/>
      <c r="D214" s="303"/>
      <c r="E214" s="303"/>
      <c r="F214" s="326" t="s">
        <v>1135</v>
      </c>
      <c r="G214" s="303"/>
      <c r="H214" s="303" t="s">
        <v>1136</v>
      </c>
      <c r="I214" s="303"/>
      <c r="J214" s="303"/>
      <c r="K214" s="351"/>
    </row>
    <row r="215" spans="2:11" s="1" customFormat="1" ht="15" customHeight="1">
      <c r="B215" s="328"/>
      <c r="C215" s="303"/>
      <c r="D215" s="303"/>
      <c r="E215" s="303"/>
      <c r="F215" s="326" t="s">
        <v>1133</v>
      </c>
      <c r="G215" s="303"/>
      <c r="H215" s="303" t="s">
        <v>1298</v>
      </c>
      <c r="I215" s="303"/>
      <c r="J215" s="303"/>
      <c r="K215" s="351"/>
    </row>
    <row r="216" spans="2:11" s="1" customFormat="1" ht="15" customHeight="1">
      <c r="B216" s="370"/>
      <c r="C216" s="303"/>
      <c r="D216" s="303"/>
      <c r="E216" s="303"/>
      <c r="F216" s="326" t="s">
        <v>97</v>
      </c>
      <c r="G216" s="365"/>
      <c r="H216" s="355" t="s">
        <v>96</v>
      </c>
      <c r="I216" s="355"/>
      <c r="J216" s="355"/>
      <c r="K216" s="371"/>
    </row>
    <row r="217" spans="2:11" s="1" customFormat="1" ht="15" customHeight="1">
      <c r="B217" s="370"/>
      <c r="C217" s="303"/>
      <c r="D217" s="303"/>
      <c r="E217" s="303"/>
      <c r="F217" s="326" t="s">
        <v>1137</v>
      </c>
      <c r="G217" s="365"/>
      <c r="H217" s="355" t="s">
        <v>1299</v>
      </c>
      <c r="I217" s="355"/>
      <c r="J217" s="355"/>
      <c r="K217" s="371"/>
    </row>
    <row r="218" spans="2:11" s="1" customFormat="1" ht="15" customHeight="1">
      <c r="B218" s="370"/>
      <c r="C218" s="303"/>
      <c r="D218" s="303"/>
      <c r="E218" s="303"/>
      <c r="F218" s="326"/>
      <c r="G218" s="365"/>
      <c r="H218" s="355"/>
      <c r="I218" s="355"/>
      <c r="J218" s="355"/>
      <c r="K218" s="371"/>
    </row>
    <row r="219" spans="2:11" s="1" customFormat="1" ht="15" customHeight="1">
      <c r="B219" s="370"/>
      <c r="C219" s="303" t="s">
        <v>1261</v>
      </c>
      <c r="D219" s="303"/>
      <c r="E219" s="303"/>
      <c r="F219" s="326">
        <v>1</v>
      </c>
      <c r="G219" s="365"/>
      <c r="H219" s="355" t="s">
        <v>1300</v>
      </c>
      <c r="I219" s="355"/>
      <c r="J219" s="355"/>
      <c r="K219" s="371"/>
    </row>
    <row r="220" spans="2:11" s="1" customFormat="1" ht="15" customHeight="1">
      <c r="B220" s="370"/>
      <c r="C220" s="303"/>
      <c r="D220" s="303"/>
      <c r="E220" s="303"/>
      <c r="F220" s="326">
        <v>2</v>
      </c>
      <c r="G220" s="365"/>
      <c r="H220" s="355" t="s">
        <v>1301</v>
      </c>
      <c r="I220" s="355"/>
      <c r="J220" s="355"/>
      <c r="K220" s="371"/>
    </row>
    <row r="221" spans="2:11" s="1" customFormat="1" ht="15" customHeight="1">
      <c r="B221" s="370"/>
      <c r="C221" s="303"/>
      <c r="D221" s="303"/>
      <c r="E221" s="303"/>
      <c r="F221" s="326">
        <v>3</v>
      </c>
      <c r="G221" s="365"/>
      <c r="H221" s="355" t="s">
        <v>1302</v>
      </c>
      <c r="I221" s="355"/>
      <c r="J221" s="355"/>
      <c r="K221" s="371"/>
    </row>
    <row r="222" spans="2:11" s="1" customFormat="1" ht="15" customHeight="1">
      <c r="B222" s="370"/>
      <c r="C222" s="303"/>
      <c r="D222" s="303"/>
      <c r="E222" s="303"/>
      <c r="F222" s="326">
        <v>4</v>
      </c>
      <c r="G222" s="365"/>
      <c r="H222" s="355" t="s">
        <v>1303</v>
      </c>
      <c r="I222" s="355"/>
      <c r="J222" s="355"/>
      <c r="K222" s="371"/>
    </row>
    <row r="223" spans="2:11" s="1" customFormat="1" ht="12.75" customHeight="1">
      <c r="B223" s="372"/>
      <c r="C223" s="373"/>
      <c r="D223" s="373"/>
      <c r="E223" s="373"/>
      <c r="F223" s="373"/>
      <c r="G223" s="373"/>
      <c r="H223" s="373"/>
      <c r="I223" s="373"/>
      <c r="J223" s="373"/>
      <c r="K223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Honza-PC\Honza</cp:lastModifiedBy>
  <dcterms:created xsi:type="dcterms:W3CDTF">2022-08-05T10:57:11Z</dcterms:created>
  <dcterms:modified xsi:type="dcterms:W3CDTF">2022-08-05T10:57:29Z</dcterms:modified>
  <cp:category/>
  <cp:version/>
  <cp:contentType/>
  <cp:contentStatus/>
</cp:coreProperties>
</file>