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workbookProtection workbookAlgorithmName="SHA-512" workbookHashValue="qpGVKToJ9/1IW9z+I0uFq9x+Y1kD7lUHgzWm69uyPwAwll8fnVICJh+ZRh7xWWZKAVn/RVkoe88Zk++etydiTg==" workbookSpinCount="100000" workbookSaltValue="IeI3frtcqdkTp7g3L1Dz5g==" lockStructure="1"/>
  <bookViews>
    <workbookView xWindow="28680" yWindow="65416" windowWidth="29040" windowHeight="15840" activeTab="1"/>
  </bookViews>
  <sheets>
    <sheet name="Rekapitulace stavby" sheetId="1" r:id="rId1"/>
    <sheet name="002-02 - Interiér" sheetId="2" r:id="rId2"/>
    <sheet name="Pokyny pro vyplnění" sheetId="3" r:id="rId3"/>
  </sheets>
  <definedNames>
    <definedName name="_xlnm._FilterDatabase" localSheetId="1" hidden="1">'002-02 - Interiér'!$C$84:$K$215</definedName>
    <definedName name="_xlnm.Print_Area" localSheetId="1">'002-02 - Interiér'!$C$4:$J$41,'002-02 - Interiér'!$C$47:$J$64,'002-02 - Interiér'!$C$70:$K$215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stavby'!$C$42:$AQ$55</definedName>
    <definedName name="_xlnm.Print_Titles" localSheetId="0">'Rekapitulace stavby'!$52:$52</definedName>
    <definedName name="_xlnm.Print_Titles" localSheetId="1">'002-02 - Interiér'!$84:$84</definedName>
  </definedNames>
  <calcPr calcId="191029"/>
  <extLst/>
</workbook>
</file>

<file path=xl/sharedStrings.xml><?xml version="1.0" encoding="utf-8"?>
<sst xmlns="http://schemas.openxmlformats.org/spreadsheetml/2006/main" count="2654" uniqueCount="752">
  <si>
    <t>Export Komplet</t>
  </si>
  <si>
    <t>VZ</t>
  </si>
  <si>
    <t>2.0</t>
  </si>
  <si>
    <t/>
  </si>
  <si>
    <t>False</t>
  </si>
  <si>
    <t>{b0d3174f-c0f6-4a0d-819d-1ba908fc713f}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</si>
  <si>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</si>
  <si>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</si>
  <si>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</si>
  <si>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</si>
  <si>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</si>
  <si>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</si>
  <si>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</si>
  <si>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</si>
  <si>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190503b</t>
  </si>
  <si>
    <t>Stavba:</t>
  </si>
  <si>
    <t>Domov pro seniory Lampertice - objekt Žacléř-interiér</t>
  </si>
  <si>
    <t>KSO:</t>
  </si>
  <si>
    <t>CC-CZ:</t>
  </si>
  <si>
    <t>Místo:</t>
  </si>
  <si>
    <t>Žacléř</t>
  </si>
  <si>
    <t>Datum:</t>
  </si>
  <si>
    <t>14. 11. 2019</t>
  </si>
  <si>
    <t>Zadavatel:</t>
  </si>
  <si>
    <t>IČ:</t>
  </si>
  <si>
    <t>Královehradecký kraj, Hradec Králové</t>
  </si>
  <si>
    <t>DIČ:</t>
  </si>
  <si>
    <t>Zhotovitel:</t>
  </si>
  <si>
    <t xml:space="preserve"> </t>
  </si>
  <si>
    <t>Projektant:</t>
  </si>
  <si>
    <t>ATIP a.s. Trutnov</t>
  </si>
  <si>
    <t>True</t>
  </si>
  <si>
    <t>Zpracovatel:</t>
  </si>
  <si>
    <t>Ing. Lenka Kasperová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</si>
  <si>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</si>
  <si>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</si>
  <si>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</si>
  <si>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</si>
  <si>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</si>
  <si>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</si>
  <si>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</si>
  <si>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</si>
  <si>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</si>
  <si>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</si>
  <si>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</si>
  <si>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</si>
  <si>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</si>
  <si>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</si>
  <si>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</si>
  <si>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</si>
  <si>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</si>
  <si>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</si>
  <si>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</si>
  <si>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</si>
  <si>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</si>
  <si>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</si>
  <si>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</si>
  <si>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</si>
  <si>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</si>
  <si>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</si>
  <si>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</si>
  <si>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</si>
  <si>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</si>
  <si>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</si>
  <si>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</si>
  <si>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</si>
  <si>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</si>
  <si>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</si>
  <si>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</si>
  <si>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IMPORT</t>
  </si>
  <si>
    <t>STA</t>
  </si>
  <si>
    <t>1</t>
  </si>
  <si>
    <t>{354e1a7b-42a2-4307-90c6-73892f9cba5b}</t>
  </si>
  <si>
    <t>2</t>
  </si>
  <si>
    <t>/</t>
  </si>
  <si>
    <t>002-02</t>
  </si>
  <si>
    <t>Interiér</t>
  </si>
  <si>
    <t>Soupis</t>
  </si>
  <si>
    <t>{5cd86c11-336a-4e33-9b6a-81ad78166195}</t>
  </si>
  <si>
    <t>Objekt:</t>
  </si>
  <si>
    <t>002 - SO-01  Domov pro seniory</t>
  </si>
  <si>
    <t>Soupis:</t>
  </si>
  <si>
    <t>002-02 - Interiér</t>
  </si>
  <si>
    <t>Kód dílu - Popis</t>
  </si>
  <si>
    <t>Cena celkem [CZK]</t>
  </si>
  <si>
    <t>D1 - 001: Interiérové prvky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</si>
  <si>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</si>
  <si>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</si>
  <si>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</si>
  <si>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</si>
  <si>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</si>
  <si>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</si>
  <si>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</si>
  <si>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</si>
  <si>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</si>
  <si>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</si>
  <si>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</si>
  <si>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D1</t>
  </si>
  <si>
    <t>001: Interiérové prvky</t>
  </si>
  <si>
    <t>ROZPOCET</t>
  </si>
  <si>
    <t>K</t>
  </si>
  <si>
    <t>Pol1</t>
  </si>
  <si>
    <t>K01 - Závěsná ukládací skříňka</t>
  </si>
  <si>
    <t>ks</t>
  </si>
  <si>
    <t>4</t>
  </si>
  <si>
    <t>Pol2</t>
  </si>
  <si>
    <t>K02 - Rotoped</t>
  </si>
  <si>
    <t>3</t>
  </si>
  <si>
    <t>Pol3</t>
  </si>
  <si>
    <t>K03 - Žebřiny</t>
  </si>
  <si>
    <t>6</t>
  </si>
  <si>
    <t>Pol4</t>
  </si>
  <si>
    <t>K04 - Žíněnka</t>
  </si>
  <si>
    <t>8</t>
  </si>
  <si>
    <t>5</t>
  </si>
  <si>
    <t>Pol5</t>
  </si>
  <si>
    <t>K05 - Věšák na oděvy - stojanový</t>
  </si>
  <si>
    <t>10</t>
  </si>
  <si>
    <t>Pol6</t>
  </si>
  <si>
    <t>K06 - Paraván</t>
  </si>
  <si>
    <t>12</t>
  </si>
  <si>
    <t>7</t>
  </si>
  <si>
    <t>Pol7</t>
  </si>
  <si>
    <t>K07 - Nápojový automat</t>
  </si>
  <si>
    <t>14</t>
  </si>
  <si>
    <t>Pol8</t>
  </si>
  <si>
    <t>K08 - Skříňka na klíče</t>
  </si>
  <si>
    <t>16</t>
  </si>
  <si>
    <t>9</t>
  </si>
  <si>
    <t>Pol9</t>
  </si>
  <si>
    <t>K09 - Odpadkový koš na tříděný odpad</t>
  </si>
  <si>
    <t>18</t>
  </si>
  <si>
    <t>Pol10</t>
  </si>
  <si>
    <t>K10 - Odpadkový koš na tříděný odpad</t>
  </si>
  <si>
    <t>20</t>
  </si>
  <si>
    <t>11</t>
  </si>
  <si>
    <t>Pol11</t>
  </si>
  <si>
    <t>K11 - Vitrína</t>
  </si>
  <si>
    <t>22</t>
  </si>
  <si>
    <t>Pol12</t>
  </si>
  <si>
    <t>K12 - Nástěnka</t>
  </si>
  <si>
    <t>24</t>
  </si>
  <si>
    <t>13</t>
  </si>
  <si>
    <t>Pol13</t>
  </si>
  <si>
    <t>K13 - Madlo</t>
  </si>
  <si>
    <t>bm</t>
  </si>
  <si>
    <t>26</t>
  </si>
  <si>
    <t>Pol14</t>
  </si>
  <si>
    <t>K14 - Madlo obloukové</t>
  </si>
  <si>
    <t>28</t>
  </si>
  <si>
    <t>Pol15</t>
  </si>
  <si>
    <t>K15 - Nádoba na odpad - kontejner</t>
  </si>
  <si>
    <t>30</t>
  </si>
  <si>
    <t>Pol16</t>
  </si>
  <si>
    <t>K16 - Nádoba na odpad</t>
  </si>
  <si>
    <t>32</t>
  </si>
  <si>
    <t>17</t>
  </si>
  <si>
    <t>Pol17</t>
  </si>
  <si>
    <t>K17 - Odpadkový koš</t>
  </si>
  <si>
    <t>34</t>
  </si>
  <si>
    <t>Pol18</t>
  </si>
  <si>
    <t>K18 - Věšáková stěna</t>
  </si>
  <si>
    <t>36</t>
  </si>
  <si>
    <t>19</t>
  </si>
  <si>
    <t>Pol19</t>
  </si>
  <si>
    <t>K19 - Nástěnka</t>
  </si>
  <si>
    <t>38</t>
  </si>
  <si>
    <t>Pol20</t>
  </si>
  <si>
    <t>K20 - Kancelářský paraván</t>
  </si>
  <si>
    <t>40</t>
  </si>
  <si>
    <t>Pol21</t>
  </si>
  <si>
    <t>K21 - Otočný stojan na prospekty</t>
  </si>
  <si>
    <t>42</t>
  </si>
  <si>
    <t>Pol22</t>
  </si>
  <si>
    <t>K22 - Stolní lampa</t>
  </si>
  <si>
    <t>44</t>
  </si>
  <si>
    <t>23</t>
  </si>
  <si>
    <t>Pol23</t>
  </si>
  <si>
    <t>K23 - Koš s popelníkem</t>
  </si>
  <si>
    <t>46</t>
  </si>
  <si>
    <t>Pol24</t>
  </si>
  <si>
    <t>K24 - Posilovací kolečko</t>
  </si>
  <si>
    <t>48</t>
  </si>
  <si>
    <t>25</t>
  </si>
  <si>
    <t>Pol25</t>
  </si>
  <si>
    <t>K25 - Rehabilitační rotoped</t>
  </si>
  <si>
    <t>50</t>
  </si>
  <si>
    <t>Pol26</t>
  </si>
  <si>
    <t>K26 - Sada senzorických míčků</t>
  </si>
  <si>
    <t>52</t>
  </si>
  <si>
    <t>27</t>
  </si>
  <si>
    <t>Pol27</t>
  </si>
  <si>
    <t>K27 - Senzorický míč</t>
  </si>
  <si>
    <t>54</t>
  </si>
  <si>
    <t>Pol28</t>
  </si>
  <si>
    <t>K28 - Medicinbal</t>
  </si>
  <si>
    <t>56</t>
  </si>
  <si>
    <t>29</t>
  </si>
  <si>
    <t>Pol29</t>
  </si>
  <si>
    <t>K29 - Sada pyramidálních míčků</t>
  </si>
  <si>
    <t>58</t>
  </si>
  <si>
    <t>Pol30</t>
  </si>
  <si>
    <t>K30 - Skládací koš na míče</t>
  </si>
  <si>
    <t>60</t>
  </si>
  <si>
    <t>31</t>
  </si>
  <si>
    <t>Pol31</t>
  </si>
  <si>
    <t>K31 - Chladnička s mrazničkou</t>
  </si>
  <si>
    <t>62</t>
  </si>
  <si>
    <t>Pol32</t>
  </si>
  <si>
    <t>KL01 - Kuchyňská linka - denní místnost gastro</t>
  </si>
  <si>
    <t>64</t>
  </si>
  <si>
    <t>33</t>
  </si>
  <si>
    <t>Pol33</t>
  </si>
  <si>
    <t>KL02 - Kuchyňská linka - společenská místnost 1.-3.NP</t>
  </si>
  <si>
    <t>66</t>
  </si>
  <si>
    <t>Pol34</t>
  </si>
  <si>
    <t>KL03 - Kuchyňská linka - denní místnost personál</t>
  </si>
  <si>
    <t>68</t>
  </si>
  <si>
    <t>35</t>
  </si>
  <si>
    <t>Pol35</t>
  </si>
  <si>
    <t>KL04 - Čajová kuchyňka</t>
  </si>
  <si>
    <t>70</t>
  </si>
  <si>
    <t>Pol36</t>
  </si>
  <si>
    <t>KL05 - Kuchyňská linka - společenská místnost 4.NP</t>
  </si>
  <si>
    <t>72</t>
  </si>
  <si>
    <t>37</t>
  </si>
  <si>
    <t>Pol37</t>
  </si>
  <si>
    <t>N01 - Šatní skříňka s lavicí - šatna gastroprovozu</t>
  </si>
  <si>
    <t>74</t>
  </si>
  <si>
    <t>Pol38</t>
  </si>
  <si>
    <t>N02 - Skříň šatní - údržba</t>
  </si>
  <si>
    <t>76</t>
  </si>
  <si>
    <t>39</t>
  </si>
  <si>
    <t>Pol39</t>
  </si>
  <si>
    <t>N03 - Skříň na nářadí - údržba</t>
  </si>
  <si>
    <t>78</t>
  </si>
  <si>
    <t>Pol40</t>
  </si>
  <si>
    <t>N04.01 - Regálový skladovací systém hl. 60cm</t>
  </si>
  <si>
    <t>80</t>
  </si>
  <si>
    <t>41</t>
  </si>
  <si>
    <t>Pol41</t>
  </si>
  <si>
    <t>N04.02 - Regálový skladovací systém hl. 60cm</t>
  </si>
  <si>
    <t>82</t>
  </si>
  <si>
    <t>Pol42</t>
  </si>
  <si>
    <t>N04.03 - Regálový skladovací systém hl. 60cm</t>
  </si>
  <si>
    <t>84</t>
  </si>
  <si>
    <t>43</t>
  </si>
  <si>
    <t>Pol43</t>
  </si>
  <si>
    <t>N04.04 - Regálový skladovací systém hl. 60cm</t>
  </si>
  <si>
    <t>86</t>
  </si>
  <si>
    <t>Pol44</t>
  </si>
  <si>
    <t>N04.05 - Regálový skladovací systém hl. 60cm</t>
  </si>
  <si>
    <t>88</t>
  </si>
  <si>
    <t>45</t>
  </si>
  <si>
    <t>Pol45</t>
  </si>
  <si>
    <t>N04.06 - Regálový skladovací systém hl. 60cm</t>
  </si>
  <si>
    <t>90</t>
  </si>
  <si>
    <t>Pol46</t>
  </si>
  <si>
    <t>N04.07 - Regálový skladovací systém hl. 60cm</t>
  </si>
  <si>
    <t>92</t>
  </si>
  <si>
    <t>47</t>
  </si>
  <si>
    <t>Pol47</t>
  </si>
  <si>
    <t>N04.08 - Regálový skladovací systém hl. 60cm</t>
  </si>
  <si>
    <t>94</t>
  </si>
  <si>
    <t>Pol48</t>
  </si>
  <si>
    <t>N04.09 - Regálový skladovací systém hl. 60cm</t>
  </si>
  <si>
    <t>96</t>
  </si>
  <si>
    <t>49</t>
  </si>
  <si>
    <t>Pol49</t>
  </si>
  <si>
    <t>N04.10 - Regálový skladovací systém hl. 60cm</t>
  </si>
  <si>
    <t>98</t>
  </si>
  <si>
    <t>Pol50</t>
  </si>
  <si>
    <t>N04.11 - Regálový skladovací systém hl. 60cm</t>
  </si>
  <si>
    <t>100</t>
  </si>
  <si>
    <t>51</t>
  </si>
  <si>
    <t>Pol51</t>
  </si>
  <si>
    <t>N04.12 - Regálový skladovací systém hl. 60cm</t>
  </si>
  <si>
    <t>102</t>
  </si>
  <si>
    <t>Pol52</t>
  </si>
  <si>
    <t>N04.13 - Regálový skladovací systém hl. 60cm</t>
  </si>
  <si>
    <t>104</t>
  </si>
  <si>
    <t>53</t>
  </si>
  <si>
    <t>Pol53</t>
  </si>
  <si>
    <t>N04.14 - Regálový skladovací systém hl. 60cm</t>
  </si>
  <si>
    <t>106</t>
  </si>
  <si>
    <t>Pol54</t>
  </si>
  <si>
    <t>N04.15 - Regálový skladovací systém hl. 60cm</t>
  </si>
  <si>
    <t>108</t>
  </si>
  <si>
    <t>55</t>
  </si>
  <si>
    <t>Pol55</t>
  </si>
  <si>
    <t>N04.16 - Regálový skladovací systém hl. 60cm</t>
  </si>
  <si>
    <t>110</t>
  </si>
  <si>
    <t>Pol56</t>
  </si>
  <si>
    <t>N05.01 - Regálový skladovací systém hl. 40cm</t>
  </si>
  <si>
    <t>112</t>
  </si>
  <si>
    <t>57</t>
  </si>
  <si>
    <t>Pol57</t>
  </si>
  <si>
    <t>N05.02 - Regálový skladovací systém hl. 40cm</t>
  </si>
  <si>
    <t>114</t>
  </si>
  <si>
    <t>Pol58</t>
  </si>
  <si>
    <t>N05.03 - Regálový skladovací systém hl. 40cm</t>
  </si>
  <si>
    <t>116</t>
  </si>
  <si>
    <t>59</t>
  </si>
  <si>
    <t>Pol59</t>
  </si>
  <si>
    <t>N05.04 - Regálový skladovací systém hl. 40cm</t>
  </si>
  <si>
    <t>118</t>
  </si>
  <si>
    <t>Pol60</t>
  </si>
  <si>
    <t>N05.05 - Regálový skladovací systém hl. 40cm</t>
  </si>
  <si>
    <t>120</t>
  </si>
  <si>
    <t>61</t>
  </si>
  <si>
    <t>Pol61</t>
  </si>
  <si>
    <t>N05.06 - Regálový skladovací systém hl. 40cm</t>
  </si>
  <si>
    <t>122</t>
  </si>
  <si>
    <t>Pol62</t>
  </si>
  <si>
    <t>N05.07 - Regálový skladovací systém hl. 40cm</t>
  </si>
  <si>
    <t>124</t>
  </si>
  <si>
    <t>63</t>
  </si>
  <si>
    <t>Pol63</t>
  </si>
  <si>
    <t>N05.08 - Regálový skladovací systém hl. 40cm</t>
  </si>
  <si>
    <t>126</t>
  </si>
  <si>
    <t>Pol64</t>
  </si>
  <si>
    <t>N05.09 - Regálový skladovací systém hl. 40cm</t>
  </si>
  <si>
    <t>128</t>
  </si>
  <si>
    <t>65</t>
  </si>
  <si>
    <t>Pol65</t>
  </si>
  <si>
    <t>N05.10 - Regálový skladovací systém hl. 40cm</t>
  </si>
  <si>
    <t>130</t>
  </si>
  <si>
    <t>Pol66</t>
  </si>
  <si>
    <t>N06 - Skříň - kancelář gastro</t>
  </si>
  <si>
    <t>132</t>
  </si>
  <si>
    <t>67</t>
  </si>
  <si>
    <t>Pol67</t>
  </si>
  <si>
    <t>N07 - Policová skříň vysoká - recepce</t>
  </si>
  <si>
    <t>134</t>
  </si>
  <si>
    <t>Pol68</t>
  </si>
  <si>
    <t>N08 - Skříň nízká - recepce</t>
  </si>
  <si>
    <t>136</t>
  </si>
  <si>
    <t>69</t>
  </si>
  <si>
    <t>Pol69</t>
  </si>
  <si>
    <t>N09 - Šatní skříň - recepce</t>
  </si>
  <si>
    <t>138</t>
  </si>
  <si>
    <t>Pol70</t>
  </si>
  <si>
    <t>N10 - TV skříňka nízká - recepce</t>
  </si>
  <si>
    <t>140</t>
  </si>
  <si>
    <t>71</t>
  </si>
  <si>
    <t>Pol71</t>
  </si>
  <si>
    <t>N11 - Šatní skříň 50x80cm</t>
  </si>
  <si>
    <t>142</t>
  </si>
  <si>
    <t>Pol72</t>
  </si>
  <si>
    <t>N12 - Šatní skříň 60x120cm</t>
  </si>
  <si>
    <t>144</t>
  </si>
  <si>
    <t>73</t>
  </si>
  <si>
    <t>Pol73</t>
  </si>
  <si>
    <t>N13 - Skříň rohová otevřená</t>
  </si>
  <si>
    <t>146</t>
  </si>
  <si>
    <t>Pol74</t>
  </si>
  <si>
    <t>N14 - Skříň policová</t>
  </si>
  <si>
    <t>148</t>
  </si>
  <si>
    <t>75</t>
  </si>
  <si>
    <t>Pol75</t>
  </si>
  <si>
    <t>N15 - Skříň vestavná</t>
  </si>
  <si>
    <t>150</t>
  </si>
  <si>
    <t>Pol76</t>
  </si>
  <si>
    <t>N16 - Skříň 60x120cm</t>
  </si>
  <si>
    <t>152</t>
  </si>
  <si>
    <t>77</t>
  </si>
  <si>
    <t>Pol77</t>
  </si>
  <si>
    <t>N17 - Šatní skříň 60x120cm</t>
  </si>
  <si>
    <t>154</t>
  </si>
  <si>
    <t>Pol78</t>
  </si>
  <si>
    <t>N18 - Policová skříň 60x150cm</t>
  </si>
  <si>
    <t>156</t>
  </si>
  <si>
    <t>79</t>
  </si>
  <si>
    <t>Pol79</t>
  </si>
  <si>
    <t>N19 - Kancelářský kontejner</t>
  </si>
  <si>
    <t>158</t>
  </si>
  <si>
    <t>Pol80</t>
  </si>
  <si>
    <t>N20 - Skříň policová - úklid</t>
  </si>
  <si>
    <t>160</t>
  </si>
  <si>
    <t>81</t>
  </si>
  <si>
    <t>Pol81</t>
  </si>
  <si>
    <t>N21 - Policová skříň 60x120cm</t>
  </si>
  <si>
    <t>162</t>
  </si>
  <si>
    <t>Pol82</t>
  </si>
  <si>
    <t>N22 - Policová skříň 40x80cm</t>
  </si>
  <si>
    <t>164</t>
  </si>
  <si>
    <t>83</t>
  </si>
  <si>
    <t>Pol83</t>
  </si>
  <si>
    <t>N23 - Skříňka na výtvrarný materiál s kolečky</t>
  </si>
  <si>
    <t>166</t>
  </si>
  <si>
    <t>Pol84</t>
  </si>
  <si>
    <t>N24 - Šatní skříňka s lavicí - šatna personálu</t>
  </si>
  <si>
    <t>168</t>
  </si>
  <si>
    <t>85</t>
  </si>
  <si>
    <t>Pol85</t>
  </si>
  <si>
    <t>N25 - Nástavec šatní skříňě 50x80cm</t>
  </si>
  <si>
    <t>170</t>
  </si>
  <si>
    <t>Pol86</t>
  </si>
  <si>
    <t>N26 - Nástavec šatní skříňě 60x120cm</t>
  </si>
  <si>
    <t>172</t>
  </si>
  <si>
    <t>87</t>
  </si>
  <si>
    <t>Pol87</t>
  </si>
  <si>
    <t>N27 - Nástěnná police</t>
  </si>
  <si>
    <t>174</t>
  </si>
  <si>
    <t>Pol88</t>
  </si>
  <si>
    <t>N28 - Policová skříň se zásuvkami 40x80cm</t>
  </si>
  <si>
    <t>176</t>
  </si>
  <si>
    <t>89</t>
  </si>
  <si>
    <t>Pol89</t>
  </si>
  <si>
    <t>N29 - Policová skříň 40x80cm</t>
  </si>
  <si>
    <t>178</t>
  </si>
  <si>
    <t>Pol90</t>
  </si>
  <si>
    <t>N30 - Sestava skříní - aktivizační místnost</t>
  </si>
  <si>
    <t>180</t>
  </si>
  <si>
    <t>91</t>
  </si>
  <si>
    <t>Pol91</t>
  </si>
  <si>
    <t>N31 - Skříň policová se spodními dvířky</t>
  </si>
  <si>
    <t>182</t>
  </si>
  <si>
    <t>Pol92</t>
  </si>
  <si>
    <t>N32 - Policová skříňka 60x80cm</t>
  </si>
  <si>
    <t>184</t>
  </si>
  <si>
    <t>93</t>
  </si>
  <si>
    <t>Pol93</t>
  </si>
  <si>
    <t>SN01 - Židle jídelní - šatna gastroprovozu</t>
  </si>
  <si>
    <t>186</t>
  </si>
  <si>
    <t>Pol94</t>
  </si>
  <si>
    <t>SN02 - Židle pracovní - švadlena</t>
  </si>
  <si>
    <t>188</t>
  </si>
  <si>
    <t>95</t>
  </si>
  <si>
    <t>Pol95</t>
  </si>
  <si>
    <t>SN03 - Židle pracovní - údržba</t>
  </si>
  <si>
    <t>190</t>
  </si>
  <si>
    <t>Pol96</t>
  </si>
  <si>
    <t>SN04 - Židle jídelní</t>
  </si>
  <si>
    <t>192</t>
  </si>
  <si>
    <t>97</t>
  </si>
  <si>
    <t>Pol97</t>
  </si>
  <si>
    <t>SN05 - Křeslo - společenská místnost</t>
  </si>
  <si>
    <t>194</t>
  </si>
  <si>
    <t>Pol98</t>
  </si>
  <si>
    <t>SN06 - Kancelářské křeslo s područkami</t>
  </si>
  <si>
    <t>196</t>
  </si>
  <si>
    <t>99</t>
  </si>
  <si>
    <t>Pol99</t>
  </si>
  <si>
    <t>SN07 - Kancelářská židle - recepce</t>
  </si>
  <si>
    <t>198</t>
  </si>
  <si>
    <t>Pol100</t>
  </si>
  <si>
    <t>SN08 - Pohovka - recepce</t>
  </si>
  <si>
    <t>200</t>
  </si>
  <si>
    <t>101</t>
  </si>
  <si>
    <t>Pol101</t>
  </si>
  <si>
    <t>SN09 - Židle na pokojích</t>
  </si>
  <si>
    <t>202</t>
  </si>
  <si>
    <t>Pol102</t>
  </si>
  <si>
    <t>SN10 - Pohovka - kanceláře</t>
  </si>
  <si>
    <t>204</t>
  </si>
  <si>
    <t>103</t>
  </si>
  <si>
    <t>Pol103</t>
  </si>
  <si>
    <t>SN11 - Křeslo - kanceláře</t>
  </si>
  <si>
    <t>206</t>
  </si>
  <si>
    <t>Pol104</t>
  </si>
  <si>
    <t>SN12 - Sedačka</t>
  </si>
  <si>
    <t>208</t>
  </si>
  <si>
    <t>105</t>
  </si>
  <si>
    <t>Pol105</t>
  </si>
  <si>
    <t>SN13 - Židle konferenční</t>
  </si>
  <si>
    <t>210</t>
  </si>
  <si>
    <t>Pol106</t>
  </si>
  <si>
    <t>SN14 - Židle - koupelna</t>
  </si>
  <si>
    <t>212</t>
  </si>
  <si>
    <t>107</t>
  </si>
  <si>
    <t>Pol107</t>
  </si>
  <si>
    <t>SN15 - Křeslo skládací - venkovní</t>
  </si>
  <si>
    <t>214</t>
  </si>
  <si>
    <t>Pol108</t>
  </si>
  <si>
    <t>SN16 - Křeslo mobilní</t>
  </si>
  <si>
    <t>216</t>
  </si>
  <si>
    <t>109</t>
  </si>
  <si>
    <t>Pol109</t>
  </si>
  <si>
    <t>SN17 - Lavice</t>
  </si>
  <si>
    <t>218</t>
  </si>
  <si>
    <t>Pol110</t>
  </si>
  <si>
    <t>ST01 - Kulatý stolek</t>
  </si>
  <si>
    <t>220</t>
  </si>
  <si>
    <t>111</t>
  </si>
  <si>
    <t>Pol111</t>
  </si>
  <si>
    <t>ST02 - Stůl pracovní - švadlena</t>
  </si>
  <si>
    <t>222</t>
  </si>
  <si>
    <t>Pol112</t>
  </si>
  <si>
    <t>ST03 - Stůl pracovní - márnice</t>
  </si>
  <si>
    <t>224</t>
  </si>
  <si>
    <t>113</t>
  </si>
  <si>
    <t>Pol113</t>
  </si>
  <si>
    <t>ST04 - Stůl dílenský - údržba</t>
  </si>
  <si>
    <t>226</t>
  </si>
  <si>
    <t>Pol114</t>
  </si>
  <si>
    <t>ST05 - Stůl jídelní</t>
  </si>
  <si>
    <t>228</t>
  </si>
  <si>
    <t>115</t>
  </si>
  <si>
    <t>Pol115</t>
  </si>
  <si>
    <t>ST06 - Stůl společenská místnost</t>
  </si>
  <si>
    <t>230</t>
  </si>
  <si>
    <t>Pol116</t>
  </si>
  <si>
    <t>ST07 - Stůl pracovní</t>
  </si>
  <si>
    <t>232</t>
  </si>
  <si>
    <t>117</t>
  </si>
  <si>
    <t>Pol117</t>
  </si>
  <si>
    <t>ST08 - Recepční pult</t>
  </si>
  <si>
    <t>234</t>
  </si>
  <si>
    <t>Pol118</t>
  </si>
  <si>
    <t>ST09 - Stolek konferenční - recepce</t>
  </si>
  <si>
    <t>236</t>
  </si>
  <si>
    <t>119</t>
  </si>
  <si>
    <t>Pol119</t>
  </si>
  <si>
    <t>ST10 - Stůl - 1L pokoj</t>
  </si>
  <si>
    <t>238</t>
  </si>
  <si>
    <t>Pol120</t>
  </si>
  <si>
    <t>ST11 - Stůl - 2L pokoj</t>
  </si>
  <si>
    <t>240</t>
  </si>
  <si>
    <t>121</t>
  </si>
  <si>
    <t>Pol121</t>
  </si>
  <si>
    <t>ST12 - Stůl příjem gastro</t>
  </si>
  <si>
    <t>242</t>
  </si>
  <si>
    <t>Pol122</t>
  </si>
  <si>
    <t>ST13 - Stůl atypický - pokoje</t>
  </si>
  <si>
    <t>244</t>
  </si>
  <si>
    <t>123</t>
  </si>
  <si>
    <t>Pol123</t>
  </si>
  <si>
    <t>ST14 - Stůl kancelářský</t>
  </si>
  <si>
    <t>246</t>
  </si>
  <si>
    <t>Pol124</t>
  </si>
  <si>
    <t>ST15 - Stůl - denní místnost</t>
  </si>
  <si>
    <t>248</t>
  </si>
  <si>
    <t>125</t>
  </si>
  <si>
    <t>Pol125</t>
  </si>
  <si>
    <t>ST16 - Stůl - kuřárna</t>
  </si>
  <si>
    <t>250</t>
  </si>
  <si>
    <t>Pol126</t>
  </si>
  <si>
    <t>ST17 - Stůl - pokoj</t>
  </si>
  <si>
    <t>252</t>
  </si>
  <si>
    <t>127</t>
  </si>
  <si>
    <t>Pol127</t>
  </si>
  <si>
    <t>ST18 - Stůl - koupelna</t>
  </si>
  <si>
    <t>254</t>
  </si>
  <si>
    <t>Pol128</t>
  </si>
  <si>
    <t>ST19 - Stůl - venkovní</t>
  </si>
  <si>
    <t>256</t>
  </si>
  <si>
    <t>129</t>
  </si>
  <si>
    <t>Pol129</t>
  </si>
  <si>
    <t>ST20 - Rozšíření stolu</t>
  </si>
  <si>
    <t>258</t>
  </si>
  <si>
    <t>kpl</t>
  </si>
  <si>
    <t>225</t>
  </si>
  <si>
    <t>Pol225</t>
  </si>
  <si>
    <t>Ostatní náklady - realizační dokumentace, dokumentace skutečného provedení - autorský dozor - revize - stavební přípomoci,demontáž starých zařízení a rozvodů - ekologická likvidace odpadu - zařízení staveniště - protipožární dozor - energie - lešení - inženýrská činnost dodatavele</t>
  </si>
  <si>
    <t>450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</si>
  <si>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</si>
  <si>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</si>
  <si>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</si>
  <si>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</si>
  <si>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</si>
  <si>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</si>
  <si>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</si>
  <si>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</si>
  <si>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</si>
  <si>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</si>
  <si>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</si>
  <si>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</si>
  <si>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</si>
  <si>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</si>
  <si>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</si>
  <si>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</si>
  <si>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</si>
  <si>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</si>
  <si>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</si>
  <si>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</si>
  <si>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</si>
  <si>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</si>
  <si>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</si>
  <si>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</si>
  <si>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</si>
  <si>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</si>
  <si>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</si>
  <si>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</si>
  <si>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</si>
  <si>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</si>
  <si>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</si>
  <si>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</si>
  <si>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</si>
  <si>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</si>
  <si>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</si>
  <si>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</si>
  <si>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</si>
  <si>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</si>
  <si>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</si>
  <si>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</si>
  <si>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</si>
  <si>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</si>
  <si>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</si>
  <si>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</si>
  <si>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</si>
  <si>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</si>
  <si>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</si>
  <si>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</si>
  <si>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</si>
  <si>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</si>
  <si>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</si>
  <si>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</si>
  <si>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</si>
  <si>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</si>
  <si>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</si>
  <si>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</si>
  <si>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</si>
  <si>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</si>
  <si>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</si>
  <si>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</si>
  <si>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</si>
  <si>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</si>
  <si>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</si>
  <si>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</si>
  <si>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</si>
  <si>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</si>
  <si>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</si>
  <si>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</si>
  <si>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</si>
  <si>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</si>
  <si>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</si>
  <si>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</si>
  <si>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</si>
  <si>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</si>
  <si>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</si>
  <si>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</si>
  <si>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</si>
  <si>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</si>
  <si>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</si>
  <si>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</si>
  <si>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</si>
  <si>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</si>
  <si>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</si>
  <si>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</si>
  <si>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</si>
  <si>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</si>
  <si>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</si>
  <si>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</si>
  <si>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</si>
  <si>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</si>
  <si>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</si>
  <si>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</si>
  <si>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</si>
  <si>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</si>
  <si>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</si>
  <si>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</si>
  <si>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</si>
  <si>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</si>
  <si>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</si>
  <si>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</si>
  <si>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</si>
  <si>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</si>
  <si>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</si>
  <si>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</si>
  <si>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</si>
  <si>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</si>
  <si>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</si>
  <si>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</si>
  <si>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</si>
  <si>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</si>
  <si>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</si>
  <si>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</si>
  <si>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</si>
  <si>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</si>
  <si>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</si>
  <si>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</si>
  <si>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</si>
  <si>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</si>
  <si>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</si>
  <si>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</si>
  <si>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</si>
  <si>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</si>
  <si>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</si>
  <si>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</si>
  <si>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</si>
  <si>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</si>
  <si>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</si>
  <si>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</si>
  <si>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</si>
  <si>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</si>
  <si>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</si>
  <si>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</si>
  <si>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</si>
  <si>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</si>
  <si>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</si>
  <si>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</si>
  <si>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</si>
  <si>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</si>
  <si>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</si>
  <si>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</si>
  <si>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</si>
  <si>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</si>
  <si>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</si>
  <si>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</si>
  <si>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</si>
  <si>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</si>
  <si>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</si>
  <si>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</si>
  <si>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</si>
  <si>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</si>
  <si>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</si>
  <si>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</si>
  <si>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</si>
  <si>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</si>
  <si>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</si>
  <si>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</si>
  <si>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</si>
  <si>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</si>
  <si>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</si>
  <si>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</si>
  <si>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</si>
  <si>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</si>
  <si>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</si>
  <si>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</si>
  <si>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</si>
  <si>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</si>
  <si>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</si>
  <si>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</si>
  <si>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</si>
  <si>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</si>
  <si>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</si>
  <si>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</si>
  <si>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</si>
  <si>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</si>
  <si>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</si>
  <si>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</si>
  <si>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</si>
  <si>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</si>
  <si>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</si>
  <si>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</si>
  <si>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</si>
  <si>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</si>
  <si>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</si>
  <si>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</si>
  <si>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</si>
  <si>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REKAPITULACE OBJEKTŮ STAVBY A SOUPISŮ DODÁVEK</t>
  </si>
  <si>
    <t>KRYCÍ LIST SOUPISU DODÁVEK</t>
  </si>
  <si>
    <t>REKAPITULACE ČLENĚNÍ SOUPISU DODÁVEK</t>
  </si>
  <si>
    <t>SOUPIS DODÁVEK</t>
  </si>
  <si>
    <t>předložit vzorek</t>
  </si>
  <si>
    <t xml:space="preserve">předložit vzorek </t>
  </si>
  <si>
    <t>návod k nahrazení dílů</t>
  </si>
  <si>
    <t xml:space="preserve">Informace k položkám č. 1, 2, 7, 22, 25, 31, 37, 40 - 65, u kterých je uvedena poznámka "návod k nahrazení dílů": </t>
  </si>
  <si>
    <t>Informace k položkám č. 96, 97, 99, 101, 105, 108, 119, 120, u  kterých je uvedena poznámka "předložit vzorek":</t>
  </si>
  <si>
    <r>
      <t xml:space="preserve">K uvedeným položkám </t>
    </r>
    <r>
      <rPr>
        <b/>
        <u val="single"/>
        <sz val="8"/>
        <rFont val="Arial CE"/>
        <family val="2"/>
      </rPr>
      <t>účastníci zadávacího řízení</t>
    </r>
    <r>
      <rPr>
        <b/>
        <sz val="8"/>
        <rFont val="Arial CE"/>
        <family val="2"/>
      </rPr>
      <t xml:space="preserve"> předkládají požadovaný doklad či čestné prohlášení dle bodu 7.2  zadávacích podmínek.</t>
    </r>
  </si>
  <si>
    <r>
      <t xml:space="preserve">Vzorky předkládá </t>
    </r>
    <r>
      <rPr>
        <b/>
        <u val="single"/>
        <sz val="8"/>
        <rFont val="Arial CE"/>
        <family val="2"/>
      </rPr>
      <t>vybraný dodavatel</t>
    </r>
    <r>
      <rPr>
        <b/>
        <sz val="8"/>
        <rFont val="Arial CE"/>
        <family val="2"/>
      </rPr>
      <t xml:space="preserve"> nejpozději do jednoho týdne od doručení výzvy k plnění (dle čl. 4 odst. 2 kupní smlouvy).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</si>
</sst>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color rgb="FFFF0000"/>
      <name val="Arial CE"/>
      <family val="2"/>
    </font>
    <font>
      <b/>
      <sz val="8"/>
      <color rgb="FFFF0000"/>
      <name val="Arial CE"/>
      <family val="2"/>
    </font>
    <font>
      <b/>
      <sz val="8"/>
      <name val="Arial CE"/>
      <family val="2"/>
    </font>
    <font>
      <sz val="8"/>
      <color rgb="FFFF0000"/>
      <name val="Arial CE"/>
      <family val="2"/>
    </font>
    <font>
      <b/>
      <u val="single"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8" fillId="0" borderId="0" xfId="2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166" fontId="16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166" fontId="16" fillId="0" borderId="19" xfId="0" applyNumberFormat="1" applyFont="1" applyBorder="1" applyAlignment="1">
      <alignment vertical="center"/>
    </xf>
    <xf numFmtId="166" fontId="16" fillId="0" borderId="2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0" fontId="25" fillId="0" borderId="28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25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24" fillId="0" borderId="29" xfId="0" applyFont="1" applyBorder="1" applyAlignment="1">
      <alignment horizontal="left"/>
    </xf>
    <xf numFmtId="0" fontId="27" fillId="0" borderId="29" xfId="0" applyFont="1" applyBorder="1" applyAlignment="1">
      <alignment/>
    </xf>
    <xf numFmtId="0" fontId="22" fillId="0" borderId="26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/>
    </xf>
    <xf numFmtId="0" fontId="22" fillId="0" borderId="28" xfId="0" applyFont="1" applyBorder="1" applyAlignment="1">
      <alignment vertical="top"/>
    </xf>
    <xf numFmtId="0" fontId="22" fillId="0" borderId="29" xfId="0" applyFont="1" applyBorder="1" applyAlignment="1">
      <alignment vertical="top"/>
    </xf>
    <xf numFmtId="0" fontId="22" fillId="0" borderId="30" xfId="0" applyFont="1" applyBorder="1" applyAlignment="1">
      <alignment vertical="top"/>
    </xf>
    <xf numFmtId="0" fontId="15" fillId="0" borderId="22" xfId="0" applyFont="1" applyBorder="1" applyAlignment="1" applyProtection="1">
      <alignment horizontal="center" vertical="center"/>
      <protection hidden="1"/>
    </xf>
    <xf numFmtId="49" fontId="15" fillId="0" borderId="22" xfId="0" applyNumberFormat="1" applyFont="1" applyBorder="1" applyAlignment="1" applyProtection="1">
      <alignment horizontal="left" vertical="center" wrapText="1"/>
      <protection hidden="1"/>
    </xf>
    <xf numFmtId="0" fontId="15" fillId="0" borderId="22" xfId="0" applyFont="1" applyBorder="1" applyAlignment="1" applyProtection="1">
      <alignment horizontal="left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167" fontId="15" fillId="0" borderId="22" xfId="0" applyNumberFormat="1" applyFont="1" applyBorder="1" applyAlignment="1" applyProtection="1">
      <alignment vertical="center"/>
      <protection hidden="1"/>
    </xf>
    <xf numFmtId="4" fontId="15" fillId="0" borderId="22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4" fontId="6" fillId="0" borderId="0" xfId="0" applyNumberFormat="1" applyFont="1" applyAlignment="1" applyProtection="1">
      <alignment/>
      <protection hidden="1"/>
    </xf>
    <xf numFmtId="4" fontId="15" fillId="4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center"/>
    </xf>
    <xf numFmtId="0" fontId="24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6"/>
  <sheetViews>
    <sheetView showGridLines="0" workbookViewId="0" topLeftCell="A18">
      <selection activeCell="AI43" sqref="AI4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s="1" customFormat="1" ht="37" customHeight="1">
      <c r="AR2" s="211" t="s">
        <v>6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2" t="s">
        <v>7</v>
      </c>
      <c r="BT2" s="12" t="s">
        <v>8</v>
      </c>
    </row>
    <row r="3" spans="2:72" s="1" customFormat="1" ht="7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7</v>
      </c>
      <c r="BT3" s="12" t="s">
        <v>9</v>
      </c>
    </row>
    <row r="4" spans="2:71" s="1" customFormat="1" ht="25" customHeight="1">
      <c r="B4" s="15"/>
      <c r="D4" s="16" t="s">
        <v>10</v>
      </c>
      <c r="AR4" s="15"/>
      <c r="AS4" s="17" t="s">
        <v>11</v>
      </c>
      <c r="BS4" s="12" t="s">
        <v>12</v>
      </c>
    </row>
    <row r="5" spans="2:71" s="1" customFormat="1" ht="12" customHeight="1">
      <c r="B5" s="15"/>
      <c r="D5" s="18" t="s">
        <v>13</v>
      </c>
      <c r="K5" s="236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15"/>
      <c r="BS5" s="12" t="s">
        <v>7</v>
      </c>
    </row>
    <row r="6" spans="2:71" s="1" customFormat="1" ht="37" customHeight="1">
      <c r="B6" s="15"/>
      <c r="D6" s="20" t="s">
        <v>15</v>
      </c>
      <c r="K6" s="237" t="s">
        <v>16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15"/>
      <c r="BS6" s="12" t="s">
        <v>7</v>
      </c>
    </row>
    <row r="7" spans="2:71" s="1" customFormat="1" ht="12" customHeight="1">
      <c r="B7" s="15"/>
      <c r="D7" s="21" t="s">
        <v>17</v>
      </c>
      <c r="K7" s="19" t="s">
        <v>3</v>
      </c>
      <c r="AK7" s="21" t="s">
        <v>18</v>
      </c>
      <c r="AN7" s="19" t="s">
        <v>3</v>
      </c>
      <c r="AR7" s="15"/>
      <c r="BS7" s="12" t="s">
        <v>7</v>
      </c>
    </row>
    <row r="8" spans="2:71" s="1" customFormat="1" ht="12" customHeight="1">
      <c r="B8" s="15"/>
      <c r="D8" s="21" t="s">
        <v>19</v>
      </c>
      <c r="K8" s="19" t="s">
        <v>20</v>
      </c>
      <c r="AK8" s="21" t="s">
        <v>21</v>
      </c>
      <c r="AN8" s="19" t="s">
        <v>22</v>
      </c>
      <c r="AR8" s="15"/>
      <c r="BS8" s="12" t="s">
        <v>7</v>
      </c>
    </row>
    <row r="9" spans="2:71" s="1" customFormat="1" ht="14.5" customHeight="1">
      <c r="B9" s="15"/>
      <c r="AR9" s="15"/>
      <c r="BS9" s="12" t="s">
        <v>7</v>
      </c>
    </row>
    <row r="10" spans="2:71" s="1" customFormat="1" ht="12" customHeight="1">
      <c r="B10" s="15"/>
      <c r="D10" s="21" t="s">
        <v>23</v>
      </c>
      <c r="AK10" s="21" t="s">
        <v>24</v>
      </c>
      <c r="AN10" s="19" t="s">
        <v>3</v>
      </c>
      <c r="AR10" s="15"/>
      <c r="BS10" s="12" t="s">
        <v>7</v>
      </c>
    </row>
    <row r="11" spans="2:71" s="1" customFormat="1" ht="18.65" customHeight="1">
      <c r="B11" s="15"/>
      <c r="E11" s="19" t="s">
        <v>25</v>
      </c>
      <c r="AK11" s="21" t="s">
        <v>26</v>
      </c>
      <c r="AN11" s="19" t="s">
        <v>3</v>
      </c>
      <c r="AR11" s="15"/>
      <c r="BS11" s="12" t="s">
        <v>7</v>
      </c>
    </row>
    <row r="12" spans="2:71" s="1" customFormat="1" ht="7" customHeight="1">
      <c r="B12" s="15"/>
      <c r="AR12" s="15"/>
      <c r="BS12" s="12" t="s">
        <v>7</v>
      </c>
    </row>
    <row r="13" spans="2:71" s="1" customFormat="1" ht="12" customHeight="1">
      <c r="B13" s="15"/>
      <c r="D13" s="21" t="s">
        <v>27</v>
      </c>
      <c r="AK13" s="21" t="s">
        <v>24</v>
      </c>
      <c r="AN13" s="19" t="s">
        <v>3</v>
      </c>
      <c r="AR13" s="15"/>
      <c r="BS13" s="12" t="s">
        <v>7</v>
      </c>
    </row>
    <row r="14" spans="2:71" ht="12.5">
      <c r="B14" s="15"/>
      <c r="E14" s="19" t="s">
        <v>28</v>
      </c>
      <c r="AK14" s="21" t="s">
        <v>26</v>
      </c>
      <c r="AN14" s="19" t="s">
        <v>3</v>
      </c>
      <c r="AR14" s="15"/>
      <c r="BS14" s="12" t="s">
        <v>7</v>
      </c>
    </row>
    <row r="15" spans="2:71" s="1" customFormat="1" ht="7" customHeight="1">
      <c r="B15" s="15"/>
      <c r="AR15" s="15"/>
      <c r="BS15" s="12" t="s">
        <v>4</v>
      </c>
    </row>
    <row r="16" spans="2:71" s="1" customFormat="1" ht="12" customHeight="1">
      <c r="B16" s="15"/>
      <c r="D16" s="21" t="s">
        <v>29</v>
      </c>
      <c r="AK16" s="21" t="s">
        <v>24</v>
      </c>
      <c r="AN16" s="19" t="s">
        <v>3</v>
      </c>
      <c r="AR16" s="15"/>
      <c r="BS16" s="12" t="s">
        <v>4</v>
      </c>
    </row>
    <row r="17" spans="2:71" s="1" customFormat="1" ht="18.65" customHeight="1">
      <c r="B17" s="15"/>
      <c r="E17" s="19" t="s">
        <v>30</v>
      </c>
      <c r="AK17" s="21" t="s">
        <v>26</v>
      </c>
      <c r="AN17" s="19" t="s">
        <v>3</v>
      </c>
      <c r="AR17" s="15"/>
      <c r="BS17" s="12" t="s">
        <v>31</v>
      </c>
    </row>
    <row r="18" spans="2:71" s="1" customFormat="1" ht="7" customHeight="1">
      <c r="B18" s="15"/>
      <c r="AR18" s="15"/>
      <c r="BS18" s="12" t="s">
        <v>7</v>
      </c>
    </row>
    <row r="19" spans="2:71" s="1" customFormat="1" ht="12" customHeight="1">
      <c r="B19" s="15"/>
      <c r="D19" s="21" t="s">
        <v>32</v>
      </c>
      <c r="AK19" s="21" t="s">
        <v>24</v>
      </c>
      <c r="AN19" s="19" t="s">
        <v>3</v>
      </c>
      <c r="AR19" s="15"/>
      <c r="BS19" s="12" t="s">
        <v>7</v>
      </c>
    </row>
    <row r="20" spans="2:71" s="1" customFormat="1" ht="18.65" customHeight="1">
      <c r="B20" s="15"/>
      <c r="E20" s="19" t="s">
        <v>33</v>
      </c>
      <c r="AK20" s="21" t="s">
        <v>26</v>
      </c>
      <c r="AN20" s="19" t="s">
        <v>3</v>
      </c>
      <c r="AR20" s="15"/>
      <c r="BS20" s="12" t="s">
        <v>4</v>
      </c>
    </row>
    <row r="21" spans="2:44" s="1" customFormat="1" ht="7" customHeight="1">
      <c r="B21" s="15"/>
      <c r="AR21" s="15"/>
    </row>
    <row r="22" spans="2:44" s="1" customFormat="1" ht="12" customHeight="1">
      <c r="B22" s="15"/>
      <c r="D22" s="21" t="s">
        <v>34</v>
      </c>
      <c r="AR22" s="15"/>
    </row>
    <row r="23" spans="2:44" s="1" customFormat="1" ht="47.25" customHeight="1">
      <c r="B23" s="15"/>
      <c r="E23" s="238" t="s">
        <v>35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R23" s="15"/>
    </row>
    <row r="24" spans="2:44" s="1" customFormat="1" ht="7" customHeight="1">
      <c r="B24" s="15"/>
      <c r="AR24" s="15"/>
    </row>
    <row r="25" spans="2:44" s="1" customFormat="1" ht="7" customHeight="1">
      <c r="B25" s="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5"/>
    </row>
    <row r="26" spans="1:57" s="2" customFormat="1" ht="25.9" customHeight="1">
      <c r="A26" s="24"/>
      <c r="B26" s="25"/>
      <c r="C26" s="24"/>
      <c r="D26" s="26" t="s">
        <v>36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9">
        <f>'002-02 - Interiér'!J63</f>
        <v>0</v>
      </c>
      <c r="AL26" s="240"/>
      <c r="AM26" s="240"/>
      <c r="AN26" s="240"/>
      <c r="AO26" s="240"/>
      <c r="AP26" s="24"/>
      <c r="AQ26" s="24"/>
      <c r="AR26" s="25"/>
      <c r="BE26" s="24"/>
    </row>
    <row r="27" spans="1:57" s="2" customFormat="1" ht="7" customHeight="1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BE27" s="24"/>
    </row>
    <row r="28" spans="1:57" s="2" customFormat="1" ht="12.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1" t="s">
        <v>37</v>
      </c>
      <c r="M28" s="241"/>
      <c r="N28" s="241"/>
      <c r="O28" s="241"/>
      <c r="P28" s="241"/>
      <c r="Q28" s="24"/>
      <c r="R28" s="24"/>
      <c r="S28" s="24"/>
      <c r="T28" s="24"/>
      <c r="U28" s="24"/>
      <c r="V28" s="24"/>
      <c r="W28" s="241" t="s">
        <v>38</v>
      </c>
      <c r="X28" s="241"/>
      <c r="Y28" s="241"/>
      <c r="Z28" s="241"/>
      <c r="AA28" s="241"/>
      <c r="AB28" s="241"/>
      <c r="AC28" s="241"/>
      <c r="AD28" s="241"/>
      <c r="AE28" s="241"/>
      <c r="AF28" s="24"/>
      <c r="AG28" s="24"/>
      <c r="AH28" s="24"/>
      <c r="AI28" s="24"/>
      <c r="AJ28" s="24"/>
      <c r="AK28" s="241" t="s">
        <v>39</v>
      </c>
      <c r="AL28" s="241"/>
      <c r="AM28" s="241"/>
      <c r="AN28" s="241"/>
      <c r="AO28" s="241"/>
      <c r="AP28" s="24"/>
      <c r="AQ28" s="24"/>
      <c r="AR28" s="25"/>
      <c r="BE28" s="24"/>
    </row>
    <row r="29" spans="2:44" s="3" customFormat="1" ht="14.5" customHeight="1">
      <c r="B29" s="29"/>
      <c r="D29" s="21" t="s">
        <v>40</v>
      </c>
      <c r="F29" s="21" t="s">
        <v>41</v>
      </c>
      <c r="L29" s="231">
        <v>0.21</v>
      </c>
      <c r="M29" s="230"/>
      <c r="N29" s="230"/>
      <c r="O29" s="230"/>
      <c r="P29" s="230"/>
      <c r="W29" s="229">
        <f>'002-02 - Interiér'!F35</f>
        <v>0</v>
      </c>
      <c r="X29" s="230"/>
      <c r="Y29" s="230"/>
      <c r="Z29" s="230"/>
      <c r="AA29" s="230"/>
      <c r="AB29" s="230"/>
      <c r="AC29" s="230"/>
      <c r="AD29" s="230"/>
      <c r="AE29" s="230"/>
      <c r="AK29" s="229">
        <f>W29*L29</f>
        <v>0</v>
      </c>
      <c r="AL29" s="230"/>
      <c r="AM29" s="230"/>
      <c r="AN29" s="230"/>
      <c r="AO29" s="230"/>
      <c r="AR29" s="29"/>
    </row>
    <row r="30" spans="2:44" s="3" customFormat="1" ht="14.5" customHeight="1">
      <c r="B30" s="29"/>
      <c r="F30" s="21" t="s">
        <v>42</v>
      </c>
      <c r="L30" s="231">
        <v>0.15</v>
      </c>
      <c r="M30" s="230"/>
      <c r="N30" s="230"/>
      <c r="O30" s="230"/>
      <c r="P30" s="230"/>
      <c r="W30" s="229">
        <v>0</v>
      </c>
      <c r="X30" s="230"/>
      <c r="Y30" s="230"/>
      <c r="Z30" s="230"/>
      <c r="AA30" s="230"/>
      <c r="AB30" s="230"/>
      <c r="AC30" s="230"/>
      <c r="AD30" s="230"/>
      <c r="AE30" s="230"/>
      <c r="AK30" s="229">
        <f>W30*L30</f>
        <v>0</v>
      </c>
      <c r="AL30" s="230"/>
      <c r="AM30" s="230"/>
      <c r="AN30" s="230"/>
      <c r="AO30" s="230"/>
      <c r="AR30" s="29"/>
    </row>
    <row r="31" spans="2:44" s="3" customFormat="1" ht="14.5" customHeight="1" hidden="1">
      <c r="B31" s="29"/>
      <c r="F31" s="21" t="s">
        <v>43</v>
      </c>
      <c r="L31" s="231">
        <v>0.21</v>
      </c>
      <c r="M31" s="230"/>
      <c r="N31" s="230"/>
      <c r="O31" s="230"/>
      <c r="P31" s="230"/>
      <c r="W31" s="229" t="e">
        <f>ROUND(#REF!,2)</f>
        <v>#REF!</v>
      </c>
      <c r="X31" s="230"/>
      <c r="Y31" s="230"/>
      <c r="Z31" s="230"/>
      <c r="AA31" s="230"/>
      <c r="AB31" s="230"/>
      <c r="AC31" s="230"/>
      <c r="AD31" s="230"/>
      <c r="AE31" s="230"/>
      <c r="AK31" s="229">
        <v>0</v>
      </c>
      <c r="AL31" s="230"/>
      <c r="AM31" s="230"/>
      <c r="AN31" s="230"/>
      <c r="AO31" s="230"/>
      <c r="AR31" s="29"/>
    </row>
    <row r="32" spans="2:44" s="3" customFormat="1" ht="14.5" customHeight="1" hidden="1">
      <c r="B32" s="29"/>
      <c r="F32" s="21" t="s">
        <v>44</v>
      </c>
      <c r="L32" s="231">
        <v>0.15</v>
      </c>
      <c r="M32" s="230"/>
      <c r="N32" s="230"/>
      <c r="O32" s="230"/>
      <c r="P32" s="230"/>
      <c r="W32" s="229" t="e">
        <f>ROUND(#REF!,2)</f>
        <v>#REF!</v>
      </c>
      <c r="X32" s="230"/>
      <c r="Y32" s="230"/>
      <c r="Z32" s="230"/>
      <c r="AA32" s="230"/>
      <c r="AB32" s="230"/>
      <c r="AC32" s="230"/>
      <c r="AD32" s="230"/>
      <c r="AE32" s="230"/>
      <c r="AK32" s="229">
        <v>0</v>
      </c>
      <c r="AL32" s="230"/>
      <c r="AM32" s="230"/>
      <c r="AN32" s="230"/>
      <c r="AO32" s="230"/>
      <c r="AR32" s="29"/>
    </row>
    <row r="33" spans="2:44" s="3" customFormat="1" ht="14.5" customHeight="1" hidden="1">
      <c r="B33" s="29"/>
      <c r="F33" s="21" t="s">
        <v>45</v>
      </c>
      <c r="L33" s="231">
        <v>0</v>
      </c>
      <c r="M33" s="230"/>
      <c r="N33" s="230"/>
      <c r="O33" s="230"/>
      <c r="P33" s="230"/>
      <c r="W33" s="229" t="e">
        <f>ROUND(#REF!,2)</f>
        <v>#REF!</v>
      </c>
      <c r="X33" s="230"/>
      <c r="Y33" s="230"/>
      <c r="Z33" s="230"/>
      <c r="AA33" s="230"/>
      <c r="AB33" s="230"/>
      <c r="AC33" s="230"/>
      <c r="AD33" s="230"/>
      <c r="AE33" s="230"/>
      <c r="AK33" s="229">
        <v>0</v>
      </c>
      <c r="AL33" s="230"/>
      <c r="AM33" s="230"/>
      <c r="AN33" s="230"/>
      <c r="AO33" s="230"/>
      <c r="AR33" s="29"/>
    </row>
    <row r="34" spans="1:57" s="2" customFormat="1" ht="7" customHeight="1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5"/>
      <c r="BE34" s="24"/>
    </row>
    <row r="35" spans="1:57" s="2" customFormat="1" ht="25.9" customHeight="1">
      <c r="A35" s="24"/>
      <c r="B35" s="25"/>
      <c r="C35" s="30"/>
      <c r="D35" s="31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47</v>
      </c>
      <c r="U35" s="32"/>
      <c r="V35" s="32"/>
      <c r="W35" s="32"/>
      <c r="X35" s="232" t="s">
        <v>48</v>
      </c>
      <c r="Y35" s="233"/>
      <c r="Z35" s="233"/>
      <c r="AA35" s="233"/>
      <c r="AB35" s="233"/>
      <c r="AC35" s="32"/>
      <c r="AD35" s="32"/>
      <c r="AE35" s="32"/>
      <c r="AF35" s="32"/>
      <c r="AG35" s="32"/>
      <c r="AH35" s="32"/>
      <c r="AI35" s="32"/>
      <c r="AJ35" s="32"/>
      <c r="AK35" s="234">
        <f>SUM(AK26:AK33)</f>
        <v>0</v>
      </c>
      <c r="AL35" s="233"/>
      <c r="AM35" s="233"/>
      <c r="AN35" s="233"/>
      <c r="AO35" s="235"/>
      <c r="AP35" s="30"/>
      <c r="AQ35" s="30"/>
      <c r="AR35" s="25"/>
      <c r="BE35" s="24"/>
    </row>
    <row r="36" spans="1:57" s="2" customFormat="1" ht="7" customHeight="1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BE36" s="24"/>
    </row>
    <row r="37" spans="1:57" s="2" customFormat="1" ht="7" customHeight="1">
      <c r="A37" s="2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25"/>
      <c r="BE37" s="24"/>
    </row>
    <row r="41" spans="1:57" s="2" customFormat="1" ht="7" customHeight="1">
      <c r="A41" s="24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25"/>
      <c r="BE41" s="24"/>
    </row>
    <row r="42" spans="1:57" s="2" customFormat="1" ht="25" customHeight="1">
      <c r="A42" s="24"/>
      <c r="B42" s="25"/>
      <c r="C42" s="16" t="s">
        <v>741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5"/>
      <c r="BE42" s="24"/>
    </row>
    <row r="43" spans="1:57" s="2" customFormat="1" ht="7" customHeight="1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5"/>
      <c r="BE43" s="24"/>
    </row>
    <row r="44" spans="2:44" s="4" customFormat="1" ht="12" customHeight="1">
      <c r="B44" s="38"/>
      <c r="C44" s="21" t="s">
        <v>13</v>
      </c>
      <c r="L44" s="4" t="str">
        <f>K5</f>
        <v>190503b</v>
      </c>
      <c r="AR44" s="38"/>
    </row>
    <row r="45" spans="2:44" s="5" customFormat="1" ht="37" customHeight="1">
      <c r="B45" s="39"/>
      <c r="C45" s="40" t="s">
        <v>15</v>
      </c>
      <c r="L45" s="220" t="str">
        <f>K6</f>
        <v>Domov pro seniory Lampertice - objekt Žacléř-interiér</v>
      </c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R45" s="39"/>
    </row>
    <row r="46" spans="1:57" s="2" customFormat="1" ht="7" customHeight="1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5"/>
      <c r="BE46" s="24"/>
    </row>
    <row r="47" spans="1:57" s="2" customFormat="1" ht="12" customHeight="1">
      <c r="A47" s="24"/>
      <c r="B47" s="25"/>
      <c r="C47" s="21" t="s">
        <v>19</v>
      </c>
      <c r="D47" s="24"/>
      <c r="E47" s="24"/>
      <c r="F47" s="24"/>
      <c r="G47" s="24"/>
      <c r="H47" s="24"/>
      <c r="I47" s="24"/>
      <c r="J47" s="24"/>
      <c r="K47" s="24"/>
      <c r="L47" s="41" t="str">
        <f>IF(K8="","",K8)</f>
        <v>Žacléř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1" t="s">
        <v>21</v>
      </c>
      <c r="AJ47" s="24"/>
      <c r="AK47" s="24"/>
      <c r="AL47" s="24"/>
      <c r="AM47" s="222" t="str">
        <f>IF(AN8="","",AN8)</f>
        <v>14. 11. 2019</v>
      </c>
      <c r="AN47" s="222"/>
      <c r="AO47" s="24"/>
      <c r="AP47" s="24"/>
      <c r="AQ47" s="24"/>
      <c r="AR47" s="25"/>
      <c r="BE47" s="24"/>
    </row>
    <row r="48" spans="1:57" s="2" customFormat="1" ht="7" customHeight="1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5"/>
      <c r="BE48" s="24"/>
    </row>
    <row r="49" spans="1:57" s="2" customFormat="1" ht="15.25" customHeight="1">
      <c r="A49" s="24"/>
      <c r="B49" s="25"/>
      <c r="C49" s="21" t="s">
        <v>23</v>
      </c>
      <c r="D49" s="24"/>
      <c r="E49" s="24"/>
      <c r="F49" s="24"/>
      <c r="G49" s="24"/>
      <c r="H49" s="24"/>
      <c r="I49" s="24"/>
      <c r="J49" s="24"/>
      <c r="K49" s="24"/>
      <c r="L49" s="4" t="str">
        <f>IF(E11="","",E11)</f>
        <v>Královehradecký kraj, Hradec Králové</v>
      </c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1" t="s">
        <v>29</v>
      </c>
      <c r="AJ49" s="24"/>
      <c r="AK49" s="24"/>
      <c r="AL49" s="24"/>
      <c r="AM49" s="223" t="str">
        <f>IF(E17="","",E17)</f>
        <v>ATIP a.s. Trutnov</v>
      </c>
      <c r="AN49" s="224"/>
      <c r="AO49" s="224"/>
      <c r="AP49" s="224"/>
      <c r="AQ49" s="24"/>
      <c r="AR49" s="25"/>
      <c r="AS49" s="225" t="s">
        <v>49</v>
      </c>
      <c r="AT49" s="226"/>
      <c r="AU49" s="43"/>
      <c r="AV49" s="43"/>
      <c r="AW49" s="43"/>
      <c r="AX49" s="43"/>
      <c r="AY49" s="43"/>
      <c r="AZ49" s="43"/>
      <c r="BA49" s="43"/>
      <c r="BB49" s="43"/>
      <c r="BC49" s="43"/>
      <c r="BD49" s="44"/>
      <c r="BE49" s="24"/>
    </row>
    <row r="50" spans="1:57" s="2" customFormat="1" ht="15.25" customHeight="1">
      <c r="A50" s="24"/>
      <c r="B50" s="25"/>
      <c r="C50" s="21" t="s">
        <v>27</v>
      </c>
      <c r="D50" s="24"/>
      <c r="E50" s="24"/>
      <c r="F50" s="24"/>
      <c r="G50" s="24"/>
      <c r="H50" s="24"/>
      <c r="I50" s="24"/>
      <c r="J50" s="24"/>
      <c r="K50" s="24"/>
      <c r="L50" s="4" t="str">
        <f>IF(E14="","",E14)</f>
        <v xml:space="preserve"> 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1" t="s">
        <v>32</v>
      </c>
      <c r="AJ50" s="24"/>
      <c r="AK50" s="24"/>
      <c r="AL50" s="24"/>
      <c r="AM50" s="223" t="str">
        <f>IF(E20="","",E20)</f>
        <v>Ing. Lenka Kasperová</v>
      </c>
      <c r="AN50" s="224"/>
      <c r="AO50" s="224"/>
      <c r="AP50" s="224"/>
      <c r="AQ50" s="24"/>
      <c r="AR50" s="25"/>
      <c r="AS50" s="227"/>
      <c r="AT50" s="228"/>
      <c r="AU50" s="45"/>
      <c r="AV50" s="45"/>
      <c r="AW50" s="45"/>
      <c r="AX50" s="45"/>
      <c r="AY50" s="45"/>
      <c r="AZ50" s="45"/>
      <c r="BA50" s="45"/>
      <c r="BB50" s="45"/>
      <c r="BC50" s="45"/>
      <c r="BD50" s="46"/>
      <c r="BE50" s="24"/>
    </row>
    <row r="51" spans="1:57" s="2" customFormat="1" ht="10.75" customHeight="1">
      <c r="A51" s="24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5"/>
      <c r="AS51" s="227"/>
      <c r="AT51" s="228"/>
      <c r="AU51" s="45"/>
      <c r="AV51" s="45"/>
      <c r="AW51" s="45"/>
      <c r="AX51" s="45"/>
      <c r="AY51" s="45"/>
      <c r="AZ51" s="45"/>
      <c r="BA51" s="45"/>
      <c r="BB51" s="45"/>
      <c r="BC51" s="45"/>
      <c r="BD51" s="46"/>
      <c r="BE51" s="24"/>
    </row>
    <row r="52" spans="1:57" s="2" customFormat="1" ht="29.25" customHeight="1">
      <c r="A52" s="24"/>
      <c r="B52" s="25"/>
      <c r="C52" s="216" t="s">
        <v>50</v>
      </c>
      <c r="D52" s="217"/>
      <c r="E52" s="217"/>
      <c r="F52" s="217"/>
      <c r="G52" s="217"/>
      <c r="H52" s="47"/>
      <c r="I52" s="218" t="s">
        <v>51</v>
      </c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9" t="s">
        <v>52</v>
      </c>
      <c r="AH52" s="217"/>
      <c r="AI52" s="217"/>
      <c r="AJ52" s="217"/>
      <c r="AK52" s="217"/>
      <c r="AL52" s="217"/>
      <c r="AM52" s="217"/>
      <c r="AN52" s="218" t="s">
        <v>53</v>
      </c>
      <c r="AO52" s="217"/>
      <c r="AP52" s="217"/>
      <c r="AQ52" s="48" t="s">
        <v>54</v>
      </c>
      <c r="AR52" s="25"/>
      <c r="AS52" s="49" t="s">
        <v>55</v>
      </c>
      <c r="AT52" s="50" t="s">
        <v>56</v>
      </c>
      <c r="AU52" s="50" t="s">
        <v>57</v>
      </c>
      <c r="AV52" s="50" t="s">
        <v>58</v>
      </c>
      <c r="AW52" s="50" t="s">
        <v>59</v>
      </c>
      <c r="AX52" s="50" t="s">
        <v>60</v>
      </c>
      <c r="AY52" s="50" t="s">
        <v>61</v>
      </c>
      <c r="AZ52" s="50" t="s">
        <v>62</v>
      </c>
      <c r="BA52" s="50" t="s">
        <v>63</v>
      </c>
      <c r="BB52" s="50" t="s">
        <v>64</v>
      </c>
      <c r="BC52" s="50" t="s">
        <v>65</v>
      </c>
      <c r="BD52" s="51" t="s">
        <v>66</v>
      </c>
      <c r="BE52" s="24"/>
    </row>
    <row r="53" spans="1:57" s="2" customFormat="1" ht="10.75" customHeight="1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5"/>
      <c r="AS53" s="52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4"/>
      <c r="BE53" s="24"/>
    </row>
    <row r="54" spans="1:90" s="4" customFormat="1" ht="16.5" customHeight="1">
      <c r="A54" s="56" t="s">
        <v>74</v>
      </c>
      <c r="B54" s="38"/>
      <c r="C54" s="57"/>
      <c r="D54" s="57"/>
      <c r="E54" s="215" t="s">
        <v>75</v>
      </c>
      <c r="F54" s="215"/>
      <c r="G54" s="215"/>
      <c r="H54" s="215"/>
      <c r="I54" s="215"/>
      <c r="J54" s="57"/>
      <c r="K54" s="215" t="s">
        <v>76</v>
      </c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3">
        <f>'002-02 - Interiér'!$J$63</f>
        <v>0</v>
      </c>
      <c r="AH54" s="214"/>
      <c r="AI54" s="214"/>
      <c r="AJ54" s="214"/>
      <c r="AK54" s="214"/>
      <c r="AL54" s="214"/>
      <c r="AM54" s="214"/>
      <c r="AN54" s="213">
        <f>AG54*1.21</f>
        <v>0</v>
      </c>
      <c r="AO54" s="214"/>
      <c r="AP54" s="214"/>
      <c r="AQ54" s="58" t="s">
        <v>77</v>
      </c>
      <c r="AR54" s="38"/>
      <c r="AS54" s="59">
        <v>0</v>
      </c>
      <c r="AT54" s="60">
        <f>ROUND(SUM(AV54:AW54),2)</f>
        <v>0</v>
      </c>
      <c r="AU54" s="61" t="e">
        <f>#REF!</f>
        <v>#REF!</v>
      </c>
      <c r="AV54" s="60">
        <f>'002-02 - Interiér'!J35</f>
        <v>0</v>
      </c>
      <c r="AW54" s="60">
        <f>'002-02 - Interiér'!J36</f>
        <v>0</v>
      </c>
      <c r="AX54" s="60">
        <f>'002-02 - Interiér'!J37</f>
        <v>0</v>
      </c>
      <c r="AY54" s="60">
        <f>'002-02 - Interiér'!J38</f>
        <v>0</v>
      </c>
      <c r="AZ54" s="60">
        <f>'002-02 - Interiér'!F35</f>
        <v>0</v>
      </c>
      <c r="BA54" s="60">
        <f>'002-02 - Interiér'!F36</f>
        <v>0</v>
      </c>
      <c r="BB54" s="60">
        <f>'002-02 - Interiér'!F37</f>
        <v>0</v>
      </c>
      <c r="BC54" s="60">
        <f>'002-02 - Interiér'!F38</f>
        <v>0</v>
      </c>
      <c r="BD54" s="62">
        <f>'002-02 - Interiér'!F39</f>
        <v>0</v>
      </c>
      <c r="BT54" s="19" t="s">
        <v>73</v>
      </c>
      <c r="BV54" s="19" t="s">
        <v>69</v>
      </c>
      <c r="BW54" s="19" t="s">
        <v>78</v>
      </c>
      <c r="BX54" s="19" t="s">
        <v>72</v>
      </c>
      <c r="CL54" s="19" t="s">
        <v>3</v>
      </c>
    </row>
    <row r="55" spans="1:57" s="2" customFormat="1" ht="30" customHeight="1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5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s="2" customFormat="1" ht="7" customHeight="1">
      <c r="A56" s="2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5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</sheetData>
  <sheetProtection algorithmName="SHA-512" hashValue="FmKqGKX/rI6tMeaLFLNEq0zk2FbUW0Rur0V+HTGovfv35eOLWM/EfQ1hpCZnVVSD+YnnUURWN/DnHHaXjUJwIg==" saltValue="q9pzIgWisFVvZQ/twj0cZw==" spinCount="100000" sheet="1" objects="1" scenarios="1"/>
  <mergeCells count="3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R2:BE2"/>
    <mergeCell ref="AN54:AP54"/>
    <mergeCell ref="AG54:AM54"/>
    <mergeCell ref="E54:I54"/>
    <mergeCell ref="K54:AF54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</mergeCells>
  <hyperlinks>
    <hyperlink ref="A54" location="'002-02 - Interié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16"/>
  <sheetViews>
    <sheetView showGridLines="0" tabSelected="1" workbookViewId="0" topLeftCell="A1">
      <selection activeCell="I215" sqref="I2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3.003906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63"/>
    </row>
    <row r="2" spans="12:46" s="1" customFormat="1" ht="37" customHeight="1">
      <c r="L2" s="211" t="s">
        <v>6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2" t="s">
        <v>78</v>
      </c>
    </row>
    <row r="3" spans="2:46" s="1" customFormat="1" ht="7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71</v>
      </c>
    </row>
    <row r="4" spans="2:46" s="1" customFormat="1" ht="25" customHeight="1">
      <c r="B4" s="15"/>
      <c r="D4" s="16" t="s">
        <v>742</v>
      </c>
      <c r="L4" s="15"/>
      <c r="M4" s="64" t="s">
        <v>11</v>
      </c>
      <c r="AT4" s="12" t="s">
        <v>4</v>
      </c>
    </row>
    <row r="5" spans="2:12" s="1" customFormat="1" ht="7" customHeight="1">
      <c r="B5" s="15"/>
      <c r="L5" s="15"/>
    </row>
    <row r="6" spans="2:12" s="1" customFormat="1" ht="12" customHeight="1">
      <c r="B6" s="15"/>
      <c r="D6" s="21" t="s">
        <v>15</v>
      </c>
      <c r="L6" s="15"/>
    </row>
    <row r="7" spans="2:12" s="1" customFormat="1" ht="16.5" customHeight="1">
      <c r="B7" s="15"/>
      <c r="E7" s="243" t="str">
        <f>'Rekapitulace stavby'!K6</f>
        <v>Domov pro seniory Lampertice - objekt Žacléř-interiér</v>
      </c>
      <c r="F7" s="244"/>
      <c r="G7" s="244"/>
      <c r="H7" s="244"/>
      <c r="L7" s="15"/>
    </row>
    <row r="8" spans="2:12" s="1" customFormat="1" ht="12" customHeight="1">
      <c r="B8" s="15"/>
      <c r="D8" s="21" t="s">
        <v>79</v>
      </c>
      <c r="L8" s="15"/>
    </row>
    <row r="9" spans="1:31" s="2" customFormat="1" ht="16.5" customHeight="1">
      <c r="A9" s="24"/>
      <c r="B9" s="25"/>
      <c r="C9" s="24"/>
      <c r="D9" s="24"/>
      <c r="E9" s="243" t="s">
        <v>80</v>
      </c>
      <c r="F9" s="242"/>
      <c r="G9" s="242"/>
      <c r="H9" s="242"/>
      <c r="I9" s="24"/>
      <c r="J9" s="24"/>
      <c r="K9" s="24"/>
      <c r="L9" s="65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2" customFormat="1" ht="12" customHeight="1">
      <c r="A10" s="24"/>
      <c r="B10" s="25"/>
      <c r="C10" s="24"/>
      <c r="D10" s="21" t="s">
        <v>81</v>
      </c>
      <c r="E10" s="24"/>
      <c r="F10" s="24"/>
      <c r="G10" s="24"/>
      <c r="H10" s="24"/>
      <c r="I10" s="24"/>
      <c r="J10" s="24"/>
      <c r="K10" s="24"/>
      <c r="L10" s="65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2" customFormat="1" ht="16.5" customHeight="1">
      <c r="A11" s="24"/>
      <c r="B11" s="25"/>
      <c r="C11" s="24"/>
      <c r="D11" s="24"/>
      <c r="E11" s="220" t="s">
        <v>82</v>
      </c>
      <c r="F11" s="242"/>
      <c r="G11" s="242"/>
      <c r="H11" s="242"/>
      <c r="I11" s="24"/>
      <c r="J11" s="24"/>
      <c r="K11" s="24"/>
      <c r="L11" s="65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2" customFormat="1" ht="12">
      <c r="A12" s="24"/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65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2" customFormat="1" ht="12" customHeight="1">
      <c r="A13" s="24"/>
      <c r="B13" s="25"/>
      <c r="C13" s="24"/>
      <c r="D13" s="21" t="s">
        <v>17</v>
      </c>
      <c r="E13" s="24"/>
      <c r="F13" s="19" t="s">
        <v>3</v>
      </c>
      <c r="G13" s="24"/>
      <c r="H13" s="24"/>
      <c r="I13" s="21" t="s">
        <v>18</v>
      </c>
      <c r="J13" s="19" t="s">
        <v>3</v>
      </c>
      <c r="K13" s="24"/>
      <c r="L13" s="6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2" customFormat="1" ht="12" customHeight="1">
      <c r="A14" s="24"/>
      <c r="B14" s="25"/>
      <c r="C14" s="24"/>
      <c r="D14" s="21" t="s">
        <v>19</v>
      </c>
      <c r="E14" s="24"/>
      <c r="F14" s="19" t="s">
        <v>28</v>
      </c>
      <c r="G14" s="24"/>
      <c r="H14" s="24"/>
      <c r="I14" s="21" t="s">
        <v>21</v>
      </c>
      <c r="J14" s="42" t="str">
        <f>'Rekapitulace stavby'!AN8</f>
        <v>14. 11. 2019</v>
      </c>
      <c r="K14" s="24"/>
      <c r="L14" s="65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2" customFormat="1" ht="10.75" customHeight="1">
      <c r="A15" s="24"/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65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2" customFormat="1" ht="12" customHeight="1">
      <c r="A16" s="24"/>
      <c r="B16" s="25"/>
      <c r="C16" s="24"/>
      <c r="D16" s="21" t="s">
        <v>23</v>
      </c>
      <c r="E16" s="24"/>
      <c r="F16" s="24"/>
      <c r="G16" s="24"/>
      <c r="H16" s="24"/>
      <c r="I16" s="21" t="s">
        <v>24</v>
      </c>
      <c r="J16" s="19" t="str">
        <f>IF('Rekapitulace stavby'!AN10="","",'Rekapitulace stavby'!AN10)</f>
        <v/>
      </c>
      <c r="K16" s="24"/>
      <c r="L16" s="65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2" customFormat="1" ht="18" customHeight="1">
      <c r="A17" s="24"/>
      <c r="B17" s="25"/>
      <c r="C17" s="24"/>
      <c r="D17" s="24"/>
      <c r="E17" s="19" t="str">
        <f>IF('Rekapitulace stavby'!E11="","",'Rekapitulace stavby'!E11)</f>
        <v>Královehradecký kraj, Hradec Králové</v>
      </c>
      <c r="F17" s="24"/>
      <c r="G17" s="24"/>
      <c r="H17" s="24"/>
      <c r="I17" s="21" t="s">
        <v>26</v>
      </c>
      <c r="J17" s="19" t="str">
        <f>IF('Rekapitulace stavby'!AN11="","",'Rekapitulace stavby'!AN11)</f>
        <v/>
      </c>
      <c r="K17" s="24"/>
      <c r="L17" s="6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" customFormat="1" ht="7" customHeight="1">
      <c r="A18" s="24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65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2" customFormat="1" ht="12" customHeight="1">
      <c r="A19" s="24"/>
      <c r="B19" s="25"/>
      <c r="C19" s="24"/>
      <c r="D19" s="21" t="s">
        <v>27</v>
      </c>
      <c r="E19" s="24"/>
      <c r="F19" s="24"/>
      <c r="G19" s="24"/>
      <c r="H19" s="24"/>
      <c r="I19" s="21" t="s">
        <v>24</v>
      </c>
      <c r="J19" s="19" t="str">
        <f>'Rekapitulace stavby'!AN13</f>
        <v/>
      </c>
      <c r="K19" s="24"/>
      <c r="L19" s="65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2" customFormat="1" ht="18" customHeight="1">
      <c r="A20" s="24"/>
      <c r="B20" s="25"/>
      <c r="C20" s="24"/>
      <c r="D20" s="24"/>
      <c r="E20" s="236" t="str">
        <f>'Rekapitulace stavby'!E14</f>
        <v xml:space="preserve"> </v>
      </c>
      <c r="F20" s="236"/>
      <c r="G20" s="236"/>
      <c r="H20" s="236"/>
      <c r="I20" s="21" t="s">
        <v>26</v>
      </c>
      <c r="J20" s="19" t="str">
        <f>'Rekapitulace stavby'!AN14</f>
        <v/>
      </c>
      <c r="K20" s="24"/>
      <c r="L20" s="65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" customFormat="1" ht="7" customHeight="1">
      <c r="A21" s="24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6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2" customFormat="1" ht="12" customHeight="1">
      <c r="A22" s="24"/>
      <c r="B22" s="25"/>
      <c r="C22" s="24"/>
      <c r="D22" s="21" t="s">
        <v>29</v>
      </c>
      <c r="E22" s="24"/>
      <c r="F22" s="24"/>
      <c r="G22" s="24"/>
      <c r="H22" s="24"/>
      <c r="I22" s="21" t="s">
        <v>24</v>
      </c>
      <c r="J22" s="19" t="str">
        <f>IF('Rekapitulace stavby'!AN16="","",'Rekapitulace stavby'!AN16)</f>
        <v/>
      </c>
      <c r="K22" s="24"/>
      <c r="L22" s="65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2" customFormat="1" ht="18" customHeight="1">
      <c r="A23" s="24"/>
      <c r="B23" s="25"/>
      <c r="C23" s="24"/>
      <c r="D23" s="24"/>
      <c r="E23" s="19" t="str">
        <f>IF('Rekapitulace stavby'!E17="","",'Rekapitulace stavby'!E17)</f>
        <v>ATIP a.s. Trutnov</v>
      </c>
      <c r="F23" s="24"/>
      <c r="G23" s="24"/>
      <c r="H23" s="24"/>
      <c r="I23" s="21" t="s">
        <v>26</v>
      </c>
      <c r="J23" s="19" t="str">
        <f>IF('Rekapitulace stavby'!AN17="","",'Rekapitulace stavby'!AN17)</f>
        <v/>
      </c>
      <c r="K23" s="24"/>
      <c r="L23" s="65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2" customFormat="1" ht="7" customHeight="1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65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2" customFormat="1" ht="12" customHeight="1">
      <c r="A25" s="24"/>
      <c r="B25" s="25"/>
      <c r="C25" s="24"/>
      <c r="D25" s="21" t="s">
        <v>32</v>
      </c>
      <c r="E25" s="24"/>
      <c r="F25" s="24"/>
      <c r="G25" s="24"/>
      <c r="H25" s="24"/>
      <c r="I25" s="21" t="s">
        <v>24</v>
      </c>
      <c r="J25" s="19" t="str">
        <f>IF('Rekapitulace stavby'!AN19="","",'Rekapitulace stavby'!AN19)</f>
        <v/>
      </c>
      <c r="K25" s="24"/>
      <c r="L25" s="6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2" customFormat="1" ht="18" customHeight="1">
      <c r="A26" s="24"/>
      <c r="B26" s="25"/>
      <c r="C26" s="24"/>
      <c r="D26" s="24"/>
      <c r="E26" s="19" t="str">
        <f>IF('Rekapitulace stavby'!E20="","",'Rekapitulace stavby'!E20)</f>
        <v>Ing. Lenka Kasperová</v>
      </c>
      <c r="F26" s="24"/>
      <c r="G26" s="24"/>
      <c r="H26" s="24"/>
      <c r="I26" s="21" t="s">
        <v>26</v>
      </c>
      <c r="J26" s="19" t="str">
        <f>IF('Rekapitulace stavby'!AN20="","",'Rekapitulace stavby'!AN20)</f>
        <v/>
      </c>
      <c r="K26" s="24"/>
      <c r="L26" s="6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2" customFormat="1" ht="7" customHeight="1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6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2" customFormat="1" ht="12" customHeight="1">
      <c r="A28" s="24"/>
      <c r="B28" s="25"/>
      <c r="C28" s="24"/>
      <c r="D28" s="21" t="s">
        <v>34</v>
      </c>
      <c r="E28" s="24"/>
      <c r="F28" s="24"/>
      <c r="G28" s="24"/>
      <c r="H28" s="24"/>
      <c r="I28" s="24"/>
      <c r="J28" s="24"/>
      <c r="K28" s="24"/>
      <c r="L28" s="65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6" customFormat="1" ht="16.5" customHeight="1">
      <c r="A29" s="66"/>
      <c r="B29" s="67"/>
      <c r="C29" s="66"/>
      <c r="D29" s="66"/>
      <c r="E29" s="238" t="s">
        <v>3</v>
      </c>
      <c r="F29" s="238"/>
      <c r="G29" s="238"/>
      <c r="H29" s="238"/>
      <c r="I29" s="66"/>
      <c r="J29" s="66"/>
      <c r="K29" s="66"/>
      <c r="L29" s="68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1" s="2" customFormat="1" ht="7" customHeight="1">
      <c r="A30" s="24"/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65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2" customFormat="1" ht="7" customHeight="1">
      <c r="A31" s="24"/>
      <c r="B31" s="25"/>
      <c r="C31" s="24"/>
      <c r="D31" s="53"/>
      <c r="E31" s="53"/>
      <c r="F31" s="53"/>
      <c r="G31" s="53"/>
      <c r="H31" s="53"/>
      <c r="I31" s="53"/>
      <c r="J31" s="53"/>
      <c r="K31" s="53"/>
      <c r="L31" s="6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2" customFormat="1" ht="25.4" customHeight="1">
      <c r="A32" s="24"/>
      <c r="B32" s="25"/>
      <c r="C32" s="24"/>
      <c r="D32" s="69" t="s">
        <v>36</v>
      </c>
      <c r="E32" s="24"/>
      <c r="F32" s="24"/>
      <c r="G32" s="24"/>
      <c r="H32" s="24"/>
      <c r="I32" s="24"/>
      <c r="J32" s="55">
        <f>J63</f>
        <v>0</v>
      </c>
      <c r="K32" s="24"/>
      <c r="L32" s="6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2" customFormat="1" ht="7" customHeight="1">
      <c r="A33" s="24"/>
      <c r="B33" s="25"/>
      <c r="C33" s="24"/>
      <c r="D33" s="53"/>
      <c r="E33" s="53"/>
      <c r="F33" s="53"/>
      <c r="G33" s="53"/>
      <c r="H33" s="53"/>
      <c r="I33" s="53"/>
      <c r="J33" s="53"/>
      <c r="K33" s="53"/>
      <c r="L33" s="6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" customFormat="1" ht="14.5" customHeight="1">
      <c r="A34" s="24"/>
      <c r="B34" s="25"/>
      <c r="C34" s="24"/>
      <c r="D34" s="24"/>
      <c r="E34" s="24"/>
      <c r="F34" s="28" t="s">
        <v>38</v>
      </c>
      <c r="G34" s="24"/>
      <c r="H34" s="24"/>
      <c r="I34" s="28" t="s">
        <v>37</v>
      </c>
      <c r="J34" s="28" t="s">
        <v>39</v>
      </c>
      <c r="K34" s="24"/>
      <c r="L34" s="6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2" customFormat="1" ht="14.5" customHeight="1">
      <c r="A35" s="24"/>
      <c r="B35" s="25"/>
      <c r="C35" s="24"/>
      <c r="D35" s="70" t="s">
        <v>40</v>
      </c>
      <c r="E35" s="21" t="s">
        <v>41</v>
      </c>
      <c r="F35" s="71">
        <f>J63</f>
        <v>0</v>
      </c>
      <c r="G35" s="24"/>
      <c r="H35" s="24"/>
      <c r="I35" s="72">
        <v>0.21</v>
      </c>
      <c r="J35" s="71">
        <f>F35*I35</f>
        <v>0</v>
      </c>
      <c r="K35" s="24"/>
      <c r="L35" s="65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s="2" customFormat="1" ht="14.5" customHeight="1">
      <c r="A36" s="24"/>
      <c r="B36" s="25"/>
      <c r="C36" s="24"/>
      <c r="D36" s="24"/>
      <c r="E36" s="21" t="s">
        <v>42</v>
      </c>
      <c r="F36" s="71">
        <v>0</v>
      </c>
      <c r="G36" s="24"/>
      <c r="H36" s="24"/>
      <c r="I36" s="72">
        <v>0.15</v>
      </c>
      <c r="J36" s="71">
        <f>F36*I36</f>
        <v>0</v>
      </c>
      <c r="K36" s="24"/>
      <c r="L36" s="65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2" customFormat="1" ht="14.5" customHeight="1" hidden="1">
      <c r="A37" s="24"/>
      <c r="B37" s="25"/>
      <c r="C37" s="24"/>
      <c r="D37" s="24"/>
      <c r="E37" s="21" t="s">
        <v>43</v>
      </c>
      <c r="F37" s="71">
        <f>ROUND((SUM(BG85:BG215)),2)</f>
        <v>0</v>
      </c>
      <c r="G37" s="24"/>
      <c r="H37" s="24"/>
      <c r="I37" s="72">
        <v>0.21</v>
      </c>
      <c r="J37" s="71">
        <f>0</f>
        <v>0</v>
      </c>
      <c r="K37" s="24"/>
      <c r="L37" s="6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2" customFormat="1" ht="14.5" customHeight="1" hidden="1">
      <c r="A38" s="24"/>
      <c r="B38" s="25"/>
      <c r="C38" s="24"/>
      <c r="D38" s="24"/>
      <c r="E38" s="21" t="s">
        <v>44</v>
      </c>
      <c r="F38" s="71">
        <f>ROUND((SUM(BH85:BH215)),2)</f>
        <v>0</v>
      </c>
      <c r="G38" s="24"/>
      <c r="H38" s="24"/>
      <c r="I38" s="72">
        <v>0.15</v>
      </c>
      <c r="J38" s="71">
        <f>0</f>
        <v>0</v>
      </c>
      <c r="K38" s="24"/>
      <c r="L38" s="6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s="2" customFormat="1" ht="14.5" customHeight="1" hidden="1">
      <c r="A39" s="24"/>
      <c r="B39" s="25"/>
      <c r="C39" s="24"/>
      <c r="D39" s="24"/>
      <c r="E39" s="21" t="s">
        <v>45</v>
      </c>
      <c r="F39" s="71">
        <f>ROUND((SUM(BI85:BI215)),2)</f>
        <v>0</v>
      </c>
      <c r="G39" s="24"/>
      <c r="H39" s="24"/>
      <c r="I39" s="72">
        <v>0</v>
      </c>
      <c r="J39" s="71">
        <f>0</f>
        <v>0</v>
      </c>
      <c r="K39" s="24"/>
      <c r="L39" s="65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2" customFormat="1" ht="7" customHeight="1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65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s="2" customFormat="1" ht="25.4" customHeight="1">
      <c r="A41" s="24"/>
      <c r="B41" s="25"/>
      <c r="C41" s="73"/>
      <c r="D41" s="74" t="s">
        <v>46</v>
      </c>
      <c r="E41" s="47"/>
      <c r="F41" s="47"/>
      <c r="G41" s="75" t="s">
        <v>47</v>
      </c>
      <c r="H41" s="76" t="s">
        <v>48</v>
      </c>
      <c r="I41" s="47"/>
      <c r="J41" s="77">
        <f>SUM(J32:J39)</f>
        <v>0</v>
      </c>
      <c r="K41" s="78"/>
      <c r="L41" s="6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s="2" customFormat="1" ht="14.5" customHeight="1">
      <c r="A42" s="2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65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6" spans="1:31" s="2" customFormat="1" ht="7" customHeight="1">
      <c r="A46" s="24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65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s="2" customFormat="1" ht="25" customHeight="1">
      <c r="A47" s="24"/>
      <c r="B47" s="25"/>
      <c r="C47" s="16" t="s">
        <v>743</v>
      </c>
      <c r="D47" s="24"/>
      <c r="E47" s="24"/>
      <c r="F47" s="24"/>
      <c r="G47" s="24"/>
      <c r="H47" s="24"/>
      <c r="I47" s="24"/>
      <c r="J47" s="24"/>
      <c r="K47" s="24"/>
      <c r="L47" s="65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s="2" customFormat="1" ht="7" customHeight="1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65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s="2" customFormat="1" ht="12" customHeight="1">
      <c r="A49" s="24"/>
      <c r="B49" s="25"/>
      <c r="C49" s="21" t="s">
        <v>15</v>
      </c>
      <c r="D49" s="24"/>
      <c r="E49" s="24"/>
      <c r="F49" s="24"/>
      <c r="G49" s="24"/>
      <c r="H49" s="24"/>
      <c r="I49" s="24"/>
      <c r="J49" s="24"/>
      <c r="K49" s="24"/>
      <c r="L49" s="6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s="2" customFormat="1" ht="16.5" customHeight="1">
      <c r="A50" s="24"/>
      <c r="B50" s="25"/>
      <c r="C50" s="24"/>
      <c r="D50" s="24"/>
      <c r="E50" s="243" t="str">
        <f>E7</f>
        <v>Domov pro seniory Lampertice - objekt Žacléř-interiér</v>
      </c>
      <c r="F50" s="244"/>
      <c r="G50" s="244"/>
      <c r="H50" s="244"/>
      <c r="I50" s="24"/>
      <c r="J50" s="24"/>
      <c r="K50" s="24"/>
      <c r="L50" s="65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2:12" s="1" customFormat="1" ht="12" customHeight="1">
      <c r="B51" s="15"/>
      <c r="C51" s="21" t="s">
        <v>79</v>
      </c>
      <c r="L51" s="15"/>
    </row>
    <row r="52" spans="1:31" s="2" customFormat="1" ht="16.5" customHeight="1">
      <c r="A52" s="24"/>
      <c r="B52" s="25"/>
      <c r="C52" s="24"/>
      <c r="D52" s="24"/>
      <c r="E52" s="243" t="s">
        <v>80</v>
      </c>
      <c r="F52" s="242"/>
      <c r="G52" s="242"/>
      <c r="H52" s="242"/>
      <c r="I52" s="24"/>
      <c r="J52" s="24"/>
      <c r="K52" s="24"/>
      <c r="L52" s="65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s="2" customFormat="1" ht="12" customHeight="1">
      <c r="A53" s="24"/>
      <c r="B53" s="25"/>
      <c r="C53" s="21" t="s">
        <v>81</v>
      </c>
      <c r="D53" s="24"/>
      <c r="E53" s="24"/>
      <c r="F53" s="24"/>
      <c r="G53" s="24"/>
      <c r="H53" s="24"/>
      <c r="I53" s="24"/>
      <c r="J53" s="24"/>
      <c r="K53" s="24"/>
      <c r="L53" s="65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s="2" customFormat="1" ht="16.5" customHeight="1">
      <c r="A54" s="24"/>
      <c r="B54" s="25"/>
      <c r="C54" s="24"/>
      <c r="D54" s="24"/>
      <c r="E54" s="220" t="str">
        <f>E11</f>
        <v>002-02 - Interiér</v>
      </c>
      <c r="F54" s="242"/>
      <c r="G54" s="242"/>
      <c r="H54" s="242"/>
      <c r="I54" s="24"/>
      <c r="J54" s="24"/>
      <c r="K54" s="24"/>
      <c r="L54" s="65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s="2" customFormat="1" ht="7" customHeight="1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65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s="2" customFormat="1" ht="12" customHeight="1">
      <c r="A56" s="24"/>
      <c r="B56" s="25"/>
      <c r="C56" s="21" t="s">
        <v>19</v>
      </c>
      <c r="D56" s="24"/>
      <c r="E56" s="24"/>
      <c r="F56" s="19" t="str">
        <f>F14</f>
        <v xml:space="preserve"> </v>
      </c>
      <c r="G56" s="24"/>
      <c r="H56" s="24"/>
      <c r="I56" s="21" t="s">
        <v>21</v>
      </c>
      <c r="J56" s="42" t="str">
        <f>IF(J14="","",J14)</f>
        <v>14. 11. 2019</v>
      </c>
      <c r="K56" s="24"/>
      <c r="L56" s="65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s="2" customFormat="1" ht="7" customHeight="1">
      <c r="A57" s="24"/>
      <c r="B57" s="25"/>
      <c r="C57" s="24"/>
      <c r="D57" s="24"/>
      <c r="E57" s="24"/>
      <c r="F57" s="24"/>
      <c r="G57" s="24"/>
      <c r="H57" s="24"/>
      <c r="I57" s="24"/>
      <c r="J57" s="24"/>
      <c r="K57" s="24"/>
      <c r="L57" s="65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s="2" customFormat="1" ht="15.25" customHeight="1">
      <c r="A58" s="24"/>
      <c r="B58" s="25"/>
      <c r="C58" s="21" t="s">
        <v>23</v>
      </c>
      <c r="D58" s="24"/>
      <c r="E58" s="24"/>
      <c r="F58" s="19" t="str">
        <f>E17</f>
        <v>Královehradecký kraj, Hradec Králové</v>
      </c>
      <c r="G58" s="24"/>
      <c r="H58" s="24"/>
      <c r="I58" s="21" t="s">
        <v>29</v>
      </c>
      <c r="J58" s="22" t="str">
        <f>E23</f>
        <v>ATIP a.s. Trutnov</v>
      </c>
      <c r="K58" s="24"/>
      <c r="L58" s="65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s="2" customFormat="1" ht="25.75" customHeight="1">
      <c r="A59" s="24"/>
      <c r="B59" s="25"/>
      <c r="C59" s="21" t="s">
        <v>27</v>
      </c>
      <c r="D59" s="24"/>
      <c r="E59" s="24"/>
      <c r="F59" s="19" t="str">
        <f>IF(E20="","",E20)</f>
        <v xml:space="preserve"> </v>
      </c>
      <c r="G59" s="24"/>
      <c r="H59" s="24"/>
      <c r="I59" s="21" t="s">
        <v>32</v>
      </c>
      <c r="J59" s="22" t="str">
        <f>E26</f>
        <v>Ing. Lenka Kasperová</v>
      </c>
      <c r="K59" s="24"/>
      <c r="L59" s="65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s="2" customFormat="1" ht="10.4" customHeight="1">
      <c r="A60" s="24"/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65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s="2" customFormat="1" ht="29.25" customHeight="1">
      <c r="A61" s="24"/>
      <c r="B61" s="25"/>
      <c r="C61" s="79" t="s">
        <v>83</v>
      </c>
      <c r="D61" s="73"/>
      <c r="E61" s="73"/>
      <c r="F61" s="73"/>
      <c r="G61" s="73"/>
      <c r="H61" s="73"/>
      <c r="I61" s="73"/>
      <c r="J61" s="80" t="s">
        <v>84</v>
      </c>
      <c r="K61" s="73"/>
      <c r="L61" s="65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s="2" customFormat="1" ht="10.4" customHeight="1">
      <c r="A62" s="24"/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65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2:12" s="7" customFormat="1" ht="25" customHeight="1">
      <c r="B63" s="81"/>
      <c r="D63" s="82" t="s">
        <v>85</v>
      </c>
      <c r="E63" s="83"/>
      <c r="F63" s="83"/>
      <c r="G63" s="83"/>
      <c r="H63" s="83"/>
      <c r="I63" s="83"/>
      <c r="J63" s="84">
        <f>J85</f>
        <v>0</v>
      </c>
      <c r="L63" s="81"/>
    </row>
    <row r="64" spans="1:31" s="2" customFormat="1" ht="21.75" customHeight="1">
      <c r="A64" s="24"/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65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s="2" customFormat="1" ht="7" customHeight="1">
      <c r="A65" s="2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65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9" spans="1:31" s="2" customFormat="1" ht="7" customHeight="1">
      <c r="A69" s="24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65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s="2" customFormat="1" ht="25" customHeight="1">
      <c r="A70" s="24"/>
      <c r="B70" s="25"/>
      <c r="C70" s="16" t="s">
        <v>744</v>
      </c>
      <c r="D70" s="24"/>
      <c r="E70" s="24"/>
      <c r="F70" s="24"/>
      <c r="G70" s="24"/>
      <c r="H70" s="24"/>
      <c r="I70" s="24"/>
      <c r="J70" s="24"/>
      <c r="K70" s="24"/>
      <c r="L70" s="65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s="2" customFormat="1" ht="7" customHeight="1">
      <c r="A71" s="24"/>
      <c r="B71" s="25"/>
      <c r="C71" s="24"/>
      <c r="D71" s="24"/>
      <c r="E71" s="24"/>
      <c r="F71" s="24"/>
      <c r="G71" s="24"/>
      <c r="H71" s="24"/>
      <c r="I71" s="24"/>
      <c r="J71" s="24"/>
      <c r="K71" s="24"/>
      <c r="L71" s="65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s="2" customFormat="1" ht="12" customHeight="1">
      <c r="A72" s="24"/>
      <c r="B72" s="25"/>
      <c r="C72" s="21" t="s">
        <v>15</v>
      </c>
      <c r="D72" s="24"/>
      <c r="E72" s="24"/>
      <c r="F72" s="24"/>
      <c r="G72" s="24"/>
      <c r="H72" s="24"/>
      <c r="I72" s="24"/>
      <c r="J72" s="24"/>
      <c r="K72" s="24"/>
      <c r="L72" s="65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s="2" customFormat="1" ht="16.5" customHeight="1">
      <c r="A73" s="24"/>
      <c r="B73" s="25"/>
      <c r="C73" s="24"/>
      <c r="D73" s="24"/>
      <c r="E73" s="243" t="str">
        <f>E7</f>
        <v>Domov pro seniory Lampertice - objekt Žacléř-interiér</v>
      </c>
      <c r="F73" s="244"/>
      <c r="G73" s="244"/>
      <c r="H73" s="244"/>
      <c r="I73" s="24"/>
      <c r="J73" s="24"/>
      <c r="K73" s="24"/>
      <c r="L73" s="65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2:12" s="1" customFormat="1" ht="12" customHeight="1">
      <c r="B74" s="15"/>
      <c r="C74" s="21" t="s">
        <v>79</v>
      </c>
      <c r="L74" s="15"/>
    </row>
    <row r="75" spans="1:31" s="2" customFormat="1" ht="16.5" customHeight="1">
      <c r="A75" s="24"/>
      <c r="B75" s="25"/>
      <c r="C75" s="24"/>
      <c r="D75" s="24"/>
      <c r="E75" s="243" t="s">
        <v>80</v>
      </c>
      <c r="F75" s="242"/>
      <c r="G75" s="242"/>
      <c r="H75" s="242"/>
      <c r="I75" s="24"/>
      <c r="J75" s="24"/>
      <c r="K75" s="24"/>
      <c r="L75" s="65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s="2" customFormat="1" ht="12" customHeight="1">
      <c r="A76" s="24"/>
      <c r="B76" s="25"/>
      <c r="C76" s="21" t="s">
        <v>81</v>
      </c>
      <c r="D76" s="24"/>
      <c r="E76" s="24"/>
      <c r="F76" s="24"/>
      <c r="G76" s="24"/>
      <c r="H76" s="24"/>
      <c r="I76" s="24"/>
      <c r="J76" s="24"/>
      <c r="K76" s="24"/>
      <c r="L76" s="65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s="2" customFormat="1" ht="16.5" customHeight="1">
      <c r="A77" s="24"/>
      <c r="B77" s="25"/>
      <c r="C77" s="24"/>
      <c r="D77" s="24"/>
      <c r="E77" s="220" t="str">
        <f>E11</f>
        <v>002-02 - Interiér</v>
      </c>
      <c r="F77" s="242"/>
      <c r="G77" s="242"/>
      <c r="H77" s="242"/>
      <c r="I77" s="24"/>
      <c r="J77" s="24"/>
      <c r="K77" s="24"/>
      <c r="L77" s="65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2" customFormat="1" ht="7" customHeight="1">
      <c r="A78" s="24"/>
      <c r="B78" s="25"/>
      <c r="C78" s="24"/>
      <c r="D78" s="24"/>
      <c r="E78" s="24"/>
      <c r="F78" s="24"/>
      <c r="G78" s="24"/>
      <c r="H78" s="24"/>
      <c r="I78" s="24"/>
      <c r="J78" s="24"/>
      <c r="K78" s="24"/>
      <c r="L78" s="65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s="2" customFormat="1" ht="12" customHeight="1">
      <c r="A79" s="24"/>
      <c r="B79" s="25"/>
      <c r="C79" s="21" t="s">
        <v>19</v>
      </c>
      <c r="D79" s="24"/>
      <c r="E79" s="24"/>
      <c r="F79" s="19" t="str">
        <f>F14</f>
        <v xml:space="preserve"> </v>
      </c>
      <c r="G79" s="24"/>
      <c r="H79" s="24"/>
      <c r="I79" s="21" t="s">
        <v>21</v>
      </c>
      <c r="J79" s="42" t="str">
        <f>IF(J14="","",J14)</f>
        <v>14. 11. 2019</v>
      </c>
      <c r="K79" s="24"/>
      <c r="L79" s="65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s="2" customFormat="1" ht="7" customHeight="1">
      <c r="A80" s="24"/>
      <c r="B80" s="25"/>
      <c r="C80" s="24"/>
      <c r="D80" s="24"/>
      <c r="E80" s="24"/>
      <c r="F80" s="24"/>
      <c r="G80" s="24"/>
      <c r="H80" s="24"/>
      <c r="I80" s="24"/>
      <c r="J80" s="24"/>
      <c r="K80" s="24"/>
      <c r="L80" s="65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s="2" customFormat="1" ht="15.25" customHeight="1">
      <c r="A81" s="24"/>
      <c r="B81" s="25"/>
      <c r="C81" s="21" t="s">
        <v>23</v>
      </c>
      <c r="D81" s="24"/>
      <c r="E81" s="24"/>
      <c r="F81" s="19" t="str">
        <f>E17</f>
        <v>Královehradecký kraj, Hradec Králové</v>
      </c>
      <c r="G81" s="24"/>
      <c r="H81" s="24"/>
      <c r="I81" s="21" t="s">
        <v>29</v>
      </c>
      <c r="J81" s="22" t="str">
        <f>E23</f>
        <v>ATIP a.s. Trutnov</v>
      </c>
      <c r="K81" s="24"/>
      <c r="L81" s="65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s="2" customFormat="1" ht="25.75" customHeight="1">
      <c r="A82" s="24"/>
      <c r="B82" s="25"/>
      <c r="C82" s="21" t="s">
        <v>27</v>
      </c>
      <c r="D82" s="24"/>
      <c r="E82" s="24"/>
      <c r="F82" s="19" t="str">
        <f>IF(E20="","",E20)</f>
        <v xml:space="preserve"> </v>
      </c>
      <c r="G82" s="24"/>
      <c r="H82" s="24"/>
      <c r="I82" s="21" t="s">
        <v>32</v>
      </c>
      <c r="J82" s="22" t="str">
        <f>E26</f>
        <v>Ing. Lenka Kasperová</v>
      </c>
      <c r="K82" s="24"/>
      <c r="L82" s="65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s="2" customFormat="1" ht="10.4" customHeight="1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65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s="8" customFormat="1" ht="29.25" customHeight="1">
      <c r="A84" s="85"/>
      <c r="B84" s="86"/>
      <c r="C84" s="87" t="s">
        <v>86</v>
      </c>
      <c r="D84" s="88" t="s">
        <v>54</v>
      </c>
      <c r="E84" s="88" t="s">
        <v>50</v>
      </c>
      <c r="F84" s="88" t="s">
        <v>51</v>
      </c>
      <c r="G84" s="88" t="s">
        <v>87</v>
      </c>
      <c r="H84" s="88" t="s">
        <v>88</v>
      </c>
      <c r="I84" s="88" t="s">
        <v>89</v>
      </c>
      <c r="J84" s="88" t="s">
        <v>84</v>
      </c>
      <c r="K84" s="89" t="s">
        <v>90</v>
      </c>
      <c r="L84" s="90"/>
      <c r="M84" s="49" t="s">
        <v>3</v>
      </c>
      <c r="N84" s="50" t="s">
        <v>40</v>
      </c>
      <c r="O84" s="50" t="s">
        <v>91</v>
      </c>
      <c r="P84" s="50" t="s">
        <v>92</v>
      </c>
      <c r="Q84" s="50" t="s">
        <v>93</v>
      </c>
      <c r="R84" s="50" t="s">
        <v>94</v>
      </c>
      <c r="S84" s="50" t="s">
        <v>95</v>
      </c>
      <c r="T84" s="51" t="s">
        <v>96</v>
      </c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</row>
    <row r="85" spans="2:63" s="9" customFormat="1" ht="25.9" customHeight="1">
      <c r="B85" s="91"/>
      <c r="C85" s="195"/>
      <c r="D85" s="196" t="s">
        <v>67</v>
      </c>
      <c r="E85" s="197" t="s">
        <v>97</v>
      </c>
      <c r="F85" s="197" t="s">
        <v>98</v>
      </c>
      <c r="G85" s="195"/>
      <c r="H85" s="195"/>
      <c r="I85" s="195"/>
      <c r="J85" s="198">
        <f>SUM(J86:J215)</f>
        <v>0</v>
      </c>
      <c r="L85" s="91"/>
      <c r="M85" s="93"/>
      <c r="N85" s="94"/>
      <c r="O85" s="94"/>
      <c r="P85" s="95">
        <f>SUM(P86:P214)</f>
        <v>0</v>
      </c>
      <c r="Q85" s="94"/>
      <c r="R85" s="95">
        <f>SUM(R86:R214)</f>
        <v>0</v>
      </c>
      <c r="S85" s="94"/>
      <c r="T85" s="96">
        <f>SUM(T86:T214)</f>
        <v>0</v>
      </c>
      <c r="AR85" s="92" t="s">
        <v>71</v>
      </c>
      <c r="AT85" s="97" t="s">
        <v>67</v>
      </c>
      <c r="AU85" s="97" t="s">
        <v>68</v>
      </c>
      <c r="AY85" s="92" t="s">
        <v>99</v>
      </c>
      <c r="BK85" s="98">
        <f>SUM(BK86:BK214)</f>
        <v>0</v>
      </c>
    </row>
    <row r="86" spans="1:65" s="2" customFormat="1" ht="16.5" customHeight="1">
      <c r="A86" s="24"/>
      <c r="B86" s="99"/>
      <c r="C86" s="189" t="s">
        <v>71</v>
      </c>
      <c r="D86" s="189" t="s">
        <v>100</v>
      </c>
      <c r="E86" s="190" t="s">
        <v>101</v>
      </c>
      <c r="F86" s="191" t="s">
        <v>102</v>
      </c>
      <c r="G86" s="192" t="s">
        <v>103</v>
      </c>
      <c r="H86" s="193">
        <v>2</v>
      </c>
      <c r="I86" s="199">
        <v>0</v>
      </c>
      <c r="J86" s="194">
        <f aca="true" t="shared" si="0" ref="J86:J117">ROUND(I86*H86,2)</f>
        <v>0</v>
      </c>
      <c r="K86" s="209" t="s">
        <v>747</v>
      </c>
      <c r="L86" s="25"/>
      <c r="M86" s="101" t="s">
        <v>3</v>
      </c>
      <c r="N86" s="102" t="s">
        <v>42</v>
      </c>
      <c r="O86" s="103">
        <v>0</v>
      </c>
      <c r="P86" s="103">
        <f aca="true" t="shared" si="1" ref="P86:P117">O86*H86</f>
        <v>0</v>
      </c>
      <c r="Q86" s="103">
        <v>0</v>
      </c>
      <c r="R86" s="103">
        <f aca="true" t="shared" si="2" ref="R86:R117">Q86*H86</f>
        <v>0</v>
      </c>
      <c r="S86" s="103">
        <v>0</v>
      </c>
      <c r="T86" s="104">
        <f aca="true" t="shared" si="3" ref="T86:T117">S86*H86</f>
        <v>0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R86" s="105" t="s">
        <v>104</v>
      </c>
      <c r="AT86" s="105" t="s">
        <v>100</v>
      </c>
      <c r="AU86" s="105" t="s">
        <v>71</v>
      </c>
      <c r="AY86" s="12" t="s">
        <v>99</v>
      </c>
      <c r="BE86" s="106">
        <f aca="true" t="shared" si="4" ref="BE86:BE117">IF(N86="základní",J86,0)</f>
        <v>0</v>
      </c>
      <c r="BF86" s="106">
        <f aca="true" t="shared" si="5" ref="BF86:BF117">IF(N86="snížená",J86,0)</f>
        <v>0</v>
      </c>
      <c r="BG86" s="106">
        <f aca="true" t="shared" si="6" ref="BG86:BG117">IF(N86="zákl. přenesená",J86,0)</f>
        <v>0</v>
      </c>
      <c r="BH86" s="106">
        <f aca="true" t="shared" si="7" ref="BH86:BH117">IF(N86="sníž. přenesená",J86,0)</f>
        <v>0</v>
      </c>
      <c r="BI86" s="106">
        <f aca="true" t="shared" si="8" ref="BI86:BI117">IF(N86="nulová",J86,0)</f>
        <v>0</v>
      </c>
      <c r="BJ86" s="12" t="s">
        <v>73</v>
      </c>
      <c r="BK86" s="106">
        <f aca="true" t="shared" si="9" ref="BK86:BK117">ROUND(I86*H86,2)</f>
        <v>0</v>
      </c>
      <c r="BL86" s="12" t="s">
        <v>104</v>
      </c>
      <c r="BM86" s="105" t="s">
        <v>73</v>
      </c>
    </row>
    <row r="87" spans="1:65" s="2" customFormat="1" ht="16.5" customHeight="1">
      <c r="A87" s="24"/>
      <c r="B87" s="99"/>
      <c r="C87" s="189" t="s">
        <v>73</v>
      </c>
      <c r="D87" s="189" t="s">
        <v>100</v>
      </c>
      <c r="E87" s="190" t="s">
        <v>105</v>
      </c>
      <c r="F87" s="191" t="s">
        <v>106</v>
      </c>
      <c r="G87" s="192" t="s">
        <v>103</v>
      </c>
      <c r="H87" s="193">
        <v>1</v>
      </c>
      <c r="I87" s="199">
        <v>0</v>
      </c>
      <c r="J87" s="194">
        <f t="shared" si="0"/>
        <v>0</v>
      </c>
      <c r="K87" s="209" t="s">
        <v>747</v>
      </c>
      <c r="L87" s="25"/>
      <c r="M87" s="101" t="s">
        <v>3</v>
      </c>
      <c r="N87" s="102" t="s">
        <v>42</v>
      </c>
      <c r="O87" s="103">
        <v>0</v>
      </c>
      <c r="P87" s="103">
        <f t="shared" si="1"/>
        <v>0</v>
      </c>
      <c r="Q87" s="103">
        <v>0</v>
      </c>
      <c r="R87" s="103">
        <f t="shared" si="2"/>
        <v>0</v>
      </c>
      <c r="S87" s="103">
        <v>0</v>
      </c>
      <c r="T87" s="104">
        <f t="shared" si="3"/>
        <v>0</v>
      </c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R87" s="105" t="s">
        <v>104</v>
      </c>
      <c r="AT87" s="105" t="s">
        <v>100</v>
      </c>
      <c r="AU87" s="105" t="s">
        <v>71</v>
      </c>
      <c r="AY87" s="12" t="s">
        <v>99</v>
      </c>
      <c r="BE87" s="106">
        <f t="shared" si="4"/>
        <v>0</v>
      </c>
      <c r="BF87" s="106">
        <f t="shared" si="5"/>
        <v>0</v>
      </c>
      <c r="BG87" s="106">
        <f t="shared" si="6"/>
        <v>0</v>
      </c>
      <c r="BH87" s="106">
        <f t="shared" si="7"/>
        <v>0</v>
      </c>
      <c r="BI87" s="106">
        <f t="shared" si="8"/>
        <v>0</v>
      </c>
      <c r="BJ87" s="12" t="s">
        <v>73</v>
      </c>
      <c r="BK87" s="106">
        <f t="shared" si="9"/>
        <v>0</v>
      </c>
      <c r="BL87" s="12" t="s">
        <v>104</v>
      </c>
      <c r="BM87" s="105" t="s">
        <v>104</v>
      </c>
    </row>
    <row r="88" spans="1:65" s="2" customFormat="1" ht="16.5" customHeight="1">
      <c r="A88" s="24"/>
      <c r="B88" s="99"/>
      <c r="C88" s="189" t="s">
        <v>107</v>
      </c>
      <c r="D88" s="189" t="s">
        <v>100</v>
      </c>
      <c r="E88" s="190" t="s">
        <v>108</v>
      </c>
      <c r="F88" s="191" t="s">
        <v>109</v>
      </c>
      <c r="G88" s="192" t="s">
        <v>103</v>
      </c>
      <c r="H88" s="193">
        <v>1</v>
      </c>
      <c r="I88" s="199">
        <v>0</v>
      </c>
      <c r="J88" s="194">
        <f t="shared" si="0"/>
        <v>0</v>
      </c>
      <c r="K88" s="100" t="s">
        <v>3</v>
      </c>
      <c r="L88" s="25"/>
      <c r="M88" s="101" t="s">
        <v>3</v>
      </c>
      <c r="N88" s="102" t="s">
        <v>42</v>
      </c>
      <c r="O88" s="103">
        <v>0</v>
      </c>
      <c r="P88" s="103">
        <f t="shared" si="1"/>
        <v>0</v>
      </c>
      <c r="Q88" s="103">
        <v>0</v>
      </c>
      <c r="R88" s="103">
        <f t="shared" si="2"/>
        <v>0</v>
      </c>
      <c r="S88" s="103">
        <v>0</v>
      </c>
      <c r="T88" s="104">
        <f t="shared" si="3"/>
        <v>0</v>
      </c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R88" s="105" t="s">
        <v>104</v>
      </c>
      <c r="AT88" s="105" t="s">
        <v>100</v>
      </c>
      <c r="AU88" s="105" t="s">
        <v>71</v>
      </c>
      <c r="AY88" s="12" t="s">
        <v>99</v>
      </c>
      <c r="BE88" s="106">
        <f t="shared" si="4"/>
        <v>0</v>
      </c>
      <c r="BF88" s="106">
        <f t="shared" si="5"/>
        <v>0</v>
      </c>
      <c r="BG88" s="106">
        <f t="shared" si="6"/>
        <v>0</v>
      </c>
      <c r="BH88" s="106">
        <f t="shared" si="7"/>
        <v>0</v>
      </c>
      <c r="BI88" s="106">
        <f t="shared" si="8"/>
        <v>0</v>
      </c>
      <c r="BJ88" s="12" t="s">
        <v>73</v>
      </c>
      <c r="BK88" s="106">
        <f t="shared" si="9"/>
        <v>0</v>
      </c>
      <c r="BL88" s="12" t="s">
        <v>104</v>
      </c>
      <c r="BM88" s="105" t="s">
        <v>110</v>
      </c>
    </row>
    <row r="89" spans="1:65" s="2" customFormat="1" ht="16.5" customHeight="1">
      <c r="A89" s="24"/>
      <c r="B89" s="99"/>
      <c r="C89" s="189" t="s">
        <v>104</v>
      </c>
      <c r="D89" s="189" t="s">
        <v>100</v>
      </c>
      <c r="E89" s="190" t="s">
        <v>111</v>
      </c>
      <c r="F89" s="191" t="s">
        <v>112</v>
      </c>
      <c r="G89" s="192" t="s">
        <v>103</v>
      </c>
      <c r="H89" s="193">
        <v>1</v>
      </c>
      <c r="I89" s="199">
        <v>0</v>
      </c>
      <c r="J89" s="194">
        <f t="shared" si="0"/>
        <v>0</v>
      </c>
      <c r="K89" s="100" t="s">
        <v>3</v>
      </c>
      <c r="L89" s="25"/>
      <c r="M89" s="101" t="s">
        <v>3</v>
      </c>
      <c r="N89" s="102" t="s">
        <v>42</v>
      </c>
      <c r="O89" s="103">
        <v>0</v>
      </c>
      <c r="P89" s="103">
        <f t="shared" si="1"/>
        <v>0</v>
      </c>
      <c r="Q89" s="103">
        <v>0</v>
      </c>
      <c r="R89" s="103">
        <f t="shared" si="2"/>
        <v>0</v>
      </c>
      <c r="S89" s="103">
        <v>0</v>
      </c>
      <c r="T89" s="104">
        <f t="shared" si="3"/>
        <v>0</v>
      </c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R89" s="105" t="s">
        <v>104</v>
      </c>
      <c r="AT89" s="105" t="s">
        <v>100</v>
      </c>
      <c r="AU89" s="105" t="s">
        <v>71</v>
      </c>
      <c r="AY89" s="12" t="s">
        <v>99</v>
      </c>
      <c r="BE89" s="106">
        <f t="shared" si="4"/>
        <v>0</v>
      </c>
      <c r="BF89" s="106">
        <f t="shared" si="5"/>
        <v>0</v>
      </c>
      <c r="BG89" s="106">
        <f t="shared" si="6"/>
        <v>0</v>
      </c>
      <c r="BH89" s="106">
        <f t="shared" si="7"/>
        <v>0</v>
      </c>
      <c r="BI89" s="106">
        <f t="shared" si="8"/>
        <v>0</v>
      </c>
      <c r="BJ89" s="12" t="s">
        <v>73</v>
      </c>
      <c r="BK89" s="106">
        <f t="shared" si="9"/>
        <v>0</v>
      </c>
      <c r="BL89" s="12" t="s">
        <v>104</v>
      </c>
      <c r="BM89" s="105" t="s">
        <v>113</v>
      </c>
    </row>
    <row r="90" spans="1:65" s="2" customFormat="1" ht="16.5" customHeight="1">
      <c r="A90" s="24"/>
      <c r="B90" s="99"/>
      <c r="C90" s="189" t="s">
        <v>114</v>
      </c>
      <c r="D90" s="189" t="s">
        <v>100</v>
      </c>
      <c r="E90" s="190" t="s">
        <v>115</v>
      </c>
      <c r="F90" s="191" t="s">
        <v>116</v>
      </c>
      <c r="G90" s="192" t="s">
        <v>103</v>
      </c>
      <c r="H90" s="193">
        <v>2</v>
      </c>
      <c r="I90" s="199">
        <v>0</v>
      </c>
      <c r="J90" s="194">
        <f t="shared" si="0"/>
        <v>0</v>
      </c>
      <c r="K90" s="100" t="s">
        <v>3</v>
      </c>
      <c r="L90" s="25"/>
      <c r="M90" s="101" t="s">
        <v>3</v>
      </c>
      <c r="N90" s="102" t="s">
        <v>42</v>
      </c>
      <c r="O90" s="103">
        <v>0</v>
      </c>
      <c r="P90" s="103">
        <f t="shared" si="1"/>
        <v>0</v>
      </c>
      <c r="Q90" s="103">
        <v>0</v>
      </c>
      <c r="R90" s="103">
        <f t="shared" si="2"/>
        <v>0</v>
      </c>
      <c r="S90" s="103">
        <v>0</v>
      </c>
      <c r="T90" s="104">
        <f t="shared" si="3"/>
        <v>0</v>
      </c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R90" s="105" t="s">
        <v>104</v>
      </c>
      <c r="AT90" s="105" t="s">
        <v>100</v>
      </c>
      <c r="AU90" s="105" t="s">
        <v>71</v>
      </c>
      <c r="AY90" s="12" t="s">
        <v>99</v>
      </c>
      <c r="BE90" s="106">
        <f t="shared" si="4"/>
        <v>0</v>
      </c>
      <c r="BF90" s="106">
        <f t="shared" si="5"/>
        <v>0</v>
      </c>
      <c r="BG90" s="106">
        <f t="shared" si="6"/>
        <v>0</v>
      </c>
      <c r="BH90" s="106">
        <f t="shared" si="7"/>
        <v>0</v>
      </c>
      <c r="BI90" s="106">
        <f t="shared" si="8"/>
        <v>0</v>
      </c>
      <c r="BJ90" s="12" t="s">
        <v>73</v>
      </c>
      <c r="BK90" s="106">
        <f t="shared" si="9"/>
        <v>0</v>
      </c>
      <c r="BL90" s="12" t="s">
        <v>104</v>
      </c>
      <c r="BM90" s="105" t="s">
        <v>117</v>
      </c>
    </row>
    <row r="91" spans="1:65" s="2" customFormat="1" ht="16.5" customHeight="1">
      <c r="A91" s="24"/>
      <c r="B91" s="99"/>
      <c r="C91" s="189" t="s">
        <v>110</v>
      </c>
      <c r="D91" s="189" t="s">
        <v>100</v>
      </c>
      <c r="E91" s="190" t="s">
        <v>118</v>
      </c>
      <c r="F91" s="191" t="s">
        <v>119</v>
      </c>
      <c r="G91" s="192" t="s">
        <v>103</v>
      </c>
      <c r="H91" s="193">
        <v>2</v>
      </c>
      <c r="I91" s="199">
        <v>0</v>
      </c>
      <c r="J91" s="194">
        <f t="shared" si="0"/>
        <v>0</v>
      </c>
      <c r="K91" s="100" t="s">
        <v>3</v>
      </c>
      <c r="L91" s="25"/>
      <c r="M91" s="101" t="s">
        <v>3</v>
      </c>
      <c r="N91" s="102" t="s">
        <v>42</v>
      </c>
      <c r="O91" s="103">
        <v>0</v>
      </c>
      <c r="P91" s="103">
        <f t="shared" si="1"/>
        <v>0</v>
      </c>
      <c r="Q91" s="103">
        <v>0</v>
      </c>
      <c r="R91" s="103">
        <f t="shared" si="2"/>
        <v>0</v>
      </c>
      <c r="S91" s="103">
        <v>0</v>
      </c>
      <c r="T91" s="104">
        <f t="shared" si="3"/>
        <v>0</v>
      </c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R91" s="105" t="s">
        <v>104</v>
      </c>
      <c r="AT91" s="105" t="s">
        <v>100</v>
      </c>
      <c r="AU91" s="105" t="s">
        <v>71</v>
      </c>
      <c r="AY91" s="12" t="s">
        <v>99</v>
      </c>
      <c r="BE91" s="106">
        <f t="shared" si="4"/>
        <v>0</v>
      </c>
      <c r="BF91" s="106">
        <f t="shared" si="5"/>
        <v>0</v>
      </c>
      <c r="BG91" s="106">
        <f t="shared" si="6"/>
        <v>0</v>
      </c>
      <c r="BH91" s="106">
        <f t="shared" si="7"/>
        <v>0</v>
      </c>
      <c r="BI91" s="106">
        <f t="shared" si="8"/>
        <v>0</v>
      </c>
      <c r="BJ91" s="12" t="s">
        <v>73</v>
      </c>
      <c r="BK91" s="106">
        <f t="shared" si="9"/>
        <v>0</v>
      </c>
      <c r="BL91" s="12" t="s">
        <v>104</v>
      </c>
      <c r="BM91" s="105" t="s">
        <v>120</v>
      </c>
    </row>
    <row r="92" spans="1:65" s="2" customFormat="1" ht="16.5" customHeight="1">
      <c r="A92" s="24"/>
      <c r="B92" s="99"/>
      <c r="C92" s="189" t="s">
        <v>121</v>
      </c>
      <c r="D92" s="189" t="s">
        <v>100</v>
      </c>
      <c r="E92" s="190" t="s">
        <v>122</v>
      </c>
      <c r="F92" s="191" t="s">
        <v>123</v>
      </c>
      <c r="G92" s="192" t="s">
        <v>103</v>
      </c>
      <c r="H92" s="193">
        <v>2</v>
      </c>
      <c r="I92" s="199">
        <v>0</v>
      </c>
      <c r="J92" s="194">
        <f t="shared" si="0"/>
        <v>0</v>
      </c>
      <c r="K92" s="209" t="s">
        <v>747</v>
      </c>
      <c r="L92" s="25"/>
      <c r="M92" s="101" t="s">
        <v>3</v>
      </c>
      <c r="N92" s="102" t="s">
        <v>42</v>
      </c>
      <c r="O92" s="103">
        <v>0</v>
      </c>
      <c r="P92" s="103">
        <f t="shared" si="1"/>
        <v>0</v>
      </c>
      <c r="Q92" s="103">
        <v>0</v>
      </c>
      <c r="R92" s="103">
        <f t="shared" si="2"/>
        <v>0</v>
      </c>
      <c r="S92" s="103">
        <v>0</v>
      </c>
      <c r="T92" s="104">
        <f t="shared" si="3"/>
        <v>0</v>
      </c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R92" s="105" t="s">
        <v>104</v>
      </c>
      <c r="AT92" s="105" t="s">
        <v>100</v>
      </c>
      <c r="AU92" s="105" t="s">
        <v>71</v>
      </c>
      <c r="AY92" s="12" t="s">
        <v>99</v>
      </c>
      <c r="BE92" s="106">
        <f t="shared" si="4"/>
        <v>0</v>
      </c>
      <c r="BF92" s="106">
        <f t="shared" si="5"/>
        <v>0</v>
      </c>
      <c r="BG92" s="106">
        <f t="shared" si="6"/>
        <v>0</v>
      </c>
      <c r="BH92" s="106">
        <f t="shared" si="7"/>
        <v>0</v>
      </c>
      <c r="BI92" s="106">
        <f t="shared" si="8"/>
        <v>0</v>
      </c>
      <c r="BJ92" s="12" t="s">
        <v>73</v>
      </c>
      <c r="BK92" s="106">
        <f t="shared" si="9"/>
        <v>0</v>
      </c>
      <c r="BL92" s="12" t="s">
        <v>104</v>
      </c>
      <c r="BM92" s="105" t="s">
        <v>124</v>
      </c>
    </row>
    <row r="93" spans="1:65" s="2" customFormat="1" ht="16.5" customHeight="1">
      <c r="A93" s="24"/>
      <c r="B93" s="99"/>
      <c r="C93" s="189" t="s">
        <v>113</v>
      </c>
      <c r="D93" s="189" t="s">
        <v>100</v>
      </c>
      <c r="E93" s="190" t="s">
        <v>125</v>
      </c>
      <c r="F93" s="191" t="s">
        <v>126</v>
      </c>
      <c r="G93" s="192" t="s">
        <v>103</v>
      </c>
      <c r="H93" s="193">
        <v>8</v>
      </c>
      <c r="I93" s="199">
        <v>0</v>
      </c>
      <c r="J93" s="194">
        <f t="shared" si="0"/>
        <v>0</v>
      </c>
      <c r="K93" s="100" t="s">
        <v>3</v>
      </c>
      <c r="L93" s="25"/>
      <c r="M93" s="101" t="s">
        <v>3</v>
      </c>
      <c r="N93" s="102" t="s">
        <v>42</v>
      </c>
      <c r="O93" s="103">
        <v>0</v>
      </c>
      <c r="P93" s="103">
        <f t="shared" si="1"/>
        <v>0</v>
      </c>
      <c r="Q93" s="103">
        <v>0</v>
      </c>
      <c r="R93" s="103">
        <f t="shared" si="2"/>
        <v>0</v>
      </c>
      <c r="S93" s="103">
        <v>0</v>
      </c>
      <c r="T93" s="104">
        <f t="shared" si="3"/>
        <v>0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R93" s="105" t="s">
        <v>104</v>
      </c>
      <c r="AT93" s="105" t="s">
        <v>100</v>
      </c>
      <c r="AU93" s="105" t="s">
        <v>71</v>
      </c>
      <c r="AY93" s="12" t="s">
        <v>99</v>
      </c>
      <c r="BE93" s="106">
        <f t="shared" si="4"/>
        <v>0</v>
      </c>
      <c r="BF93" s="106">
        <f t="shared" si="5"/>
        <v>0</v>
      </c>
      <c r="BG93" s="106">
        <f t="shared" si="6"/>
        <v>0</v>
      </c>
      <c r="BH93" s="106">
        <f t="shared" si="7"/>
        <v>0</v>
      </c>
      <c r="BI93" s="106">
        <f t="shared" si="8"/>
        <v>0</v>
      </c>
      <c r="BJ93" s="12" t="s">
        <v>73</v>
      </c>
      <c r="BK93" s="106">
        <f t="shared" si="9"/>
        <v>0</v>
      </c>
      <c r="BL93" s="12" t="s">
        <v>104</v>
      </c>
      <c r="BM93" s="105" t="s">
        <v>127</v>
      </c>
    </row>
    <row r="94" spans="1:65" s="2" customFormat="1" ht="16.5" customHeight="1">
      <c r="A94" s="24"/>
      <c r="B94" s="99"/>
      <c r="C94" s="189" t="s">
        <v>128</v>
      </c>
      <c r="D94" s="189" t="s">
        <v>100</v>
      </c>
      <c r="E94" s="190" t="s">
        <v>129</v>
      </c>
      <c r="F94" s="191" t="s">
        <v>130</v>
      </c>
      <c r="G94" s="192" t="s">
        <v>103</v>
      </c>
      <c r="H94" s="193">
        <v>7</v>
      </c>
      <c r="I94" s="199">
        <v>0</v>
      </c>
      <c r="J94" s="194">
        <f t="shared" si="0"/>
        <v>0</v>
      </c>
      <c r="K94" s="100" t="s">
        <v>3</v>
      </c>
      <c r="L94" s="25"/>
      <c r="M94" s="101" t="s">
        <v>3</v>
      </c>
      <c r="N94" s="102" t="s">
        <v>42</v>
      </c>
      <c r="O94" s="103">
        <v>0</v>
      </c>
      <c r="P94" s="103">
        <f t="shared" si="1"/>
        <v>0</v>
      </c>
      <c r="Q94" s="103">
        <v>0</v>
      </c>
      <c r="R94" s="103">
        <f t="shared" si="2"/>
        <v>0</v>
      </c>
      <c r="S94" s="103">
        <v>0</v>
      </c>
      <c r="T94" s="104">
        <f t="shared" si="3"/>
        <v>0</v>
      </c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R94" s="105" t="s">
        <v>104</v>
      </c>
      <c r="AT94" s="105" t="s">
        <v>100</v>
      </c>
      <c r="AU94" s="105" t="s">
        <v>71</v>
      </c>
      <c r="AY94" s="12" t="s">
        <v>99</v>
      </c>
      <c r="BE94" s="106">
        <f t="shared" si="4"/>
        <v>0</v>
      </c>
      <c r="BF94" s="106">
        <f t="shared" si="5"/>
        <v>0</v>
      </c>
      <c r="BG94" s="106">
        <f t="shared" si="6"/>
        <v>0</v>
      </c>
      <c r="BH94" s="106">
        <f t="shared" si="7"/>
        <v>0</v>
      </c>
      <c r="BI94" s="106">
        <f t="shared" si="8"/>
        <v>0</v>
      </c>
      <c r="BJ94" s="12" t="s">
        <v>73</v>
      </c>
      <c r="BK94" s="106">
        <f t="shared" si="9"/>
        <v>0</v>
      </c>
      <c r="BL94" s="12" t="s">
        <v>104</v>
      </c>
      <c r="BM94" s="105" t="s">
        <v>131</v>
      </c>
    </row>
    <row r="95" spans="1:65" s="2" customFormat="1" ht="16.5" customHeight="1">
      <c r="A95" s="24"/>
      <c r="B95" s="99"/>
      <c r="C95" s="189" t="s">
        <v>117</v>
      </c>
      <c r="D95" s="189" t="s">
        <v>100</v>
      </c>
      <c r="E95" s="190" t="s">
        <v>132</v>
      </c>
      <c r="F95" s="191" t="s">
        <v>133</v>
      </c>
      <c r="G95" s="192" t="s">
        <v>103</v>
      </c>
      <c r="H95" s="193">
        <v>12</v>
      </c>
      <c r="I95" s="199">
        <v>0</v>
      </c>
      <c r="J95" s="194">
        <f t="shared" si="0"/>
        <v>0</v>
      </c>
      <c r="K95" s="100" t="s">
        <v>3</v>
      </c>
      <c r="L95" s="25"/>
      <c r="M95" s="101" t="s">
        <v>3</v>
      </c>
      <c r="N95" s="102" t="s">
        <v>42</v>
      </c>
      <c r="O95" s="103">
        <v>0</v>
      </c>
      <c r="P95" s="103">
        <f t="shared" si="1"/>
        <v>0</v>
      </c>
      <c r="Q95" s="103">
        <v>0</v>
      </c>
      <c r="R95" s="103">
        <f t="shared" si="2"/>
        <v>0</v>
      </c>
      <c r="S95" s="103">
        <v>0</v>
      </c>
      <c r="T95" s="104">
        <f t="shared" si="3"/>
        <v>0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R95" s="105" t="s">
        <v>104</v>
      </c>
      <c r="AT95" s="105" t="s">
        <v>100</v>
      </c>
      <c r="AU95" s="105" t="s">
        <v>71</v>
      </c>
      <c r="AY95" s="12" t="s">
        <v>99</v>
      </c>
      <c r="BE95" s="106">
        <f t="shared" si="4"/>
        <v>0</v>
      </c>
      <c r="BF95" s="106">
        <f t="shared" si="5"/>
        <v>0</v>
      </c>
      <c r="BG95" s="106">
        <f t="shared" si="6"/>
        <v>0</v>
      </c>
      <c r="BH95" s="106">
        <f t="shared" si="7"/>
        <v>0</v>
      </c>
      <c r="BI95" s="106">
        <f t="shared" si="8"/>
        <v>0</v>
      </c>
      <c r="BJ95" s="12" t="s">
        <v>73</v>
      </c>
      <c r="BK95" s="106">
        <f t="shared" si="9"/>
        <v>0</v>
      </c>
      <c r="BL95" s="12" t="s">
        <v>104</v>
      </c>
      <c r="BM95" s="105" t="s">
        <v>134</v>
      </c>
    </row>
    <row r="96" spans="1:65" s="2" customFormat="1" ht="16.5" customHeight="1">
      <c r="A96" s="24"/>
      <c r="B96" s="99"/>
      <c r="C96" s="189" t="s">
        <v>135</v>
      </c>
      <c r="D96" s="189" t="s">
        <v>100</v>
      </c>
      <c r="E96" s="190" t="s">
        <v>136</v>
      </c>
      <c r="F96" s="191" t="s">
        <v>137</v>
      </c>
      <c r="G96" s="192" t="s">
        <v>103</v>
      </c>
      <c r="H96" s="193">
        <v>8</v>
      </c>
      <c r="I96" s="199">
        <v>0</v>
      </c>
      <c r="J96" s="194">
        <f t="shared" si="0"/>
        <v>0</v>
      </c>
      <c r="K96" s="100" t="s">
        <v>3</v>
      </c>
      <c r="L96" s="25"/>
      <c r="M96" s="101" t="s">
        <v>3</v>
      </c>
      <c r="N96" s="102" t="s">
        <v>42</v>
      </c>
      <c r="O96" s="103">
        <v>0</v>
      </c>
      <c r="P96" s="103">
        <f t="shared" si="1"/>
        <v>0</v>
      </c>
      <c r="Q96" s="103">
        <v>0</v>
      </c>
      <c r="R96" s="103">
        <f t="shared" si="2"/>
        <v>0</v>
      </c>
      <c r="S96" s="103">
        <v>0</v>
      </c>
      <c r="T96" s="104">
        <f t="shared" si="3"/>
        <v>0</v>
      </c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R96" s="105" t="s">
        <v>104</v>
      </c>
      <c r="AT96" s="105" t="s">
        <v>100</v>
      </c>
      <c r="AU96" s="105" t="s">
        <v>71</v>
      </c>
      <c r="AY96" s="12" t="s">
        <v>99</v>
      </c>
      <c r="BE96" s="106">
        <f t="shared" si="4"/>
        <v>0</v>
      </c>
      <c r="BF96" s="106">
        <f t="shared" si="5"/>
        <v>0</v>
      </c>
      <c r="BG96" s="106">
        <f t="shared" si="6"/>
        <v>0</v>
      </c>
      <c r="BH96" s="106">
        <f t="shared" si="7"/>
        <v>0</v>
      </c>
      <c r="BI96" s="106">
        <f t="shared" si="8"/>
        <v>0</v>
      </c>
      <c r="BJ96" s="12" t="s">
        <v>73</v>
      </c>
      <c r="BK96" s="106">
        <f t="shared" si="9"/>
        <v>0</v>
      </c>
      <c r="BL96" s="12" t="s">
        <v>104</v>
      </c>
      <c r="BM96" s="105" t="s">
        <v>138</v>
      </c>
    </row>
    <row r="97" spans="1:65" s="2" customFormat="1" ht="16.5" customHeight="1">
      <c r="A97" s="24"/>
      <c r="B97" s="99"/>
      <c r="C97" s="189" t="s">
        <v>120</v>
      </c>
      <c r="D97" s="189" t="s">
        <v>100</v>
      </c>
      <c r="E97" s="190" t="s">
        <v>139</v>
      </c>
      <c r="F97" s="191" t="s">
        <v>140</v>
      </c>
      <c r="G97" s="192" t="s">
        <v>103</v>
      </c>
      <c r="H97" s="193">
        <v>8</v>
      </c>
      <c r="I97" s="199">
        <v>0</v>
      </c>
      <c r="J97" s="194">
        <f t="shared" si="0"/>
        <v>0</v>
      </c>
      <c r="K97" s="100" t="s">
        <v>3</v>
      </c>
      <c r="L97" s="25"/>
      <c r="M97" s="101" t="s">
        <v>3</v>
      </c>
      <c r="N97" s="102" t="s">
        <v>42</v>
      </c>
      <c r="O97" s="103">
        <v>0</v>
      </c>
      <c r="P97" s="103">
        <f t="shared" si="1"/>
        <v>0</v>
      </c>
      <c r="Q97" s="103">
        <v>0</v>
      </c>
      <c r="R97" s="103">
        <f t="shared" si="2"/>
        <v>0</v>
      </c>
      <c r="S97" s="103">
        <v>0</v>
      </c>
      <c r="T97" s="104">
        <f t="shared" si="3"/>
        <v>0</v>
      </c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R97" s="105" t="s">
        <v>104</v>
      </c>
      <c r="AT97" s="105" t="s">
        <v>100</v>
      </c>
      <c r="AU97" s="105" t="s">
        <v>71</v>
      </c>
      <c r="AY97" s="12" t="s">
        <v>99</v>
      </c>
      <c r="BE97" s="106">
        <f t="shared" si="4"/>
        <v>0</v>
      </c>
      <c r="BF97" s="106">
        <f t="shared" si="5"/>
        <v>0</v>
      </c>
      <c r="BG97" s="106">
        <f t="shared" si="6"/>
        <v>0</v>
      </c>
      <c r="BH97" s="106">
        <f t="shared" si="7"/>
        <v>0</v>
      </c>
      <c r="BI97" s="106">
        <f t="shared" si="8"/>
        <v>0</v>
      </c>
      <c r="BJ97" s="12" t="s">
        <v>73</v>
      </c>
      <c r="BK97" s="106">
        <f t="shared" si="9"/>
        <v>0</v>
      </c>
      <c r="BL97" s="12" t="s">
        <v>104</v>
      </c>
      <c r="BM97" s="105" t="s">
        <v>141</v>
      </c>
    </row>
    <row r="98" spans="1:65" s="2" customFormat="1" ht="16.5" customHeight="1">
      <c r="A98" s="24"/>
      <c r="B98" s="99"/>
      <c r="C98" s="189" t="s">
        <v>142</v>
      </c>
      <c r="D98" s="189" t="s">
        <v>100</v>
      </c>
      <c r="E98" s="190" t="s">
        <v>143</v>
      </c>
      <c r="F98" s="191" t="s">
        <v>144</v>
      </c>
      <c r="G98" s="192" t="s">
        <v>145</v>
      </c>
      <c r="H98" s="193">
        <v>141</v>
      </c>
      <c r="I98" s="199">
        <v>0</v>
      </c>
      <c r="J98" s="194">
        <f t="shared" si="0"/>
        <v>0</v>
      </c>
      <c r="K98" s="100" t="s">
        <v>3</v>
      </c>
      <c r="L98" s="25"/>
      <c r="M98" s="101" t="s">
        <v>3</v>
      </c>
      <c r="N98" s="102" t="s">
        <v>42</v>
      </c>
      <c r="O98" s="103">
        <v>0</v>
      </c>
      <c r="P98" s="103">
        <f t="shared" si="1"/>
        <v>0</v>
      </c>
      <c r="Q98" s="103">
        <v>0</v>
      </c>
      <c r="R98" s="103">
        <f t="shared" si="2"/>
        <v>0</v>
      </c>
      <c r="S98" s="103">
        <v>0</v>
      </c>
      <c r="T98" s="104">
        <f t="shared" si="3"/>
        <v>0</v>
      </c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R98" s="105" t="s">
        <v>104</v>
      </c>
      <c r="AT98" s="105" t="s">
        <v>100</v>
      </c>
      <c r="AU98" s="105" t="s">
        <v>71</v>
      </c>
      <c r="AY98" s="12" t="s">
        <v>99</v>
      </c>
      <c r="BE98" s="106">
        <f t="shared" si="4"/>
        <v>0</v>
      </c>
      <c r="BF98" s="106">
        <f t="shared" si="5"/>
        <v>0</v>
      </c>
      <c r="BG98" s="106">
        <f t="shared" si="6"/>
        <v>0</v>
      </c>
      <c r="BH98" s="106">
        <f t="shared" si="7"/>
        <v>0</v>
      </c>
      <c r="BI98" s="106">
        <f t="shared" si="8"/>
        <v>0</v>
      </c>
      <c r="BJ98" s="12" t="s">
        <v>73</v>
      </c>
      <c r="BK98" s="106">
        <f t="shared" si="9"/>
        <v>0</v>
      </c>
      <c r="BL98" s="12" t="s">
        <v>104</v>
      </c>
      <c r="BM98" s="105" t="s">
        <v>146</v>
      </c>
    </row>
    <row r="99" spans="1:65" s="2" customFormat="1" ht="16.5" customHeight="1">
      <c r="A99" s="24"/>
      <c r="B99" s="99"/>
      <c r="C99" s="189" t="s">
        <v>124</v>
      </c>
      <c r="D99" s="189" t="s">
        <v>100</v>
      </c>
      <c r="E99" s="190" t="s">
        <v>147</v>
      </c>
      <c r="F99" s="191" t="s">
        <v>148</v>
      </c>
      <c r="G99" s="192" t="s">
        <v>145</v>
      </c>
      <c r="H99" s="193">
        <v>28.8</v>
      </c>
      <c r="I99" s="199">
        <v>0</v>
      </c>
      <c r="J99" s="194">
        <f t="shared" si="0"/>
        <v>0</v>
      </c>
      <c r="K99" s="100" t="s">
        <v>3</v>
      </c>
      <c r="L99" s="25"/>
      <c r="M99" s="101" t="s">
        <v>3</v>
      </c>
      <c r="N99" s="102" t="s">
        <v>42</v>
      </c>
      <c r="O99" s="103">
        <v>0</v>
      </c>
      <c r="P99" s="103">
        <f t="shared" si="1"/>
        <v>0</v>
      </c>
      <c r="Q99" s="103">
        <v>0</v>
      </c>
      <c r="R99" s="103">
        <f t="shared" si="2"/>
        <v>0</v>
      </c>
      <c r="S99" s="103">
        <v>0</v>
      </c>
      <c r="T99" s="104">
        <f t="shared" si="3"/>
        <v>0</v>
      </c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R99" s="105" t="s">
        <v>104</v>
      </c>
      <c r="AT99" s="105" t="s">
        <v>100</v>
      </c>
      <c r="AU99" s="105" t="s">
        <v>71</v>
      </c>
      <c r="AY99" s="12" t="s">
        <v>99</v>
      </c>
      <c r="BE99" s="106">
        <f t="shared" si="4"/>
        <v>0</v>
      </c>
      <c r="BF99" s="106">
        <f t="shared" si="5"/>
        <v>0</v>
      </c>
      <c r="BG99" s="106">
        <f t="shared" si="6"/>
        <v>0</v>
      </c>
      <c r="BH99" s="106">
        <f t="shared" si="7"/>
        <v>0</v>
      </c>
      <c r="BI99" s="106">
        <f t="shared" si="8"/>
        <v>0</v>
      </c>
      <c r="BJ99" s="12" t="s">
        <v>73</v>
      </c>
      <c r="BK99" s="106">
        <f t="shared" si="9"/>
        <v>0</v>
      </c>
      <c r="BL99" s="12" t="s">
        <v>104</v>
      </c>
      <c r="BM99" s="105" t="s">
        <v>149</v>
      </c>
    </row>
    <row r="100" spans="1:65" s="2" customFormat="1" ht="16.5" customHeight="1">
      <c r="A100" s="24"/>
      <c r="B100" s="99"/>
      <c r="C100" s="189" t="s">
        <v>9</v>
      </c>
      <c r="D100" s="189" t="s">
        <v>100</v>
      </c>
      <c r="E100" s="190" t="s">
        <v>150</v>
      </c>
      <c r="F100" s="191" t="s">
        <v>151</v>
      </c>
      <c r="G100" s="192" t="s">
        <v>103</v>
      </c>
      <c r="H100" s="193">
        <v>2</v>
      </c>
      <c r="I100" s="199">
        <v>0</v>
      </c>
      <c r="J100" s="194">
        <f t="shared" si="0"/>
        <v>0</v>
      </c>
      <c r="K100" s="100" t="s">
        <v>3</v>
      </c>
      <c r="L100" s="25"/>
      <c r="M100" s="101" t="s">
        <v>3</v>
      </c>
      <c r="N100" s="102" t="s">
        <v>42</v>
      </c>
      <c r="O100" s="103">
        <v>0</v>
      </c>
      <c r="P100" s="103">
        <f t="shared" si="1"/>
        <v>0</v>
      </c>
      <c r="Q100" s="103">
        <v>0</v>
      </c>
      <c r="R100" s="103">
        <f t="shared" si="2"/>
        <v>0</v>
      </c>
      <c r="S100" s="103">
        <v>0</v>
      </c>
      <c r="T100" s="104">
        <f t="shared" si="3"/>
        <v>0</v>
      </c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R100" s="105" t="s">
        <v>104</v>
      </c>
      <c r="AT100" s="105" t="s">
        <v>100</v>
      </c>
      <c r="AU100" s="105" t="s">
        <v>71</v>
      </c>
      <c r="AY100" s="12" t="s">
        <v>99</v>
      </c>
      <c r="BE100" s="106">
        <f t="shared" si="4"/>
        <v>0</v>
      </c>
      <c r="BF100" s="106">
        <f t="shared" si="5"/>
        <v>0</v>
      </c>
      <c r="BG100" s="106">
        <f t="shared" si="6"/>
        <v>0</v>
      </c>
      <c r="BH100" s="106">
        <f t="shared" si="7"/>
        <v>0</v>
      </c>
      <c r="BI100" s="106">
        <f t="shared" si="8"/>
        <v>0</v>
      </c>
      <c r="BJ100" s="12" t="s">
        <v>73</v>
      </c>
      <c r="BK100" s="106">
        <f t="shared" si="9"/>
        <v>0</v>
      </c>
      <c r="BL100" s="12" t="s">
        <v>104</v>
      </c>
      <c r="BM100" s="105" t="s">
        <v>152</v>
      </c>
    </row>
    <row r="101" spans="1:65" s="2" customFormat="1" ht="16.5" customHeight="1">
      <c r="A101" s="24"/>
      <c r="B101" s="99"/>
      <c r="C101" s="189" t="s">
        <v>127</v>
      </c>
      <c r="D101" s="189" t="s">
        <v>100</v>
      </c>
      <c r="E101" s="190" t="s">
        <v>153</v>
      </c>
      <c r="F101" s="191" t="s">
        <v>154</v>
      </c>
      <c r="G101" s="192" t="s">
        <v>103</v>
      </c>
      <c r="H101" s="193">
        <v>1</v>
      </c>
      <c r="I101" s="199">
        <v>0</v>
      </c>
      <c r="J101" s="194">
        <f t="shared" si="0"/>
        <v>0</v>
      </c>
      <c r="K101" s="100" t="s">
        <v>3</v>
      </c>
      <c r="L101" s="25"/>
      <c r="M101" s="101" t="s">
        <v>3</v>
      </c>
      <c r="N101" s="102" t="s">
        <v>42</v>
      </c>
      <c r="O101" s="103">
        <v>0</v>
      </c>
      <c r="P101" s="103">
        <f t="shared" si="1"/>
        <v>0</v>
      </c>
      <c r="Q101" s="103">
        <v>0</v>
      </c>
      <c r="R101" s="103">
        <f t="shared" si="2"/>
        <v>0</v>
      </c>
      <c r="S101" s="103">
        <v>0</v>
      </c>
      <c r="T101" s="104">
        <f t="shared" si="3"/>
        <v>0</v>
      </c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R101" s="105" t="s">
        <v>104</v>
      </c>
      <c r="AT101" s="105" t="s">
        <v>100</v>
      </c>
      <c r="AU101" s="105" t="s">
        <v>71</v>
      </c>
      <c r="AY101" s="12" t="s">
        <v>99</v>
      </c>
      <c r="BE101" s="106">
        <f t="shared" si="4"/>
        <v>0</v>
      </c>
      <c r="BF101" s="106">
        <f t="shared" si="5"/>
        <v>0</v>
      </c>
      <c r="BG101" s="106">
        <f t="shared" si="6"/>
        <v>0</v>
      </c>
      <c r="BH101" s="106">
        <f t="shared" si="7"/>
        <v>0</v>
      </c>
      <c r="BI101" s="106">
        <f t="shared" si="8"/>
        <v>0</v>
      </c>
      <c r="BJ101" s="12" t="s">
        <v>73</v>
      </c>
      <c r="BK101" s="106">
        <f t="shared" si="9"/>
        <v>0</v>
      </c>
      <c r="BL101" s="12" t="s">
        <v>104</v>
      </c>
      <c r="BM101" s="105" t="s">
        <v>155</v>
      </c>
    </row>
    <row r="102" spans="1:65" s="2" customFormat="1" ht="16.5" customHeight="1">
      <c r="A102" s="24"/>
      <c r="B102" s="99"/>
      <c r="C102" s="189" t="s">
        <v>156</v>
      </c>
      <c r="D102" s="189" t="s">
        <v>100</v>
      </c>
      <c r="E102" s="190" t="s">
        <v>157</v>
      </c>
      <c r="F102" s="191" t="s">
        <v>158</v>
      </c>
      <c r="G102" s="192" t="s">
        <v>103</v>
      </c>
      <c r="H102" s="193">
        <v>33</v>
      </c>
      <c r="I102" s="199">
        <v>0</v>
      </c>
      <c r="J102" s="194">
        <f t="shared" si="0"/>
        <v>0</v>
      </c>
      <c r="K102" s="100" t="s">
        <v>3</v>
      </c>
      <c r="L102" s="25"/>
      <c r="M102" s="101" t="s">
        <v>3</v>
      </c>
      <c r="N102" s="102" t="s">
        <v>42</v>
      </c>
      <c r="O102" s="103">
        <v>0</v>
      </c>
      <c r="P102" s="103">
        <f t="shared" si="1"/>
        <v>0</v>
      </c>
      <c r="Q102" s="103">
        <v>0</v>
      </c>
      <c r="R102" s="103">
        <f t="shared" si="2"/>
        <v>0</v>
      </c>
      <c r="S102" s="103">
        <v>0</v>
      </c>
      <c r="T102" s="104">
        <f t="shared" si="3"/>
        <v>0</v>
      </c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R102" s="105" t="s">
        <v>104</v>
      </c>
      <c r="AT102" s="105" t="s">
        <v>100</v>
      </c>
      <c r="AU102" s="105" t="s">
        <v>71</v>
      </c>
      <c r="AY102" s="12" t="s">
        <v>99</v>
      </c>
      <c r="BE102" s="106">
        <f t="shared" si="4"/>
        <v>0</v>
      </c>
      <c r="BF102" s="106">
        <f t="shared" si="5"/>
        <v>0</v>
      </c>
      <c r="BG102" s="106">
        <f t="shared" si="6"/>
        <v>0</v>
      </c>
      <c r="BH102" s="106">
        <f t="shared" si="7"/>
        <v>0</v>
      </c>
      <c r="BI102" s="106">
        <f t="shared" si="8"/>
        <v>0</v>
      </c>
      <c r="BJ102" s="12" t="s">
        <v>73</v>
      </c>
      <c r="BK102" s="106">
        <f t="shared" si="9"/>
        <v>0</v>
      </c>
      <c r="BL102" s="12" t="s">
        <v>104</v>
      </c>
      <c r="BM102" s="105" t="s">
        <v>159</v>
      </c>
    </row>
    <row r="103" spans="1:65" s="2" customFormat="1" ht="16.5" customHeight="1">
      <c r="A103" s="24"/>
      <c r="B103" s="99"/>
      <c r="C103" s="189" t="s">
        <v>131</v>
      </c>
      <c r="D103" s="189" t="s">
        <v>100</v>
      </c>
      <c r="E103" s="190" t="s">
        <v>160</v>
      </c>
      <c r="F103" s="191" t="s">
        <v>161</v>
      </c>
      <c r="G103" s="192" t="s">
        <v>103</v>
      </c>
      <c r="H103" s="193">
        <v>28</v>
      </c>
      <c r="I103" s="199">
        <v>0</v>
      </c>
      <c r="J103" s="194">
        <f t="shared" si="0"/>
        <v>0</v>
      </c>
      <c r="K103" s="100" t="s">
        <v>3</v>
      </c>
      <c r="L103" s="25"/>
      <c r="M103" s="101" t="s">
        <v>3</v>
      </c>
      <c r="N103" s="102" t="s">
        <v>42</v>
      </c>
      <c r="O103" s="103">
        <v>0</v>
      </c>
      <c r="P103" s="103">
        <f t="shared" si="1"/>
        <v>0</v>
      </c>
      <c r="Q103" s="103">
        <v>0</v>
      </c>
      <c r="R103" s="103">
        <f t="shared" si="2"/>
        <v>0</v>
      </c>
      <c r="S103" s="103">
        <v>0</v>
      </c>
      <c r="T103" s="104">
        <f t="shared" si="3"/>
        <v>0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R103" s="105" t="s">
        <v>104</v>
      </c>
      <c r="AT103" s="105" t="s">
        <v>100</v>
      </c>
      <c r="AU103" s="105" t="s">
        <v>71</v>
      </c>
      <c r="AY103" s="12" t="s">
        <v>99</v>
      </c>
      <c r="BE103" s="106">
        <f t="shared" si="4"/>
        <v>0</v>
      </c>
      <c r="BF103" s="106">
        <f t="shared" si="5"/>
        <v>0</v>
      </c>
      <c r="BG103" s="106">
        <f t="shared" si="6"/>
        <v>0</v>
      </c>
      <c r="BH103" s="106">
        <f t="shared" si="7"/>
        <v>0</v>
      </c>
      <c r="BI103" s="106">
        <f t="shared" si="8"/>
        <v>0</v>
      </c>
      <c r="BJ103" s="12" t="s">
        <v>73</v>
      </c>
      <c r="BK103" s="106">
        <f t="shared" si="9"/>
        <v>0</v>
      </c>
      <c r="BL103" s="12" t="s">
        <v>104</v>
      </c>
      <c r="BM103" s="105" t="s">
        <v>162</v>
      </c>
    </row>
    <row r="104" spans="1:65" s="2" customFormat="1" ht="16.5" customHeight="1">
      <c r="A104" s="24"/>
      <c r="B104" s="99"/>
      <c r="C104" s="189" t="s">
        <v>163</v>
      </c>
      <c r="D104" s="189" t="s">
        <v>100</v>
      </c>
      <c r="E104" s="190" t="s">
        <v>164</v>
      </c>
      <c r="F104" s="191" t="s">
        <v>165</v>
      </c>
      <c r="G104" s="192" t="s">
        <v>103</v>
      </c>
      <c r="H104" s="193">
        <v>6</v>
      </c>
      <c r="I104" s="199">
        <v>0</v>
      </c>
      <c r="J104" s="194">
        <f t="shared" si="0"/>
        <v>0</v>
      </c>
      <c r="K104" s="100" t="s">
        <v>3</v>
      </c>
      <c r="L104" s="25"/>
      <c r="M104" s="101" t="s">
        <v>3</v>
      </c>
      <c r="N104" s="102" t="s">
        <v>42</v>
      </c>
      <c r="O104" s="103">
        <v>0</v>
      </c>
      <c r="P104" s="103">
        <f t="shared" si="1"/>
        <v>0</v>
      </c>
      <c r="Q104" s="103">
        <v>0</v>
      </c>
      <c r="R104" s="103">
        <f t="shared" si="2"/>
        <v>0</v>
      </c>
      <c r="S104" s="103">
        <v>0</v>
      </c>
      <c r="T104" s="104">
        <f t="shared" si="3"/>
        <v>0</v>
      </c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R104" s="105" t="s">
        <v>104</v>
      </c>
      <c r="AT104" s="105" t="s">
        <v>100</v>
      </c>
      <c r="AU104" s="105" t="s">
        <v>71</v>
      </c>
      <c r="AY104" s="12" t="s">
        <v>99</v>
      </c>
      <c r="BE104" s="106">
        <f t="shared" si="4"/>
        <v>0</v>
      </c>
      <c r="BF104" s="106">
        <f t="shared" si="5"/>
        <v>0</v>
      </c>
      <c r="BG104" s="106">
        <f t="shared" si="6"/>
        <v>0</v>
      </c>
      <c r="BH104" s="106">
        <f t="shared" si="7"/>
        <v>0</v>
      </c>
      <c r="BI104" s="106">
        <f t="shared" si="8"/>
        <v>0</v>
      </c>
      <c r="BJ104" s="12" t="s">
        <v>73</v>
      </c>
      <c r="BK104" s="106">
        <f t="shared" si="9"/>
        <v>0</v>
      </c>
      <c r="BL104" s="12" t="s">
        <v>104</v>
      </c>
      <c r="BM104" s="105" t="s">
        <v>166</v>
      </c>
    </row>
    <row r="105" spans="1:65" s="2" customFormat="1" ht="16.5" customHeight="1">
      <c r="A105" s="24"/>
      <c r="B105" s="99"/>
      <c r="C105" s="189" t="s">
        <v>134</v>
      </c>
      <c r="D105" s="189" t="s">
        <v>100</v>
      </c>
      <c r="E105" s="190" t="s">
        <v>167</v>
      </c>
      <c r="F105" s="191" t="s">
        <v>168</v>
      </c>
      <c r="G105" s="192" t="s">
        <v>103</v>
      </c>
      <c r="H105" s="193">
        <v>2</v>
      </c>
      <c r="I105" s="199">
        <v>0</v>
      </c>
      <c r="J105" s="194">
        <f t="shared" si="0"/>
        <v>0</v>
      </c>
      <c r="K105" s="100" t="s">
        <v>3</v>
      </c>
      <c r="L105" s="25"/>
      <c r="M105" s="101" t="s">
        <v>3</v>
      </c>
      <c r="N105" s="102" t="s">
        <v>42</v>
      </c>
      <c r="O105" s="103">
        <v>0</v>
      </c>
      <c r="P105" s="103">
        <f t="shared" si="1"/>
        <v>0</v>
      </c>
      <c r="Q105" s="103">
        <v>0</v>
      </c>
      <c r="R105" s="103">
        <f t="shared" si="2"/>
        <v>0</v>
      </c>
      <c r="S105" s="103">
        <v>0</v>
      </c>
      <c r="T105" s="104">
        <f t="shared" si="3"/>
        <v>0</v>
      </c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R105" s="105" t="s">
        <v>104</v>
      </c>
      <c r="AT105" s="105" t="s">
        <v>100</v>
      </c>
      <c r="AU105" s="105" t="s">
        <v>71</v>
      </c>
      <c r="AY105" s="12" t="s">
        <v>99</v>
      </c>
      <c r="BE105" s="106">
        <f t="shared" si="4"/>
        <v>0</v>
      </c>
      <c r="BF105" s="106">
        <f t="shared" si="5"/>
        <v>0</v>
      </c>
      <c r="BG105" s="106">
        <f t="shared" si="6"/>
        <v>0</v>
      </c>
      <c r="BH105" s="106">
        <f t="shared" si="7"/>
        <v>0</v>
      </c>
      <c r="BI105" s="106">
        <f t="shared" si="8"/>
        <v>0</v>
      </c>
      <c r="BJ105" s="12" t="s">
        <v>73</v>
      </c>
      <c r="BK105" s="106">
        <f t="shared" si="9"/>
        <v>0</v>
      </c>
      <c r="BL105" s="12" t="s">
        <v>104</v>
      </c>
      <c r="BM105" s="105" t="s">
        <v>169</v>
      </c>
    </row>
    <row r="106" spans="1:65" s="2" customFormat="1" ht="16.5" customHeight="1">
      <c r="A106" s="24"/>
      <c r="B106" s="99"/>
      <c r="C106" s="189" t="s">
        <v>8</v>
      </c>
      <c r="D106" s="189" t="s">
        <v>100</v>
      </c>
      <c r="E106" s="190" t="s">
        <v>170</v>
      </c>
      <c r="F106" s="191" t="s">
        <v>171</v>
      </c>
      <c r="G106" s="192" t="s">
        <v>103</v>
      </c>
      <c r="H106" s="193">
        <v>1</v>
      </c>
      <c r="I106" s="199">
        <v>0</v>
      </c>
      <c r="J106" s="194">
        <f t="shared" si="0"/>
        <v>0</v>
      </c>
      <c r="K106" s="100" t="s">
        <v>3</v>
      </c>
      <c r="L106" s="25"/>
      <c r="M106" s="101" t="s">
        <v>3</v>
      </c>
      <c r="N106" s="102" t="s">
        <v>42</v>
      </c>
      <c r="O106" s="103">
        <v>0</v>
      </c>
      <c r="P106" s="103">
        <f t="shared" si="1"/>
        <v>0</v>
      </c>
      <c r="Q106" s="103">
        <v>0</v>
      </c>
      <c r="R106" s="103">
        <f t="shared" si="2"/>
        <v>0</v>
      </c>
      <c r="S106" s="103">
        <v>0</v>
      </c>
      <c r="T106" s="104">
        <f t="shared" si="3"/>
        <v>0</v>
      </c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R106" s="105" t="s">
        <v>104</v>
      </c>
      <c r="AT106" s="105" t="s">
        <v>100</v>
      </c>
      <c r="AU106" s="105" t="s">
        <v>71</v>
      </c>
      <c r="AY106" s="12" t="s">
        <v>99</v>
      </c>
      <c r="BE106" s="106">
        <f t="shared" si="4"/>
        <v>0</v>
      </c>
      <c r="BF106" s="106">
        <f t="shared" si="5"/>
        <v>0</v>
      </c>
      <c r="BG106" s="106">
        <f t="shared" si="6"/>
        <v>0</v>
      </c>
      <c r="BH106" s="106">
        <f t="shared" si="7"/>
        <v>0</v>
      </c>
      <c r="BI106" s="106">
        <f t="shared" si="8"/>
        <v>0</v>
      </c>
      <c r="BJ106" s="12" t="s">
        <v>73</v>
      </c>
      <c r="BK106" s="106">
        <f t="shared" si="9"/>
        <v>0</v>
      </c>
      <c r="BL106" s="12" t="s">
        <v>104</v>
      </c>
      <c r="BM106" s="105" t="s">
        <v>172</v>
      </c>
    </row>
    <row r="107" spans="1:65" s="2" customFormat="1" ht="16.5" customHeight="1">
      <c r="A107" s="24"/>
      <c r="B107" s="99"/>
      <c r="C107" s="189" t="s">
        <v>138</v>
      </c>
      <c r="D107" s="189" t="s">
        <v>100</v>
      </c>
      <c r="E107" s="190" t="s">
        <v>173</v>
      </c>
      <c r="F107" s="191" t="s">
        <v>174</v>
      </c>
      <c r="G107" s="192" t="s">
        <v>103</v>
      </c>
      <c r="H107" s="193">
        <v>2</v>
      </c>
      <c r="I107" s="199">
        <v>0</v>
      </c>
      <c r="J107" s="194">
        <f t="shared" si="0"/>
        <v>0</v>
      </c>
      <c r="K107" s="209" t="s">
        <v>747</v>
      </c>
      <c r="L107" s="25"/>
      <c r="M107" s="101" t="s">
        <v>3</v>
      </c>
      <c r="N107" s="102" t="s">
        <v>42</v>
      </c>
      <c r="O107" s="103">
        <v>0</v>
      </c>
      <c r="P107" s="103">
        <f t="shared" si="1"/>
        <v>0</v>
      </c>
      <c r="Q107" s="103">
        <v>0</v>
      </c>
      <c r="R107" s="103">
        <f t="shared" si="2"/>
        <v>0</v>
      </c>
      <c r="S107" s="103">
        <v>0</v>
      </c>
      <c r="T107" s="104">
        <f t="shared" si="3"/>
        <v>0</v>
      </c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R107" s="105" t="s">
        <v>104</v>
      </c>
      <c r="AT107" s="105" t="s">
        <v>100</v>
      </c>
      <c r="AU107" s="105" t="s">
        <v>71</v>
      </c>
      <c r="AY107" s="12" t="s">
        <v>99</v>
      </c>
      <c r="BE107" s="106">
        <f t="shared" si="4"/>
        <v>0</v>
      </c>
      <c r="BF107" s="106">
        <f t="shared" si="5"/>
        <v>0</v>
      </c>
      <c r="BG107" s="106">
        <f t="shared" si="6"/>
        <v>0</v>
      </c>
      <c r="BH107" s="106">
        <f t="shared" si="7"/>
        <v>0</v>
      </c>
      <c r="BI107" s="106">
        <f t="shared" si="8"/>
        <v>0</v>
      </c>
      <c r="BJ107" s="12" t="s">
        <v>73</v>
      </c>
      <c r="BK107" s="106">
        <f t="shared" si="9"/>
        <v>0</v>
      </c>
      <c r="BL107" s="12" t="s">
        <v>104</v>
      </c>
      <c r="BM107" s="105" t="s">
        <v>175</v>
      </c>
    </row>
    <row r="108" spans="1:65" s="2" customFormat="1" ht="16.5" customHeight="1">
      <c r="A108" s="24"/>
      <c r="B108" s="99"/>
      <c r="C108" s="189" t="s">
        <v>176</v>
      </c>
      <c r="D108" s="189" t="s">
        <v>100</v>
      </c>
      <c r="E108" s="190" t="s">
        <v>177</v>
      </c>
      <c r="F108" s="191" t="s">
        <v>178</v>
      </c>
      <c r="G108" s="192" t="s">
        <v>103</v>
      </c>
      <c r="H108" s="193">
        <v>1</v>
      </c>
      <c r="I108" s="199">
        <v>0</v>
      </c>
      <c r="J108" s="194">
        <f t="shared" si="0"/>
        <v>0</v>
      </c>
      <c r="K108" s="100" t="s">
        <v>3</v>
      </c>
      <c r="L108" s="25"/>
      <c r="M108" s="101" t="s">
        <v>3</v>
      </c>
      <c r="N108" s="102" t="s">
        <v>42</v>
      </c>
      <c r="O108" s="103">
        <v>0</v>
      </c>
      <c r="P108" s="103">
        <f t="shared" si="1"/>
        <v>0</v>
      </c>
      <c r="Q108" s="103">
        <v>0</v>
      </c>
      <c r="R108" s="103">
        <f t="shared" si="2"/>
        <v>0</v>
      </c>
      <c r="S108" s="103">
        <v>0</v>
      </c>
      <c r="T108" s="104">
        <f t="shared" si="3"/>
        <v>0</v>
      </c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R108" s="105" t="s">
        <v>104</v>
      </c>
      <c r="AT108" s="105" t="s">
        <v>100</v>
      </c>
      <c r="AU108" s="105" t="s">
        <v>71</v>
      </c>
      <c r="AY108" s="12" t="s">
        <v>99</v>
      </c>
      <c r="BE108" s="106">
        <f t="shared" si="4"/>
        <v>0</v>
      </c>
      <c r="BF108" s="106">
        <f t="shared" si="5"/>
        <v>0</v>
      </c>
      <c r="BG108" s="106">
        <f t="shared" si="6"/>
        <v>0</v>
      </c>
      <c r="BH108" s="106">
        <f t="shared" si="7"/>
        <v>0</v>
      </c>
      <c r="BI108" s="106">
        <f t="shared" si="8"/>
        <v>0</v>
      </c>
      <c r="BJ108" s="12" t="s">
        <v>73</v>
      </c>
      <c r="BK108" s="106">
        <f t="shared" si="9"/>
        <v>0</v>
      </c>
      <c r="BL108" s="12" t="s">
        <v>104</v>
      </c>
      <c r="BM108" s="105" t="s">
        <v>179</v>
      </c>
    </row>
    <row r="109" spans="1:65" s="2" customFormat="1" ht="16.5" customHeight="1">
      <c r="A109" s="24"/>
      <c r="B109" s="99"/>
      <c r="C109" s="189" t="s">
        <v>141</v>
      </c>
      <c r="D109" s="189" t="s">
        <v>100</v>
      </c>
      <c r="E109" s="190" t="s">
        <v>180</v>
      </c>
      <c r="F109" s="191" t="s">
        <v>181</v>
      </c>
      <c r="G109" s="192" t="s">
        <v>103</v>
      </c>
      <c r="H109" s="193">
        <v>2</v>
      </c>
      <c r="I109" s="199">
        <v>0</v>
      </c>
      <c r="J109" s="194">
        <f t="shared" si="0"/>
        <v>0</v>
      </c>
      <c r="K109" s="100" t="s">
        <v>3</v>
      </c>
      <c r="L109" s="25"/>
      <c r="M109" s="101" t="s">
        <v>3</v>
      </c>
      <c r="N109" s="102" t="s">
        <v>42</v>
      </c>
      <c r="O109" s="103">
        <v>0</v>
      </c>
      <c r="P109" s="103">
        <f t="shared" si="1"/>
        <v>0</v>
      </c>
      <c r="Q109" s="103">
        <v>0</v>
      </c>
      <c r="R109" s="103">
        <f t="shared" si="2"/>
        <v>0</v>
      </c>
      <c r="S109" s="103">
        <v>0</v>
      </c>
      <c r="T109" s="104">
        <f t="shared" si="3"/>
        <v>0</v>
      </c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R109" s="105" t="s">
        <v>104</v>
      </c>
      <c r="AT109" s="105" t="s">
        <v>100</v>
      </c>
      <c r="AU109" s="105" t="s">
        <v>71</v>
      </c>
      <c r="AY109" s="12" t="s">
        <v>99</v>
      </c>
      <c r="BE109" s="106">
        <f t="shared" si="4"/>
        <v>0</v>
      </c>
      <c r="BF109" s="106">
        <f t="shared" si="5"/>
        <v>0</v>
      </c>
      <c r="BG109" s="106">
        <f t="shared" si="6"/>
        <v>0</v>
      </c>
      <c r="BH109" s="106">
        <f t="shared" si="7"/>
        <v>0</v>
      </c>
      <c r="BI109" s="106">
        <f t="shared" si="8"/>
        <v>0</v>
      </c>
      <c r="BJ109" s="12" t="s">
        <v>73</v>
      </c>
      <c r="BK109" s="106">
        <f t="shared" si="9"/>
        <v>0</v>
      </c>
      <c r="BL109" s="12" t="s">
        <v>104</v>
      </c>
      <c r="BM109" s="105" t="s">
        <v>182</v>
      </c>
    </row>
    <row r="110" spans="1:65" s="2" customFormat="1" ht="16.5" customHeight="1">
      <c r="A110" s="24"/>
      <c r="B110" s="99"/>
      <c r="C110" s="189" t="s">
        <v>183</v>
      </c>
      <c r="D110" s="189" t="s">
        <v>100</v>
      </c>
      <c r="E110" s="190" t="s">
        <v>184</v>
      </c>
      <c r="F110" s="191" t="s">
        <v>185</v>
      </c>
      <c r="G110" s="192" t="s">
        <v>103</v>
      </c>
      <c r="H110" s="193">
        <v>2</v>
      </c>
      <c r="I110" s="199">
        <v>0</v>
      </c>
      <c r="J110" s="194">
        <f t="shared" si="0"/>
        <v>0</v>
      </c>
      <c r="K110" s="209" t="s">
        <v>747</v>
      </c>
      <c r="L110" s="25"/>
      <c r="M110" s="101" t="s">
        <v>3</v>
      </c>
      <c r="N110" s="102" t="s">
        <v>42</v>
      </c>
      <c r="O110" s="103">
        <v>0</v>
      </c>
      <c r="P110" s="103">
        <f t="shared" si="1"/>
        <v>0</v>
      </c>
      <c r="Q110" s="103">
        <v>0</v>
      </c>
      <c r="R110" s="103">
        <f t="shared" si="2"/>
        <v>0</v>
      </c>
      <c r="S110" s="103">
        <v>0</v>
      </c>
      <c r="T110" s="104">
        <f t="shared" si="3"/>
        <v>0</v>
      </c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R110" s="105" t="s">
        <v>104</v>
      </c>
      <c r="AT110" s="105" t="s">
        <v>100</v>
      </c>
      <c r="AU110" s="105" t="s">
        <v>71</v>
      </c>
      <c r="AY110" s="12" t="s">
        <v>99</v>
      </c>
      <c r="BE110" s="106">
        <f t="shared" si="4"/>
        <v>0</v>
      </c>
      <c r="BF110" s="106">
        <f t="shared" si="5"/>
        <v>0</v>
      </c>
      <c r="BG110" s="106">
        <f t="shared" si="6"/>
        <v>0</v>
      </c>
      <c r="BH110" s="106">
        <f t="shared" si="7"/>
        <v>0</v>
      </c>
      <c r="BI110" s="106">
        <f t="shared" si="8"/>
        <v>0</v>
      </c>
      <c r="BJ110" s="12" t="s">
        <v>73</v>
      </c>
      <c r="BK110" s="106">
        <f t="shared" si="9"/>
        <v>0</v>
      </c>
      <c r="BL110" s="12" t="s">
        <v>104</v>
      </c>
      <c r="BM110" s="105" t="s">
        <v>186</v>
      </c>
    </row>
    <row r="111" spans="1:65" s="2" customFormat="1" ht="16.5" customHeight="1">
      <c r="A111" s="24"/>
      <c r="B111" s="99"/>
      <c r="C111" s="189" t="s">
        <v>146</v>
      </c>
      <c r="D111" s="189" t="s">
        <v>100</v>
      </c>
      <c r="E111" s="190" t="s">
        <v>187</v>
      </c>
      <c r="F111" s="191" t="s">
        <v>188</v>
      </c>
      <c r="G111" s="192" t="s">
        <v>103</v>
      </c>
      <c r="H111" s="193">
        <v>2</v>
      </c>
      <c r="I111" s="199">
        <v>0</v>
      </c>
      <c r="J111" s="194">
        <f t="shared" si="0"/>
        <v>0</v>
      </c>
      <c r="K111" s="100" t="s">
        <v>3</v>
      </c>
      <c r="L111" s="25"/>
      <c r="M111" s="101" t="s">
        <v>3</v>
      </c>
      <c r="N111" s="102" t="s">
        <v>42</v>
      </c>
      <c r="O111" s="103">
        <v>0</v>
      </c>
      <c r="P111" s="103">
        <f t="shared" si="1"/>
        <v>0</v>
      </c>
      <c r="Q111" s="103">
        <v>0</v>
      </c>
      <c r="R111" s="103">
        <f t="shared" si="2"/>
        <v>0</v>
      </c>
      <c r="S111" s="103">
        <v>0</v>
      </c>
      <c r="T111" s="104">
        <f t="shared" si="3"/>
        <v>0</v>
      </c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R111" s="105" t="s">
        <v>104</v>
      </c>
      <c r="AT111" s="105" t="s">
        <v>100</v>
      </c>
      <c r="AU111" s="105" t="s">
        <v>71</v>
      </c>
      <c r="AY111" s="12" t="s">
        <v>99</v>
      </c>
      <c r="BE111" s="106">
        <f t="shared" si="4"/>
        <v>0</v>
      </c>
      <c r="BF111" s="106">
        <f t="shared" si="5"/>
        <v>0</v>
      </c>
      <c r="BG111" s="106">
        <f t="shared" si="6"/>
        <v>0</v>
      </c>
      <c r="BH111" s="106">
        <f t="shared" si="7"/>
        <v>0</v>
      </c>
      <c r="BI111" s="106">
        <f t="shared" si="8"/>
        <v>0</v>
      </c>
      <c r="BJ111" s="12" t="s">
        <v>73</v>
      </c>
      <c r="BK111" s="106">
        <f t="shared" si="9"/>
        <v>0</v>
      </c>
      <c r="BL111" s="12" t="s">
        <v>104</v>
      </c>
      <c r="BM111" s="105" t="s">
        <v>189</v>
      </c>
    </row>
    <row r="112" spans="1:65" s="2" customFormat="1" ht="16.5" customHeight="1">
      <c r="A112" s="24"/>
      <c r="B112" s="99"/>
      <c r="C112" s="189" t="s">
        <v>190</v>
      </c>
      <c r="D112" s="189" t="s">
        <v>100</v>
      </c>
      <c r="E112" s="190" t="s">
        <v>191</v>
      </c>
      <c r="F112" s="191" t="s">
        <v>192</v>
      </c>
      <c r="G112" s="192" t="s">
        <v>103</v>
      </c>
      <c r="H112" s="193">
        <v>2</v>
      </c>
      <c r="I112" s="199">
        <v>0</v>
      </c>
      <c r="J112" s="194">
        <f t="shared" si="0"/>
        <v>0</v>
      </c>
      <c r="K112" s="100" t="s">
        <v>3</v>
      </c>
      <c r="L112" s="25"/>
      <c r="M112" s="101" t="s">
        <v>3</v>
      </c>
      <c r="N112" s="102" t="s">
        <v>42</v>
      </c>
      <c r="O112" s="103">
        <v>0</v>
      </c>
      <c r="P112" s="103">
        <f t="shared" si="1"/>
        <v>0</v>
      </c>
      <c r="Q112" s="103">
        <v>0</v>
      </c>
      <c r="R112" s="103">
        <f t="shared" si="2"/>
        <v>0</v>
      </c>
      <c r="S112" s="103">
        <v>0</v>
      </c>
      <c r="T112" s="104">
        <f t="shared" si="3"/>
        <v>0</v>
      </c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R112" s="105" t="s">
        <v>104</v>
      </c>
      <c r="AT112" s="105" t="s">
        <v>100</v>
      </c>
      <c r="AU112" s="105" t="s">
        <v>71</v>
      </c>
      <c r="AY112" s="12" t="s">
        <v>99</v>
      </c>
      <c r="BE112" s="106">
        <f t="shared" si="4"/>
        <v>0</v>
      </c>
      <c r="BF112" s="106">
        <f t="shared" si="5"/>
        <v>0</v>
      </c>
      <c r="BG112" s="106">
        <f t="shared" si="6"/>
        <v>0</v>
      </c>
      <c r="BH112" s="106">
        <f t="shared" si="7"/>
        <v>0</v>
      </c>
      <c r="BI112" s="106">
        <f t="shared" si="8"/>
        <v>0</v>
      </c>
      <c r="BJ112" s="12" t="s">
        <v>73</v>
      </c>
      <c r="BK112" s="106">
        <f t="shared" si="9"/>
        <v>0</v>
      </c>
      <c r="BL112" s="12" t="s">
        <v>104</v>
      </c>
      <c r="BM112" s="105" t="s">
        <v>193</v>
      </c>
    </row>
    <row r="113" spans="1:65" s="2" customFormat="1" ht="16.5" customHeight="1">
      <c r="A113" s="24"/>
      <c r="B113" s="99"/>
      <c r="C113" s="189" t="s">
        <v>149</v>
      </c>
      <c r="D113" s="189" t="s">
        <v>100</v>
      </c>
      <c r="E113" s="190" t="s">
        <v>194</v>
      </c>
      <c r="F113" s="191" t="s">
        <v>195</v>
      </c>
      <c r="G113" s="192" t="s">
        <v>103</v>
      </c>
      <c r="H113" s="193">
        <v>2</v>
      </c>
      <c r="I113" s="199">
        <v>0</v>
      </c>
      <c r="J113" s="194">
        <f t="shared" si="0"/>
        <v>0</v>
      </c>
      <c r="K113" s="100" t="s">
        <v>3</v>
      </c>
      <c r="L113" s="25"/>
      <c r="M113" s="101" t="s">
        <v>3</v>
      </c>
      <c r="N113" s="102" t="s">
        <v>42</v>
      </c>
      <c r="O113" s="103">
        <v>0</v>
      </c>
      <c r="P113" s="103">
        <f t="shared" si="1"/>
        <v>0</v>
      </c>
      <c r="Q113" s="103">
        <v>0</v>
      </c>
      <c r="R113" s="103">
        <f t="shared" si="2"/>
        <v>0</v>
      </c>
      <c r="S113" s="103">
        <v>0</v>
      </c>
      <c r="T113" s="104">
        <f t="shared" si="3"/>
        <v>0</v>
      </c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R113" s="105" t="s">
        <v>104</v>
      </c>
      <c r="AT113" s="105" t="s">
        <v>100</v>
      </c>
      <c r="AU113" s="105" t="s">
        <v>71</v>
      </c>
      <c r="AY113" s="12" t="s">
        <v>99</v>
      </c>
      <c r="BE113" s="106">
        <f t="shared" si="4"/>
        <v>0</v>
      </c>
      <c r="BF113" s="106">
        <f t="shared" si="5"/>
        <v>0</v>
      </c>
      <c r="BG113" s="106">
        <f t="shared" si="6"/>
        <v>0</v>
      </c>
      <c r="BH113" s="106">
        <f t="shared" si="7"/>
        <v>0</v>
      </c>
      <c r="BI113" s="106">
        <f t="shared" si="8"/>
        <v>0</v>
      </c>
      <c r="BJ113" s="12" t="s">
        <v>73</v>
      </c>
      <c r="BK113" s="106">
        <f t="shared" si="9"/>
        <v>0</v>
      </c>
      <c r="BL113" s="12" t="s">
        <v>104</v>
      </c>
      <c r="BM113" s="105" t="s">
        <v>196</v>
      </c>
    </row>
    <row r="114" spans="1:65" s="2" customFormat="1" ht="16.5" customHeight="1">
      <c r="A114" s="24"/>
      <c r="B114" s="99"/>
      <c r="C114" s="189" t="s">
        <v>197</v>
      </c>
      <c r="D114" s="189" t="s">
        <v>100</v>
      </c>
      <c r="E114" s="190" t="s">
        <v>198</v>
      </c>
      <c r="F114" s="191" t="s">
        <v>199</v>
      </c>
      <c r="G114" s="192" t="s">
        <v>103</v>
      </c>
      <c r="H114" s="193">
        <v>2</v>
      </c>
      <c r="I114" s="199">
        <v>0</v>
      </c>
      <c r="J114" s="194">
        <f t="shared" si="0"/>
        <v>0</v>
      </c>
      <c r="K114" s="100" t="s">
        <v>3</v>
      </c>
      <c r="L114" s="25"/>
      <c r="M114" s="101" t="s">
        <v>3</v>
      </c>
      <c r="N114" s="102" t="s">
        <v>42</v>
      </c>
      <c r="O114" s="103">
        <v>0</v>
      </c>
      <c r="P114" s="103">
        <f t="shared" si="1"/>
        <v>0</v>
      </c>
      <c r="Q114" s="103">
        <v>0</v>
      </c>
      <c r="R114" s="103">
        <f t="shared" si="2"/>
        <v>0</v>
      </c>
      <c r="S114" s="103">
        <v>0</v>
      </c>
      <c r="T114" s="104">
        <f t="shared" si="3"/>
        <v>0</v>
      </c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R114" s="105" t="s">
        <v>104</v>
      </c>
      <c r="AT114" s="105" t="s">
        <v>100</v>
      </c>
      <c r="AU114" s="105" t="s">
        <v>71</v>
      </c>
      <c r="AY114" s="12" t="s">
        <v>99</v>
      </c>
      <c r="BE114" s="106">
        <f t="shared" si="4"/>
        <v>0</v>
      </c>
      <c r="BF114" s="106">
        <f t="shared" si="5"/>
        <v>0</v>
      </c>
      <c r="BG114" s="106">
        <f t="shared" si="6"/>
        <v>0</v>
      </c>
      <c r="BH114" s="106">
        <f t="shared" si="7"/>
        <v>0</v>
      </c>
      <c r="BI114" s="106">
        <f t="shared" si="8"/>
        <v>0</v>
      </c>
      <c r="BJ114" s="12" t="s">
        <v>73</v>
      </c>
      <c r="BK114" s="106">
        <f t="shared" si="9"/>
        <v>0</v>
      </c>
      <c r="BL114" s="12" t="s">
        <v>104</v>
      </c>
      <c r="BM114" s="105" t="s">
        <v>200</v>
      </c>
    </row>
    <row r="115" spans="1:65" s="2" customFormat="1" ht="16.5" customHeight="1">
      <c r="A115" s="24"/>
      <c r="B115" s="99"/>
      <c r="C115" s="189" t="s">
        <v>152</v>
      </c>
      <c r="D115" s="189" t="s">
        <v>100</v>
      </c>
      <c r="E115" s="190" t="s">
        <v>201</v>
      </c>
      <c r="F115" s="191" t="s">
        <v>202</v>
      </c>
      <c r="G115" s="192" t="s">
        <v>103</v>
      </c>
      <c r="H115" s="193">
        <v>1</v>
      </c>
      <c r="I115" s="199">
        <v>0</v>
      </c>
      <c r="J115" s="194">
        <f t="shared" si="0"/>
        <v>0</v>
      </c>
      <c r="K115" s="100" t="s">
        <v>3</v>
      </c>
      <c r="L115" s="25"/>
      <c r="M115" s="101" t="s">
        <v>3</v>
      </c>
      <c r="N115" s="102" t="s">
        <v>42</v>
      </c>
      <c r="O115" s="103">
        <v>0</v>
      </c>
      <c r="P115" s="103">
        <f t="shared" si="1"/>
        <v>0</v>
      </c>
      <c r="Q115" s="103">
        <v>0</v>
      </c>
      <c r="R115" s="103">
        <f t="shared" si="2"/>
        <v>0</v>
      </c>
      <c r="S115" s="103">
        <v>0</v>
      </c>
      <c r="T115" s="104">
        <f t="shared" si="3"/>
        <v>0</v>
      </c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R115" s="105" t="s">
        <v>104</v>
      </c>
      <c r="AT115" s="105" t="s">
        <v>100</v>
      </c>
      <c r="AU115" s="105" t="s">
        <v>71</v>
      </c>
      <c r="AY115" s="12" t="s">
        <v>99</v>
      </c>
      <c r="BE115" s="106">
        <f t="shared" si="4"/>
        <v>0</v>
      </c>
      <c r="BF115" s="106">
        <f t="shared" si="5"/>
        <v>0</v>
      </c>
      <c r="BG115" s="106">
        <f t="shared" si="6"/>
        <v>0</v>
      </c>
      <c r="BH115" s="106">
        <f t="shared" si="7"/>
        <v>0</v>
      </c>
      <c r="BI115" s="106">
        <f t="shared" si="8"/>
        <v>0</v>
      </c>
      <c r="BJ115" s="12" t="s">
        <v>73</v>
      </c>
      <c r="BK115" s="106">
        <f t="shared" si="9"/>
        <v>0</v>
      </c>
      <c r="BL115" s="12" t="s">
        <v>104</v>
      </c>
      <c r="BM115" s="105" t="s">
        <v>203</v>
      </c>
    </row>
    <row r="116" spans="1:65" s="2" customFormat="1" ht="16.5" customHeight="1">
      <c r="A116" s="24"/>
      <c r="B116" s="99"/>
      <c r="C116" s="189" t="s">
        <v>204</v>
      </c>
      <c r="D116" s="189" t="s">
        <v>100</v>
      </c>
      <c r="E116" s="190" t="s">
        <v>205</v>
      </c>
      <c r="F116" s="191" t="s">
        <v>206</v>
      </c>
      <c r="G116" s="192" t="s">
        <v>103</v>
      </c>
      <c r="H116" s="193">
        <v>1</v>
      </c>
      <c r="I116" s="199">
        <v>0</v>
      </c>
      <c r="J116" s="194">
        <f t="shared" si="0"/>
        <v>0</v>
      </c>
      <c r="K116" s="209" t="s">
        <v>747</v>
      </c>
      <c r="L116" s="25"/>
      <c r="M116" s="101" t="s">
        <v>3</v>
      </c>
      <c r="N116" s="102" t="s">
        <v>42</v>
      </c>
      <c r="O116" s="103">
        <v>0</v>
      </c>
      <c r="P116" s="103">
        <f t="shared" si="1"/>
        <v>0</v>
      </c>
      <c r="Q116" s="103">
        <v>0</v>
      </c>
      <c r="R116" s="103">
        <f t="shared" si="2"/>
        <v>0</v>
      </c>
      <c r="S116" s="103">
        <v>0</v>
      </c>
      <c r="T116" s="104">
        <f t="shared" si="3"/>
        <v>0</v>
      </c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R116" s="105" t="s">
        <v>104</v>
      </c>
      <c r="AT116" s="105" t="s">
        <v>100</v>
      </c>
      <c r="AU116" s="105" t="s">
        <v>71</v>
      </c>
      <c r="AY116" s="12" t="s">
        <v>99</v>
      </c>
      <c r="BE116" s="106">
        <f t="shared" si="4"/>
        <v>0</v>
      </c>
      <c r="BF116" s="106">
        <f t="shared" si="5"/>
        <v>0</v>
      </c>
      <c r="BG116" s="106">
        <f t="shared" si="6"/>
        <v>0</v>
      </c>
      <c r="BH116" s="106">
        <f t="shared" si="7"/>
        <v>0</v>
      </c>
      <c r="BI116" s="106">
        <f t="shared" si="8"/>
        <v>0</v>
      </c>
      <c r="BJ116" s="12" t="s">
        <v>73</v>
      </c>
      <c r="BK116" s="106">
        <f t="shared" si="9"/>
        <v>0</v>
      </c>
      <c r="BL116" s="12" t="s">
        <v>104</v>
      </c>
      <c r="BM116" s="105" t="s">
        <v>207</v>
      </c>
    </row>
    <row r="117" spans="1:65" s="2" customFormat="1" ht="16.5" customHeight="1">
      <c r="A117" s="24"/>
      <c r="B117" s="99"/>
      <c r="C117" s="189" t="s">
        <v>155</v>
      </c>
      <c r="D117" s="189" t="s">
        <v>100</v>
      </c>
      <c r="E117" s="190" t="s">
        <v>208</v>
      </c>
      <c r="F117" s="191" t="s">
        <v>209</v>
      </c>
      <c r="G117" s="192" t="s">
        <v>103</v>
      </c>
      <c r="H117" s="193">
        <v>1</v>
      </c>
      <c r="I117" s="199">
        <v>0</v>
      </c>
      <c r="J117" s="194">
        <f t="shared" si="0"/>
        <v>0</v>
      </c>
      <c r="K117" s="100" t="s">
        <v>3</v>
      </c>
      <c r="L117" s="25"/>
      <c r="M117" s="101" t="s">
        <v>3</v>
      </c>
      <c r="N117" s="102" t="s">
        <v>42</v>
      </c>
      <c r="O117" s="103">
        <v>0</v>
      </c>
      <c r="P117" s="103">
        <f t="shared" si="1"/>
        <v>0</v>
      </c>
      <c r="Q117" s="103">
        <v>0</v>
      </c>
      <c r="R117" s="103">
        <f t="shared" si="2"/>
        <v>0</v>
      </c>
      <c r="S117" s="103">
        <v>0</v>
      </c>
      <c r="T117" s="104">
        <f t="shared" si="3"/>
        <v>0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R117" s="105" t="s">
        <v>104</v>
      </c>
      <c r="AT117" s="105" t="s">
        <v>100</v>
      </c>
      <c r="AU117" s="105" t="s">
        <v>71</v>
      </c>
      <c r="AY117" s="12" t="s">
        <v>99</v>
      </c>
      <c r="BE117" s="106">
        <f t="shared" si="4"/>
        <v>0</v>
      </c>
      <c r="BF117" s="106">
        <f t="shared" si="5"/>
        <v>0</v>
      </c>
      <c r="BG117" s="106">
        <f t="shared" si="6"/>
        <v>0</v>
      </c>
      <c r="BH117" s="106">
        <f t="shared" si="7"/>
        <v>0</v>
      </c>
      <c r="BI117" s="106">
        <f t="shared" si="8"/>
        <v>0</v>
      </c>
      <c r="BJ117" s="12" t="s">
        <v>73</v>
      </c>
      <c r="BK117" s="106">
        <f t="shared" si="9"/>
        <v>0</v>
      </c>
      <c r="BL117" s="12" t="s">
        <v>104</v>
      </c>
      <c r="BM117" s="105" t="s">
        <v>210</v>
      </c>
    </row>
    <row r="118" spans="1:65" s="2" customFormat="1" ht="16.5" customHeight="1">
      <c r="A118" s="24"/>
      <c r="B118" s="99"/>
      <c r="C118" s="189" t="s">
        <v>211</v>
      </c>
      <c r="D118" s="189" t="s">
        <v>100</v>
      </c>
      <c r="E118" s="190" t="s">
        <v>212</v>
      </c>
      <c r="F118" s="191" t="s">
        <v>213</v>
      </c>
      <c r="G118" s="192" t="s">
        <v>103</v>
      </c>
      <c r="H118" s="193">
        <v>3</v>
      </c>
      <c r="I118" s="199">
        <v>0</v>
      </c>
      <c r="J118" s="194">
        <f aca="true" t="shared" si="10" ref="J118:J149">ROUND(I118*H118,2)</f>
        <v>0</v>
      </c>
      <c r="K118" s="100" t="s">
        <v>3</v>
      </c>
      <c r="L118" s="25"/>
      <c r="M118" s="101" t="s">
        <v>3</v>
      </c>
      <c r="N118" s="102" t="s">
        <v>42</v>
      </c>
      <c r="O118" s="103">
        <v>0</v>
      </c>
      <c r="P118" s="103">
        <f aca="true" t="shared" si="11" ref="P118:P149">O118*H118</f>
        <v>0</v>
      </c>
      <c r="Q118" s="103">
        <v>0</v>
      </c>
      <c r="R118" s="103">
        <f aca="true" t="shared" si="12" ref="R118:R149">Q118*H118</f>
        <v>0</v>
      </c>
      <c r="S118" s="103">
        <v>0</v>
      </c>
      <c r="T118" s="104">
        <f aca="true" t="shared" si="13" ref="T118:T149">S118*H118</f>
        <v>0</v>
      </c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R118" s="105" t="s">
        <v>104</v>
      </c>
      <c r="AT118" s="105" t="s">
        <v>100</v>
      </c>
      <c r="AU118" s="105" t="s">
        <v>71</v>
      </c>
      <c r="AY118" s="12" t="s">
        <v>99</v>
      </c>
      <c r="BE118" s="106">
        <f aca="true" t="shared" si="14" ref="BE118:BE149">IF(N118="základní",J118,0)</f>
        <v>0</v>
      </c>
      <c r="BF118" s="106">
        <f aca="true" t="shared" si="15" ref="BF118:BF149">IF(N118="snížená",J118,0)</f>
        <v>0</v>
      </c>
      <c r="BG118" s="106">
        <f aca="true" t="shared" si="16" ref="BG118:BG149">IF(N118="zákl. přenesená",J118,0)</f>
        <v>0</v>
      </c>
      <c r="BH118" s="106">
        <f aca="true" t="shared" si="17" ref="BH118:BH149">IF(N118="sníž. přenesená",J118,0)</f>
        <v>0</v>
      </c>
      <c r="BI118" s="106">
        <f aca="true" t="shared" si="18" ref="BI118:BI149">IF(N118="nulová",J118,0)</f>
        <v>0</v>
      </c>
      <c r="BJ118" s="12" t="s">
        <v>73</v>
      </c>
      <c r="BK118" s="106">
        <f aca="true" t="shared" si="19" ref="BK118:BK149">ROUND(I118*H118,2)</f>
        <v>0</v>
      </c>
      <c r="BL118" s="12" t="s">
        <v>104</v>
      </c>
      <c r="BM118" s="105" t="s">
        <v>214</v>
      </c>
    </row>
    <row r="119" spans="1:65" s="2" customFormat="1" ht="16.5" customHeight="1">
      <c r="A119" s="24"/>
      <c r="B119" s="99"/>
      <c r="C119" s="189" t="s">
        <v>159</v>
      </c>
      <c r="D119" s="189" t="s">
        <v>100</v>
      </c>
      <c r="E119" s="190" t="s">
        <v>215</v>
      </c>
      <c r="F119" s="191" t="s">
        <v>216</v>
      </c>
      <c r="G119" s="192" t="s">
        <v>103</v>
      </c>
      <c r="H119" s="193">
        <v>1</v>
      </c>
      <c r="I119" s="199">
        <v>0</v>
      </c>
      <c r="J119" s="194">
        <f t="shared" si="10"/>
        <v>0</v>
      </c>
      <c r="K119" s="100" t="s">
        <v>3</v>
      </c>
      <c r="L119" s="25"/>
      <c r="M119" s="101" t="s">
        <v>3</v>
      </c>
      <c r="N119" s="102" t="s">
        <v>42</v>
      </c>
      <c r="O119" s="103">
        <v>0</v>
      </c>
      <c r="P119" s="103">
        <f t="shared" si="11"/>
        <v>0</v>
      </c>
      <c r="Q119" s="103">
        <v>0</v>
      </c>
      <c r="R119" s="103">
        <f t="shared" si="12"/>
        <v>0</v>
      </c>
      <c r="S119" s="103">
        <v>0</v>
      </c>
      <c r="T119" s="104">
        <f t="shared" si="13"/>
        <v>0</v>
      </c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R119" s="105" t="s">
        <v>104</v>
      </c>
      <c r="AT119" s="105" t="s">
        <v>100</v>
      </c>
      <c r="AU119" s="105" t="s">
        <v>71</v>
      </c>
      <c r="AY119" s="12" t="s">
        <v>99</v>
      </c>
      <c r="BE119" s="106">
        <f t="shared" si="14"/>
        <v>0</v>
      </c>
      <c r="BF119" s="106">
        <f t="shared" si="15"/>
        <v>0</v>
      </c>
      <c r="BG119" s="106">
        <f t="shared" si="16"/>
        <v>0</v>
      </c>
      <c r="BH119" s="106">
        <f t="shared" si="17"/>
        <v>0</v>
      </c>
      <c r="BI119" s="106">
        <f t="shared" si="18"/>
        <v>0</v>
      </c>
      <c r="BJ119" s="12" t="s">
        <v>73</v>
      </c>
      <c r="BK119" s="106">
        <f t="shared" si="19"/>
        <v>0</v>
      </c>
      <c r="BL119" s="12" t="s">
        <v>104</v>
      </c>
      <c r="BM119" s="105" t="s">
        <v>217</v>
      </c>
    </row>
    <row r="120" spans="1:65" s="2" customFormat="1" ht="16.5" customHeight="1">
      <c r="A120" s="24"/>
      <c r="B120" s="99"/>
      <c r="C120" s="189" t="s">
        <v>218</v>
      </c>
      <c r="D120" s="189" t="s">
        <v>100</v>
      </c>
      <c r="E120" s="190" t="s">
        <v>219</v>
      </c>
      <c r="F120" s="191" t="s">
        <v>220</v>
      </c>
      <c r="G120" s="192" t="s">
        <v>103</v>
      </c>
      <c r="H120" s="193">
        <v>1</v>
      </c>
      <c r="I120" s="199">
        <v>0</v>
      </c>
      <c r="J120" s="194">
        <f t="shared" si="10"/>
        <v>0</v>
      </c>
      <c r="K120" s="100" t="s">
        <v>3</v>
      </c>
      <c r="L120" s="25"/>
      <c r="M120" s="101" t="s">
        <v>3</v>
      </c>
      <c r="N120" s="102" t="s">
        <v>42</v>
      </c>
      <c r="O120" s="103">
        <v>0</v>
      </c>
      <c r="P120" s="103">
        <f t="shared" si="11"/>
        <v>0</v>
      </c>
      <c r="Q120" s="103">
        <v>0</v>
      </c>
      <c r="R120" s="103">
        <f t="shared" si="12"/>
        <v>0</v>
      </c>
      <c r="S120" s="103">
        <v>0</v>
      </c>
      <c r="T120" s="104">
        <f t="shared" si="13"/>
        <v>0</v>
      </c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R120" s="105" t="s">
        <v>104</v>
      </c>
      <c r="AT120" s="105" t="s">
        <v>100</v>
      </c>
      <c r="AU120" s="105" t="s">
        <v>71</v>
      </c>
      <c r="AY120" s="12" t="s">
        <v>99</v>
      </c>
      <c r="BE120" s="106">
        <f t="shared" si="14"/>
        <v>0</v>
      </c>
      <c r="BF120" s="106">
        <f t="shared" si="15"/>
        <v>0</v>
      </c>
      <c r="BG120" s="106">
        <f t="shared" si="16"/>
        <v>0</v>
      </c>
      <c r="BH120" s="106">
        <f t="shared" si="17"/>
        <v>0</v>
      </c>
      <c r="BI120" s="106">
        <f t="shared" si="18"/>
        <v>0</v>
      </c>
      <c r="BJ120" s="12" t="s">
        <v>73</v>
      </c>
      <c r="BK120" s="106">
        <f t="shared" si="19"/>
        <v>0</v>
      </c>
      <c r="BL120" s="12" t="s">
        <v>104</v>
      </c>
      <c r="BM120" s="105" t="s">
        <v>221</v>
      </c>
    </row>
    <row r="121" spans="1:65" s="2" customFormat="1" ht="16.5" customHeight="1">
      <c r="A121" s="24"/>
      <c r="B121" s="99"/>
      <c r="C121" s="189" t="s">
        <v>162</v>
      </c>
      <c r="D121" s="189" t="s">
        <v>100</v>
      </c>
      <c r="E121" s="190" t="s">
        <v>222</v>
      </c>
      <c r="F121" s="191" t="s">
        <v>223</v>
      </c>
      <c r="G121" s="192" t="s">
        <v>103</v>
      </c>
      <c r="H121" s="193">
        <v>1</v>
      </c>
      <c r="I121" s="199">
        <v>0</v>
      </c>
      <c r="J121" s="194">
        <f t="shared" si="10"/>
        <v>0</v>
      </c>
      <c r="K121" s="100" t="s">
        <v>3</v>
      </c>
      <c r="L121" s="25"/>
      <c r="M121" s="101" t="s">
        <v>3</v>
      </c>
      <c r="N121" s="102" t="s">
        <v>42</v>
      </c>
      <c r="O121" s="103">
        <v>0</v>
      </c>
      <c r="P121" s="103">
        <f t="shared" si="11"/>
        <v>0</v>
      </c>
      <c r="Q121" s="103">
        <v>0</v>
      </c>
      <c r="R121" s="103">
        <f t="shared" si="12"/>
        <v>0</v>
      </c>
      <c r="S121" s="103">
        <v>0</v>
      </c>
      <c r="T121" s="104">
        <f t="shared" si="13"/>
        <v>0</v>
      </c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R121" s="105" t="s">
        <v>104</v>
      </c>
      <c r="AT121" s="105" t="s">
        <v>100</v>
      </c>
      <c r="AU121" s="105" t="s">
        <v>71</v>
      </c>
      <c r="AY121" s="12" t="s">
        <v>99</v>
      </c>
      <c r="BE121" s="106">
        <f t="shared" si="14"/>
        <v>0</v>
      </c>
      <c r="BF121" s="106">
        <f t="shared" si="15"/>
        <v>0</v>
      </c>
      <c r="BG121" s="106">
        <f t="shared" si="16"/>
        <v>0</v>
      </c>
      <c r="BH121" s="106">
        <f t="shared" si="17"/>
        <v>0</v>
      </c>
      <c r="BI121" s="106">
        <f t="shared" si="18"/>
        <v>0</v>
      </c>
      <c r="BJ121" s="12" t="s">
        <v>73</v>
      </c>
      <c r="BK121" s="106">
        <f t="shared" si="19"/>
        <v>0</v>
      </c>
      <c r="BL121" s="12" t="s">
        <v>104</v>
      </c>
      <c r="BM121" s="105" t="s">
        <v>224</v>
      </c>
    </row>
    <row r="122" spans="1:65" s="2" customFormat="1" ht="16.5" customHeight="1">
      <c r="A122" s="24"/>
      <c r="B122" s="99"/>
      <c r="C122" s="189" t="s">
        <v>225</v>
      </c>
      <c r="D122" s="189" t="s">
        <v>100</v>
      </c>
      <c r="E122" s="190" t="s">
        <v>226</v>
      </c>
      <c r="F122" s="191" t="s">
        <v>227</v>
      </c>
      <c r="G122" s="192" t="s">
        <v>103</v>
      </c>
      <c r="H122" s="193">
        <v>6</v>
      </c>
      <c r="I122" s="199">
        <v>0</v>
      </c>
      <c r="J122" s="194">
        <f t="shared" si="10"/>
        <v>0</v>
      </c>
      <c r="K122" s="209" t="s">
        <v>747</v>
      </c>
      <c r="L122" s="25"/>
      <c r="M122" s="101" t="s">
        <v>3</v>
      </c>
      <c r="N122" s="102" t="s">
        <v>42</v>
      </c>
      <c r="O122" s="103">
        <v>0</v>
      </c>
      <c r="P122" s="103">
        <f t="shared" si="11"/>
        <v>0</v>
      </c>
      <c r="Q122" s="103">
        <v>0</v>
      </c>
      <c r="R122" s="103">
        <f t="shared" si="12"/>
        <v>0</v>
      </c>
      <c r="S122" s="103">
        <v>0</v>
      </c>
      <c r="T122" s="104">
        <f t="shared" si="13"/>
        <v>0</v>
      </c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R122" s="105" t="s">
        <v>104</v>
      </c>
      <c r="AT122" s="105" t="s">
        <v>100</v>
      </c>
      <c r="AU122" s="105" t="s">
        <v>71</v>
      </c>
      <c r="AY122" s="12" t="s">
        <v>99</v>
      </c>
      <c r="BE122" s="106">
        <f t="shared" si="14"/>
        <v>0</v>
      </c>
      <c r="BF122" s="106">
        <f t="shared" si="15"/>
        <v>0</v>
      </c>
      <c r="BG122" s="106">
        <f t="shared" si="16"/>
        <v>0</v>
      </c>
      <c r="BH122" s="106">
        <f t="shared" si="17"/>
        <v>0</v>
      </c>
      <c r="BI122" s="106">
        <f t="shared" si="18"/>
        <v>0</v>
      </c>
      <c r="BJ122" s="12" t="s">
        <v>73</v>
      </c>
      <c r="BK122" s="106">
        <f t="shared" si="19"/>
        <v>0</v>
      </c>
      <c r="BL122" s="12" t="s">
        <v>104</v>
      </c>
      <c r="BM122" s="105" t="s">
        <v>228</v>
      </c>
    </row>
    <row r="123" spans="1:65" s="2" customFormat="1" ht="16.5" customHeight="1">
      <c r="A123" s="24"/>
      <c r="B123" s="99"/>
      <c r="C123" s="189" t="s">
        <v>166</v>
      </c>
      <c r="D123" s="189" t="s">
        <v>100</v>
      </c>
      <c r="E123" s="190" t="s">
        <v>229</v>
      </c>
      <c r="F123" s="191" t="s">
        <v>230</v>
      </c>
      <c r="G123" s="192" t="s">
        <v>103</v>
      </c>
      <c r="H123" s="193">
        <v>1</v>
      </c>
      <c r="I123" s="199">
        <v>0</v>
      </c>
      <c r="J123" s="194">
        <f t="shared" si="10"/>
        <v>0</v>
      </c>
      <c r="K123" s="100" t="s">
        <v>3</v>
      </c>
      <c r="L123" s="25"/>
      <c r="M123" s="101" t="s">
        <v>3</v>
      </c>
      <c r="N123" s="102" t="s">
        <v>42</v>
      </c>
      <c r="O123" s="103">
        <v>0</v>
      </c>
      <c r="P123" s="103">
        <f t="shared" si="11"/>
        <v>0</v>
      </c>
      <c r="Q123" s="103">
        <v>0</v>
      </c>
      <c r="R123" s="103">
        <f t="shared" si="12"/>
        <v>0</v>
      </c>
      <c r="S123" s="103">
        <v>0</v>
      </c>
      <c r="T123" s="104">
        <f t="shared" si="13"/>
        <v>0</v>
      </c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R123" s="105" t="s">
        <v>104</v>
      </c>
      <c r="AT123" s="105" t="s">
        <v>100</v>
      </c>
      <c r="AU123" s="105" t="s">
        <v>71</v>
      </c>
      <c r="AY123" s="12" t="s">
        <v>99</v>
      </c>
      <c r="BE123" s="106">
        <f t="shared" si="14"/>
        <v>0</v>
      </c>
      <c r="BF123" s="106">
        <f t="shared" si="15"/>
        <v>0</v>
      </c>
      <c r="BG123" s="106">
        <f t="shared" si="16"/>
        <v>0</v>
      </c>
      <c r="BH123" s="106">
        <f t="shared" si="17"/>
        <v>0</v>
      </c>
      <c r="BI123" s="106">
        <f t="shared" si="18"/>
        <v>0</v>
      </c>
      <c r="BJ123" s="12" t="s">
        <v>73</v>
      </c>
      <c r="BK123" s="106">
        <f t="shared" si="19"/>
        <v>0</v>
      </c>
      <c r="BL123" s="12" t="s">
        <v>104</v>
      </c>
      <c r="BM123" s="105" t="s">
        <v>231</v>
      </c>
    </row>
    <row r="124" spans="1:65" s="2" customFormat="1" ht="16.5" customHeight="1">
      <c r="A124" s="24"/>
      <c r="B124" s="99"/>
      <c r="C124" s="189" t="s">
        <v>232</v>
      </c>
      <c r="D124" s="189" t="s">
        <v>100</v>
      </c>
      <c r="E124" s="190" t="s">
        <v>233</v>
      </c>
      <c r="F124" s="191" t="s">
        <v>234</v>
      </c>
      <c r="G124" s="192" t="s">
        <v>103</v>
      </c>
      <c r="H124" s="193">
        <v>1</v>
      </c>
      <c r="I124" s="199">
        <v>0</v>
      </c>
      <c r="J124" s="194">
        <f t="shared" si="10"/>
        <v>0</v>
      </c>
      <c r="K124" s="100" t="s">
        <v>3</v>
      </c>
      <c r="L124" s="25"/>
      <c r="M124" s="101" t="s">
        <v>3</v>
      </c>
      <c r="N124" s="102" t="s">
        <v>42</v>
      </c>
      <c r="O124" s="103">
        <v>0</v>
      </c>
      <c r="P124" s="103">
        <f t="shared" si="11"/>
        <v>0</v>
      </c>
      <c r="Q124" s="103">
        <v>0</v>
      </c>
      <c r="R124" s="103">
        <f t="shared" si="12"/>
        <v>0</v>
      </c>
      <c r="S124" s="103">
        <v>0</v>
      </c>
      <c r="T124" s="104">
        <f t="shared" si="13"/>
        <v>0</v>
      </c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R124" s="105" t="s">
        <v>104</v>
      </c>
      <c r="AT124" s="105" t="s">
        <v>100</v>
      </c>
      <c r="AU124" s="105" t="s">
        <v>71</v>
      </c>
      <c r="AY124" s="12" t="s">
        <v>99</v>
      </c>
      <c r="BE124" s="106">
        <f t="shared" si="14"/>
        <v>0</v>
      </c>
      <c r="BF124" s="106">
        <f t="shared" si="15"/>
        <v>0</v>
      </c>
      <c r="BG124" s="106">
        <f t="shared" si="16"/>
        <v>0</v>
      </c>
      <c r="BH124" s="106">
        <f t="shared" si="17"/>
        <v>0</v>
      </c>
      <c r="BI124" s="106">
        <f t="shared" si="18"/>
        <v>0</v>
      </c>
      <c r="BJ124" s="12" t="s">
        <v>73</v>
      </c>
      <c r="BK124" s="106">
        <f t="shared" si="19"/>
        <v>0</v>
      </c>
      <c r="BL124" s="12" t="s">
        <v>104</v>
      </c>
      <c r="BM124" s="105" t="s">
        <v>235</v>
      </c>
    </row>
    <row r="125" spans="1:65" s="2" customFormat="1" ht="16.5" customHeight="1">
      <c r="A125" s="24"/>
      <c r="B125" s="99"/>
      <c r="C125" s="189" t="s">
        <v>169</v>
      </c>
      <c r="D125" s="189" t="s">
        <v>100</v>
      </c>
      <c r="E125" s="190" t="s">
        <v>236</v>
      </c>
      <c r="F125" s="191" t="s">
        <v>237</v>
      </c>
      <c r="G125" s="192" t="s">
        <v>145</v>
      </c>
      <c r="H125" s="193">
        <v>3.3</v>
      </c>
      <c r="I125" s="199">
        <v>0</v>
      </c>
      <c r="J125" s="194">
        <f t="shared" si="10"/>
        <v>0</v>
      </c>
      <c r="K125" s="209" t="s">
        <v>747</v>
      </c>
      <c r="L125" s="25"/>
      <c r="M125" s="101" t="s">
        <v>3</v>
      </c>
      <c r="N125" s="102" t="s">
        <v>42</v>
      </c>
      <c r="O125" s="103">
        <v>0</v>
      </c>
      <c r="P125" s="103">
        <f t="shared" si="11"/>
        <v>0</v>
      </c>
      <c r="Q125" s="103">
        <v>0</v>
      </c>
      <c r="R125" s="103">
        <f t="shared" si="12"/>
        <v>0</v>
      </c>
      <c r="S125" s="103">
        <v>0</v>
      </c>
      <c r="T125" s="104">
        <f t="shared" si="13"/>
        <v>0</v>
      </c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R125" s="105" t="s">
        <v>104</v>
      </c>
      <c r="AT125" s="105" t="s">
        <v>100</v>
      </c>
      <c r="AU125" s="105" t="s">
        <v>71</v>
      </c>
      <c r="AY125" s="12" t="s">
        <v>99</v>
      </c>
      <c r="BE125" s="106">
        <f t="shared" si="14"/>
        <v>0</v>
      </c>
      <c r="BF125" s="106">
        <f t="shared" si="15"/>
        <v>0</v>
      </c>
      <c r="BG125" s="106">
        <f t="shared" si="16"/>
        <v>0</v>
      </c>
      <c r="BH125" s="106">
        <f t="shared" si="17"/>
        <v>0</v>
      </c>
      <c r="BI125" s="106">
        <f t="shared" si="18"/>
        <v>0</v>
      </c>
      <c r="BJ125" s="12" t="s">
        <v>73</v>
      </c>
      <c r="BK125" s="106">
        <f t="shared" si="19"/>
        <v>0</v>
      </c>
      <c r="BL125" s="12" t="s">
        <v>104</v>
      </c>
      <c r="BM125" s="105" t="s">
        <v>238</v>
      </c>
    </row>
    <row r="126" spans="1:65" s="2" customFormat="1" ht="16.5" customHeight="1">
      <c r="A126" s="24"/>
      <c r="B126" s="99"/>
      <c r="C126" s="189" t="s">
        <v>239</v>
      </c>
      <c r="D126" s="189" t="s">
        <v>100</v>
      </c>
      <c r="E126" s="190" t="s">
        <v>240</v>
      </c>
      <c r="F126" s="191" t="s">
        <v>241</v>
      </c>
      <c r="G126" s="192" t="s">
        <v>145</v>
      </c>
      <c r="H126" s="193">
        <v>1.6</v>
      </c>
      <c r="I126" s="199">
        <v>0</v>
      </c>
      <c r="J126" s="194">
        <f t="shared" si="10"/>
        <v>0</v>
      </c>
      <c r="K126" s="209" t="s">
        <v>747</v>
      </c>
      <c r="L126" s="25"/>
      <c r="M126" s="101" t="s">
        <v>3</v>
      </c>
      <c r="N126" s="102" t="s">
        <v>42</v>
      </c>
      <c r="O126" s="103">
        <v>0</v>
      </c>
      <c r="P126" s="103">
        <f t="shared" si="11"/>
        <v>0</v>
      </c>
      <c r="Q126" s="103">
        <v>0</v>
      </c>
      <c r="R126" s="103">
        <f t="shared" si="12"/>
        <v>0</v>
      </c>
      <c r="S126" s="103">
        <v>0</v>
      </c>
      <c r="T126" s="104">
        <f t="shared" si="13"/>
        <v>0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R126" s="105" t="s">
        <v>104</v>
      </c>
      <c r="AT126" s="105" t="s">
        <v>100</v>
      </c>
      <c r="AU126" s="105" t="s">
        <v>71</v>
      </c>
      <c r="AY126" s="12" t="s">
        <v>99</v>
      </c>
      <c r="BE126" s="106">
        <f t="shared" si="14"/>
        <v>0</v>
      </c>
      <c r="BF126" s="106">
        <f t="shared" si="15"/>
        <v>0</v>
      </c>
      <c r="BG126" s="106">
        <f t="shared" si="16"/>
        <v>0</v>
      </c>
      <c r="BH126" s="106">
        <f t="shared" si="17"/>
        <v>0</v>
      </c>
      <c r="BI126" s="106">
        <f t="shared" si="18"/>
        <v>0</v>
      </c>
      <c r="BJ126" s="12" t="s">
        <v>73</v>
      </c>
      <c r="BK126" s="106">
        <f t="shared" si="19"/>
        <v>0</v>
      </c>
      <c r="BL126" s="12" t="s">
        <v>104</v>
      </c>
      <c r="BM126" s="105" t="s">
        <v>242</v>
      </c>
    </row>
    <row r="127" spans="1:65" s="2" customFormat="1" ht="16.5" customHeight="1">
      <c r="A127" s="24"/>
      <c r="B127" s="99"/>
      <c r="C127" s="189" t="s">
        <v>172</v>
      </c>
      <c r="D127" s="189" t="s">
        <v>100</v>
      </c>
      <c r="E127" s="190" t="s">
        <v>243</v>
      </c>
      <c r="F127" s="191" t="s">
        <v>244</v>
      </c>
      <c r="G127" s="192" t="s">
        <v>145</v>
      </c>
      <c r="H127" s="193">
        <v>3</v>
      </c>
      <c r="I127" s="199">
        <v>0</v>
      </c>
      <c r="J127" s="194">
        <f t="shared" si="10"/>
        <v>0</v>
      </c>
      <c r="K127" s="209" t="s">
        <v>747</v>
      </c>
      <c r="L127" s="25"/>
      <c r="M127" s="101" t="s">
        <v>3</v>
      </c>
      <c r="N127" s="102" t="s">
        <v>42</v>
      </c>
      <c r="O127" s="103">
        <v>0</v>
      </c>
      <c r="P127" s="103">
        <f t="shared" si="11"/>
        <v>0</v>
      </c>
      <c r="Q127" s="103">
        <v>0</v>
      </c>
      <c r="R127" s="103">
        <f t="shared" si="12"/>
        <v>0</v>
      </c>
      <c r="S127" s="103">
        <v>0</v>
      </c>
      <c r="T127" s="104">
        <f t="shared" si="13"/>
        <v>0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R127" s="105" t="s">
        <v>104</v>
      </c>
      <c r="AT127" s="105" t="s">
        <v>100</v>
      </c>
      <c r="AU127" s="105" t="s">
        <v>71</v>
      </c>
      <c r="AY127" s="12" t="s">
        <v>99</v>
      </c>
      <c r="BE127" s="106">
        <f t="shared" si="14"/>
        <v>0</v>
      </c>
      <c r="BF127" s="106">
        <f t="shared" si="15"/>
        <v>0</v>
      </c>
      <c r="BG127" s="106">
        <f t="shared" si="16"/>
        <v>0</v>
      </c>
      <c r="BH127" s="106">
        <f t="shared" si="17"/>
        <v>0</v>
      </c>
      <c r="BI127" s="106">
        <f t="shared" si="18"/>
        <v>0</v>
      </c>
      <c r="BJ127" s="12" t="s">
        <v>73</v>
      </c>
      <c r="BK127" s="106">
        <f t="shared" si="19"/>
        <v>0</v>
      </c>
      <c r="BL127" s="12" t="s">
        <v>104</v>
      </c>
      <c r="BM127" s="105" t="s">
        <v>245</v>
      </c>
    </row>
    <row r="128" spans="1:65" s="2" customFormat="1" ht="16.5" customHeight="1">
      <c r="A128" s="24"/>
      <c r="B128" s="99"/>
      <c r="C128" s="189" t="s">
        <v>246</v>
      </c>
      <c r="D128" s="189" t="s">
        <v>100</v>
      </c>
      <c r="E128" s="190" t="s">
        <v>247</v>
      </c>
      <c r="F128" s="191" t="s">
        <v>248</v>
      </c>
      <c r="G128" s="192" t="s">
        <v>145</v>
      </c>
      <c r="H128" s="193">
        <v>1.5</v>
      </c>
      <c r="I128" s="199">
        <v>0</v>
      </c>
      <c r="J128" s="194">
        <f t="shared" si="10"/>
        <v>0</v>
      </c>
      <c r="K128" s="209" t="s">
        <v>747</v>
      </c>
      <c r="L128" s="25"/>
      <c r="M128" s="101" t="s">
        <v>3</v>
      </c>
      <c r="N128" s="102" t="s">
        <v>42</v>
      </c>
      <c r="O128" s="103">
        <v>0</v>
      </c>
      <c r="P128" s="103">
        <f t="shared" si="11"/>
        <v>0</v>
      </c>
      <c r="Q128" s="103">
        <v>0</v>
      </c>
      <c r="R128" s="103">
        <f t="shared" si="12"/>
        <v>0</v>
      </c>
      <c r="S128" s="103">
        <v>0</v>
      </c>
      <c r="T128" s="104">
        <f t="shared" si="13"/>
        <v>0</v>
      </c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R128" s="105" t="s">
        <v>104</v>
      </c>
      <c r="AT128" s="105" t="s">
        <v>100</v>
      </c>
      <c r="AU128" s="105" t="s">
        <v>71</v>
      </c>
      <c r="AY128" s="12" t="s">
        <v>99</v>
      </c>
      <c r="BE128" s="106">
        <f t="shared" si="14"/>
        <v>0</v>
      </c>
      <c r="BF128" s="106">
        <f t="shared" si="15"/>
        <v>0</v>
      </c>
      <c r="BG128" s="106">
        <f t="shared" si="16"/>
        <v>0</v>
      </c>
      <c r="BH128" s="106">
        <f t="shared" si="17"/>
        <v>0</v>
      </c>
      <c r="BI128" s="106">
        <f t="shared" si="18"/>
        <v>0</v>
      </c>
      <c r="BJ128" s="12" t="s">
        <v>73</v>
      </c>
      <c r="BK128" s="106">
        <f t="shared" si="19"/>
        <v>0</v>
      </c>
      <c r="BL128" s="12" t="s">
        <v>104</v>
      </c>
      <c r="BM128" s="105" t="s">
        <v>249</v>
      </c>
    </row>
    <row r="129" spans="1:65" s="2" customFormat="1" ht="16.5" customHeight="1">
      <c r="A129" s="24"/>
      <c r="B129" s="99"/>
      <c r="C129" s="189" t="s">
        <v>175</v>
      </c>
      <c r="D129" s="189" t="s">
        <v>100</v>
      </c>
      <c r="E129" s="190" t="s">
        <v>250</v>
      </c>
      <c r="F129" s="191" t="s">
        <v>251</v>
      </c>
      <c r="G129" s="192" t="s">
        <v>145</v>
      </c>
      <c r="H129" s="193">
        <v>0.75</v>
      </c>
      <c r="I129" s="199">
        <v>0</v>
      </c>
      <c r="J129" s="194">
        <f t="shared" si="10"/>
        <v>0</v>
      </c>
      <c r="K129" s="209" t="s">
        <v>747</v>
      </c>
      <c r="L129" s="25"/>
      <c r="M129" s="101" t="s">
        <v>3</v>
      </c>
      <c r="N129" s="102" t="s">
        <v>42</v>
      </c>
      <c r="O129" s="103">
        <v>0</v>
      </c>
      <c r="P129" s="103">
        <f t="shared" si="11"/>
        <v>0</v>
      </c>
      <c r="Q129" s="103">
        <v>0</v>
      </c>
      <c r="R129" s="103">
        <f t="shared" si="12"/>
        <v>0</v>
      </c>
      <c r="S129" s="103">
        <v>0</v>
      </c>
      <c r="T129" s="104">
        <f t="shared" si="13"/>
        <v>0</v>
      </c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R129" s="105" t="s">
        <v>104</v>
      </c>
      <c r="AT129" s="105" t="s">
        <v>100</v>
      </c>
      <c r="AU129" s="105" t="s">
        <v>71</v>
      </c>
      <c r="AY129" s="12" t="s">
        <v>99</v>
      </c>
      <c r="BE129" s="106">
        <f t="shared" si="14"/>
        <v>0</v>
      </c>
      <c r="BF129" s="106">
        <f t="shared" si="15"/>
        <v>0</v>
      </c>
      <c r="BG129" s="106">
        <f t="shared" si="16"/>
        <v>0</v>
      </c>
      <c r="BH129" s="106">
        <f t="shared" si="17"/>
        <v>0</v>
      </c>
      <c r="BI129" s="106">
        <f t="shared" si="18"/>
        <v>0</v>
      </c>
      <c r="BJ129" s="12" t="s">
        <v>73</v>
      </c>
      <c r="BK129" s="106">
        <f t="shared" si="19"/>
        <v>0</v>
      </c>
      <c r="BL129" s="12" t="s">
        <v>104</v>
      </c>
      <c r="BM129" s="105" t="s">
        <v>252</v>
      </c>
    </row>
    <row r="130" spans="1:65" s="2" customFormat="1" ht="16.5" customHeight="1">
      <c r="A130" s="24"/>
      <c r="B130" s="99"/>
      <c r="C130" s="189" t="s">
        <v>253</v>
      </c>
      <c r="D130" s="189" t="s">
        <v>100</v>
      </c>
      <c r="E130" s="190" t="s">
        <v>254</v>
      </c>
      <c r="F130" s="191" t="s">
        <v>255</v>
      </c>
      <c r="G130" s="192" t="s">
        <v>145</v>
      </c>
      <c r="H130" s="193">
        <v>3</v>
      </c>
      <c r="I130" s="199">
        <v>0</v>
      </c>
      <c r="J130" s="194">
        <f t="shared" si="10"/>
        <v>0</v>
      </c>
      <c r="K130" s="209" t="s">
        <v>747</v>
      </c>
      <c r="L130" s="25"/>
      <c r="M130" s="101" t="s">
        <v>3</v>
      </c>
      <c r="N130" s="102" t="s">
        <v>42</v>
      </c>
      <c r="O130" s="103">
        <v>0</v>
      </c>
      <c r="P130" s="103">
        <f t="shared" si="11"/>
        <v>0</v>
      </c>
      <c r="Q130" s="103">
        <v>0</v>
      </c>
      <c r="R130" s="103">
        <f t="shared" si="12"/>
        <v>0</v>
      </c>
      <c r="S130" s="103">
        <v>0</v>
      </c>
      <c r="T130" s="104">
        <f t="shared" si="13"/>
        <v>0</v>
      </c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R130" s="105" t="s">
        <v>104</v>
      </c>
      <c r="AT130" s="105" t="s">
        <v>100</v>
      </c>
      <c r="AU130" s="105" t="s">
        <v>71</v>
      </c>
      <c r="AY130" s="12" t="s">
        <v>99</v>
      </c>
      <c r="BE130" s="106">
        <f t="shared" si="14"/>
        <v>0</v>
      </c>
      <c r="BF130" s="106">
        <f t="shared" si="15"/>
        <v>0</v>
      </c>
      <c r="BG130" s="106">
        <f t="shared" si="16"/>
        <v>0</v>
      </c>
      <c r="BH130" s="106">
        <f t="shared" si="17"/>
        <v>0</v>
      </c>
      <c r="BI130" s="106">
        <f t="shared" si="18"/>
        <v>0</v>
      </c>
      <c r="BJ130" s="12" t="s">
        <v>73</v>
      </c>
      <c r="BK130" s="106">
        <f t="shared" si="19"/>
        <v>0</v>
      </c>
      <c r="BL130" s="12" t="s">
        <v>104</v>
      </c>
      <c r="BM130" s="105" t="s">
        <v>256</v>
      </c>
    </row>
    <row r="131" spans="1:65" s="2" customFormat="1" ht="16.5" customHeight="1">
      <c r="A131" s="24"/>
      <c r="B131" s="99"/>
      <c r="C131" s="189" t="s">
        <v>179</v>
      </c>
      <c r="D131" s="189" t="s">
        <v>100</v>
      </c>
      <c r="E131" s="190" t="s">
        <v>257</v>
      </c>
      <c r="F131" s="191" t="s">
        <v>258</v>
      </c>
      <c r="G131" s="192" t="s">
        <v>145</v>
      </c>
      <c r="H131" s="193">
        <v>0.75</v>
      </c>
      <c r="I131" s="199">
        <v>0</v>
      </c>
      <c r="J131" s="194">
        <f t="shared" si="10"/>
        <v>0</v>
      </c>
      <c r="K131" s="209" t="s">
        <v>747</v>
      </c>
      <c r="L131" s="25"/>
      <c r="M131" s="101" t="s">
        <v>3</v>
      </c>
      <c r="N131" s="102" t="s">
        <v>42</v>
      </c>
      <c r="O131" s="103">
        <v>0</v>
      </c>
      <c r="P131" s="103">
        <f t="shared" si="11"/>
        <v>0</v>
      </c>
      <c r="Q131" s="103">
        <v>0</v>
      </c>
      <c r="R131" s="103">
        <f t="shared" si="12"/>
        <v>0</v>
      </c>
      <c r="S131" s="103">
        <v>0</v>
      </c>
      <c r="T131" s="104">
        <f t="shared" si="13"/>
        <v>0</v>
      </c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R131" s="105" t="s">
        <v>104</v>
      </c>
      <c r="AT131" s="105" t="s">
        <v>100</v>
      </c>
      <c r="AU131" s="105" t="s">
        <v>71</v>
      </c>
      <c r="AY131" s="12" t="s">
        <v>99</v>
      </c>
      <c r="BE131" s="106">
        <f t="shared" si="14"/>
        <v>0</v>
      </c>
      <c r="BF131" s="106">
        <f t="shared" si="15"/>
        <v>0</v>
      </c>
      <c r="BG131" s="106">
        <f t="shared" si="16"/>
        <v>0</v>
      </c>
      <c r="BH131" s="106">
        <f t="shared" si="17"/>
        <v>0</v>
      </c>
      <c r="BI131" s="106">
        <f t="shared" si="18"/>
        <v>0</v>
      </c>
      <c r="BJ131" s="12" t="s">
        <v>73</v>
      </c>
      <c r="BK131" s="106">
        <f t="shared" si="19"/>
        <v>0</v>
      </c>
      <c r="BL131" s="12" t="s">
        <v>104</v>
      </c>
      <c r="BM131" s="105" t="s">
        <v>259</v>
      </c>
    </row>
    <row r="132" spans="1:65" s="2" customFormat="1" ht="16.5" customHeight="1">
      <c r="A132" s="24"/>
      <c r="B132" s="99"/>
      <c r="C132" s="189" t="s">
        <v>260</v>
      </c>
      <c r="D132" s="189" t="s">
        <v>100</v>
      </c>
      <c r="E132" s="190" t="s">
        <v>261</v>
      </c>
      <c r="F132" s="191" t="s">
        <v>262</v>
      </c>
      <c r="G132" s="192" t="s">
        <v>145</v>
      </c>
      <c r="H132" s="193">
        <v>1.5</v>
      </c>
      <c r="I132" s="199">
        <v>0</v>
      </c>
      <c r="J132" s="194">
        <f t="shared" si="10"/>
        <v>0</v>
      </c>
      <c r="K132" s="209" t="s">
        <v>747</v>
      </c>
      <c r="L132" s="25"/>
      <c r="M132" s="101" t="s">
        <v>3</v>
      </c>
      <c r="N132" s="102" t="s">
        <v>42</v>
      </c>
      <c r="O132" s="103">
        <v>0</v>
      </c>
      <c r="P132" s="103">
        <f t="shared" si="11"/>
        <v>0</v>
      </c>
      <c r="Q132" s="103">
        <v>0</v>
      </c>
      <c r="R132" s="103">
        <f t="shared" si="12"/>
        <v>0</v>
      </c>
      <c r="S132" s="103">
        <v>0</v>
      </c>
      <c r="T132" s="104">
        <f t="shared" si="13"/>
        <v>0</v>
      </c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R132" s="105" t="s">
        <v>104</v>
      </c>
      <c r="AT132" s="105" t="s">
        <v>100</v>
      </c>
      <c r="AU132" s="105" t="s">
        <v>71</v>
      </c>
      <c r="AY132" s="12" t="s">
        <v>99</v>
      </c>
      <c r="BE132" s="106">
        <f t="shared" si="14"/>
        <v>0</v>
      </c>
      <c r="BF132" s="106">
        <f t="shared" si="15"/>
        <v>0</v>
      </c>
      <c r="BG132" s="106">
        <f t="shared" si="16"/>
        <v>0</v>
      </c>
      <c r="BH132" s="106">
        <f t="shared" si="17"/>
        <v>0</v>
      </c>
      <c r="BI132" s="106">
        <f t="shared" si="18"/>
        <v>0</v>
      </c>
      <c r="BJ132" s="12" t="s">
        <v>73</v>
      </c>
      <c r="BK132" s="106">
        <f t="shared" si="19"/>
        <v>0</v>
      </c>
      <c r="BL132" s="12" t="s">
        <v>104</v>
      </c>
      <c r="BM132" s="105" t="s">
        <v>263</v>
      </c>
    </row>
    <row r="133" spans="1:65" s="2" customFormat="1" ht="16.5" customHeight="1">
      <c r="A133" s="24"/>
      <c r="B133" s="99"/>
      <c r="C133" s="189" t="s">
        <v>182</v>
      </c>
      <c r="D133" s="189" t="s">
        <v>100</v>
      </c>
      <c r="E133" s="190" t="s">
        <v>264</v>
      </c>
      <c r="F133" s="191" t="s">
        <v>265</v>
      </c>
      <c r="G133" s="192" t="s">
        <v>145</v>
      </c>
      <c r="H133" s="193">
        <v>22.5</v>
      </c>
      <c r="I133" s="199">
        <v>0</v>
      </c>
      <c r="J133" s="194">
        <f t="shared" si="10"/>
        <v>0</v>
      </c>
      <c r="K133" s="209" t="s">
        <v>747</v>
      </c>
      <c r="L133" s="25"/>
      <c r="M133" s="101" t="s">
        <v>3</v>
      </c>
      <c r="N133" s="102" t="s">
        <v>42</v>
      </c>
      <c r="O133" s="103">
        <v>0</v>
      </c>
      <c r="P133" s="103">
        <f t="shared" si="11"/>
        <v>0</v>
      </c>
      <c r="Q133" s="103">
        <v>0</v>
      </c>
      <c r="R133" s="103">
        <f t="shared" si="12"/>
        <v>0</v>
      </c>
      <c r="S133" s="103">
        <v>0</v>
      </c>
      <c r="T133" s="104">
        <f t="shared" si="13"/>
        <v>0</v>
      </c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R133" s="105" t="s">
        <v>104</v>
      </c>
      <c r="AT133" s="105" t="s">
        <v>100</v>
      </c>
      <c r="AU133" s="105" t="s">
        <v>71</v>
      </c>
      <c r="AY133" s="12" t="s">
        <v>99</v>
      </c>
      <c r="BE133" s="106">
        <f t="shared" si="14"/>
        <v>0</v>
      </c>
      <c r="BF133" s="106">
        <f t="shared" si="15"/>
        <v>0</v>
      </c>
      <c r="BG133" s="106">
        <f t="shared" si="16"/>
        <v>0</v>
      </c>
      <c r="BH133" s="106">
        <f t="shared" si="17"/>
        <v>0</v>
      </c>
      <c r="BI133" s="106">
        <f t="shared" si="18"/>
        <v>0</v>
      </c>
      <c r="BJ133" s="12" t="s">
        <v>73</v>
      </c>
      <c r="BK133" s="106">
        <f t="shared" si="19"/>
        <v>0</v>
      </c>
      <c r="BL133" s="12" t="s">
        <v>104</v>
      </c>
      <c r="BM133" s="105" t="s">
        <v>266</v>
      </c>
    </row>
    <row r="134" spans="1:65" s="2" customFormat="1" ht="16.5" customHeight="1">
      <c r="A134" s="24"/>
      <c r="B134" s="99"/>
      <c r="C134" s="189" t="s">
        <v>267</v>
      </c>
      <c r="D134" s="189" t="s">
        <v>100</v>
      </c>
      <c r="E134" s="190" t="s">
        <v>268</v>
      </c>
      <c r="F134" s="191" t="s">
        <v>269</v>
      </c>
      <c r="G134" s="192" t="s">
        <v>145</v>
      </c>
      <c r="H134" s="193">
        <v>3</v>
      </c>
      <c r="I134" s="199">
        <v>0</v>
      </c>
      <c r="J134" s="194">
        <f t="shared" si="10"/>
        <v>0</v>
      </c>
      <c r="K134" s="209" t="s">
        <v>747</v>
      </c>
      <c r="L134" s="25"/>
      <c r="M134" s="101" t="s">
        <v>3</v>
      </c>
      <c r="N134" s="102" t="s">
        <v>42</v>
      </c>
      <c r="O134" s="103">
        <v>0</v>
      </c>
      <c r="P134" s="103">
        <f t="shared" si="11"/>
        <v>0</v>
      </c>
      <c r="Q134" s="103">
        <v>0</v>
      </c>
      <c r="R134" s="103">
        <f t="shared" si="12"/>
        <v>0</v>
      </c>
      <c r="S134" s="103">
        <v>0</v>
      </c>
      <c r="T134" s="104">
        <f t="shared" si="13"/>
        <v>0</v>
      </c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R134" s="105" t="s">
        <v>104</v>
      </c>
      <c r="AT134" s="105" t="s">
        <v>100</v>
      </c>
      <c r="AU134" s="105" t="s">
        <v>71</v>
      </c>
      <c r="AY134" s="12" t="s">
        <v>99</v>
      </c>
      <c r="BE134" s="106">
        <f t="shared" si="14"/>
        <v>0</v>
      </c>
      <c r="BF134" s="106">
        <f t="shared" si="15"/>
        <v>0</v>
      </c>
      <c r="BG134" s="106">
        <f t="shared" si="16"/>
        <v>0</v>
      </c>
      <c r="BH134" s="106">
        <f t="shared" si="17"/>
        <v>0</v>
      </c>
      <c r="BI134" s="106">
        <f t="shared" si="18"/>
        <v>0</v>
      </c>
      <c r="BJ134" s="12" t="s">
        <v>73</v>
      </c>
      <c r="BK134" s="106">
        <f t="shared" si="19"/>
        <v>0</v>
      </c>
      <c r="BL134" s="12" t="s">
        <v>104</v>
      </c>
      <c r="BM134" s="105" t="s">
        <v>270</v>
      </c>
    </row>
    <row r="135" spans="1:65" s="2" customFormat="1" ht="16.5" customHeight="1">
      <c r="A135" s="24"/>
      <c r="B135" s="99"/>
      <c r="C135" s="189" t="s">
        <v>186</v>
      </c>
      <c r="D135" s="189" t="s">
        <v>100</v>
      </c>
      <c r="E135" s="190" t="s">
        <v>271</v>
      </c>
      <c r="F135" s="191" t="s">
        <v>272</v>
      </c>
      <c r="G135" s="192" t="s">
        <v>145</v>
      </c>
      <c r="H135" s="193">
        <v>1.5</v>
      </c>
      <c r="I135" s="199">
        <v>0</v>
      </c>
      <c r="J135" s="194">
        <f t="shared" si="10"/>
        <v>0</v>
      </c>
      <c r="K135" s="209" t="s">
        <v>747</v>
      </c>
      <c r="L135" s="25"/>
      <c r="M135" s="101" t="s">
        <v>3</v>
      </c>
      <c r="N135" s="102" t="s">
        <v>42</v>
      </c>
      <c r="O135" s="103">
        <v>0</v>
      </c>
      <c r="P135" s="103">
        <f t="shared" si="11"/>
        <v>0</v>
      </c>
      <c r="Q135" s="103">
        <v>0</v>
      </c>
      <c r="R135" s="103">
        <f t="shared" si="12"/>
        <v>0</v>
      </c>
      <c r="S135" s="103">
        <v>0</v>
      </c>
      <c r="T135" s="104">
        <f t="shared" si="13"/>
        <v>0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R135" s="105" t="s">
        <v>104</v>
      </c>
      <c r="AT135" s="105" t="s">
        <v>100</v>
      </c>
      <c r="AU135" s="105" t="s">
        <v>71</v>
      </c>
      <c r="AY135" s="12" t="s">
        <v>99</v>
      </c>
      <c r="BE135" s="106">
        <f t="shared" si="14"/>
        <v>0</v>
      </c>
      <c r="BF135" s="106">
        <f t="shared" si="15"/>
        <v>0</v>
      </c>
      <c r="BG135" s="106">
        <f t="shared" si="16"/>
        <v>0</v>
      </c>
      <c r="BH135" s="106">
        <f t="shared" si="17"/>
        <v>0</v>
      </c>
      <c r="BI135" s="106">
        <f t="shared" si="18"/>
        <v>0</v>
      </c>
      <c r="BJ135" s="12" t="s">
        <v>73</v>
      </c>
      <c r="BK135" s="106">
        <f t="shared" si="19"/>
        <v>0</v>
      </c>
      <c r="BL135" s="12" t="s">
        <v>104</v>
      </c>
      <c r="BM135" s="105" t="s">
        <v>273</v>
      </c>
    </row>
    <row r="136" spans="1:65" s="2" customFormat="1" ht="16.5" customHeight="1">
      <c r="A136" s="24"/>
      <c r="B136" s="99"/>
      <c r="C136" s="189" t="s">
        <v>274</v>
      </c>
      <c r="D136" s="189" t="s">
        <v>100</v>
      </c>
      <c r="E136" s="190" t="s">
        <v>275</v>
      </c>
      <c r="F136" s="191" t="s">
        <v>276</v>
      </c>
      <c r="G136" s="192" t="s">
        <v>145</v>
      </c>
      <c r="H136" s="193">
        <v>0.75</v>
      </c>
      <c r="I136" s="199">
        <v>0</v>
      </c>
      <c r="J136" s="194">
        <f t="shared" si="10"/>
        <v>0</v>
      </c>
      <c r="K136" s="209" t="s">
        <v>747</v>
      </c>
      <c r="L136" s="25"/>
      <c r="M136" s="101" t="s">
        <v>3</v>
      </c>
      <c r="N136" s="102" t="s">
        <v>42</v>
      </c>
      <c r="O136" s="103">
        <v>0</v>
      </c>
      <c r="P136" s="103">
        <f t="shared" si="11"/>
        <v>0</v>
      </c>
      <c r="Q136" s="103">
        <v>0</v>
      </c>
      <c r="R136" s="103">
        <f t="shared" si="12"/>
        <v>0</v>
      </c>
      <c r="S136" s="103">
        <v>0</v>
      </c>
      <c r="T136" s="104">
        <f t="shared" si="13"/>
        <v>0</v>
      </c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R136" s="105" t="s">
        <v>104</v>
      </c>
      <c r="AT136" s="105" t="s">
        <v>100</v>
      </c>
      <c r="AU136" s="105" t="s">
        <v>71</v>
      </c>
      <c r="AY136" s="12" t="s">
        <v>99</v>
      </c>
      <c r="BE136" s="106">
        <f t="shared" si="14"/>
        <v>0</v>
      </c>
      <c r="BF136" s="106">
        <f t="shared" si="15"/>
        <v>0</v>
      </c>
      <c r="BG136" s="106">
        <f t="shared" si="16"/>
        <v>0</v>
      </c>
      <c r="BH136" s="106">
        <f t="shared" si="17"/>
        <v>0</v>
      </c>
      <c r="BI136" s="106">
        <f t="shared" si="18"/>
        <v>0</v>
      </c>
      <c r="BJ136" s="12" t="s">
        <v>73</v>
      </c>
      <c r="BK136" s="106">
        <f t="shared" si="19"/>
        <v>0</v>
      </c>
      <c r="BL136" s="12" t="s">
        <v>104</v>
      </c>
      <c r="BM136" s="105" t="s">
        <v>277</v>
      </c>
    </row>
    <row r="137" spans="1:65" s="2" customFormat="1" ht="16.5" customHeight="1">
      <c r="A137" s="24"/>
      <c r="B137" s="99"/>
      <c r="C137" s="189" t="s">
        <v>189</v>
      </c>
      <c r="D137" s="189" t="s">
        <v>100</v>
      </c>
      <c r="E137" s="190" t="s">
        <v>278</v>
      </c>
      <c r="F137" s="191" t="s">
        <v>279</v>
      </c>
      <c r="G137" s="192" t="s">
        <v>145</v>
      </c>
      <c r="H137" s="193">
        <v>2.25</v>
      </c>
      <c r="I137" s="199">
        <v>0</v>
      </c>
      <c r="J137" s="194">
        <f t="shared" si="10"/>
        <v>0</v>
      </c>
      <c r="K137" s="209" t="s">
        <v>747</v>
      </c>
      <c r="L137" s="25"/>
      <c r="M137" s="101" t="s">
        <v>3</v>
      </c>
      <c r="N137" s="102" t="s">
        <v>42</v>
      </c>
      <c r="O137" s="103">
        <v>0</v>
      </c>
      <c r="P137" s="103">
        <f t="shared" si="11"/>
        <v>0</v>
      </c>
      <c r="Q137" s="103">
        <v>0</v>
      </c>
      <c r="R137" s="103">
        <f t="shared" si="12"/>
        <v>0</v>
      </c>
      <c r="S137" s="103">
        <v>0</v>
      </c>
      <c r="T137" s="104">
        <f t="shared" si="13"/>
        <v>0</v>
      </c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R137" s="105" t="s">
        <v>104</v>
      </c>
      <c r="AT137" s="105" t="s">
        <v>100</v>
      </c>
      <c r="AU137" s="105" t="s">
        <v>71</v>
      </c>
      <c r="AY137" s="12" t="s">
        <v>99</v>
      </c>
      <c r="BE137" s="106">
        <f t="shared" si="14"/>
        <v>0</v>
      </c>
      <c r="BF137" s="106">
        <f t="shared" si="15"/>
        <v>0</v>
      </c>
      <c r="BG137" s="106">
        <f t="shared" si="16"/>
        <v>0</v>
      </c>
      <c r="BH137" s="106">
        <f t="shared" si="17"/>
        <v>0</v>
      </c>
      <c r="BI137" s="106">
        <f t="shared" si="18"/>
        <v>0</v>
      </c>
      <c r="BJ137" s="12" t="s">
        <v>73</v>
      </c>
      <c r="BK137" s="106">
        <f t="shared" si="19"/>
        <v>0</v>
      </c>
      <c r="BL137" s="12" t="s">
        <v>104</v>
      </c>
      <c r="BM137" s="105" t="s">
        <v>280</v>
      </c>
    </row>
    <row r="138" spans="1:65" s="2" customFormat="1" ht="16.5" customHeight="1">
      <c r="A138" s="24"/>
      <c r="B138" s="99"/>
      <c r="C138" s="189" t="s">
        <v>281</v>
      </c>
      <c r="D138" s="189" t="s">
        <v>100</v>
      </c>
      <c r="E138" s="190" t="s">
        <v>282</v>
      </c>
      <c r="F138" s="191" t="s">
        <v>283</v>
      </c>
      <c r="G138" s="192" t="s">
        <v>145</v>
      </c>
      <c r="H138" s="193">
        <v>3</v>
      </c>
      <c r="I138" s="199">
        <v>0</v>
      </c>
      <c r="J138" s="194">
        <f t="shared" si="10"/>
        <v>0</v>
      </c>
      <c r="K138" s="209" t="s">
        <v>747</v>
      </c>
      <c r="L138" s="25"/>
      <c r="M138" s="101" t="s">
        <v>3</v>
      </c>
      <c r="N138" s="102" t="s">
        <v>42</v>
      </c>
      <c r="O138" s="103">
        <v>0</v>
      </c>
      <c r="P138" s="103">
        <f t="shared" si="11"/>
        <v>0</v>
      </c>
      <c r="Q138" s="103">
        <v>0</v>
      </c>
      <c r="R138" s="103">
        <f t="shared" si="12"/>
        <v>0</v>
      </c>
      <c r="S138" s="103">
        <v>0</v>
      </c>
      <c r="T138" s="104">
        <f t="shared" si="13"/>
        <v>0</v>
      </c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R138" s="105" t="s">
        <v>104</v>
      </c>
      <c r="AT138" s="105" t="s">
        <v>100</v>
      </c>
      <c r="AU138" s="105" t="s">
        <v>71</v>
      </c>
      <c r="AY138" s="12" t="s">
        <v>99</v>
      </c>
      <c r="BE138" s="106">
        <f t="shared" si="14"/>
        <v>0</v>
      </c>
      <c r="BF138" s="106">
        <f t="shared" si="15"/>
        <v>0</v>
      </c>
      <c r="BG138" s="106">
        <f t="shared" si="16"/>
        <v>0</v>
      </c>
      <c r="BH138" s="106">
        <f t="shared" si="17"/>
        <v>0</v>
      </c>
      <c r="BI138" s="106">
        <f t="shared" si="18"/>
        <v>0</v>
      </c>
      <c r="BJ138" s="12" t="s">
        <v>73</v>
      </c>
      <c r="BK138" s="106">
        <f t="shared" si="19"/>
        <v>0</v>
      </c>
      <c r="BL138" s="12" t="s">
        <v>104</v>
      </c>
      <c r="BM138" s="105" t="s">
        <v>284</v>
      </c>
    </row>
    <row r="139" spans="1:65" s="2" customFormat="1" ht="16.5" customHeight="1">
      <c r="A139" s="24"/>
      <c r="B139" s="99"/>
      <c r="C139" s="189" t="s">
        <v>193</v>
      </c>
      <c r="D139" s="189" t="s">
        <v>100</v>
      </c>
      <c r="E139" s="190" t="s">
        <v>285</v>
      </c>
      <c r="F139" s="191" t="s">
        <v>286</v>
      </c>
      <c r="G139" s="192" t="s">
        <v>145</v>
      </c>
      <c r="H139" s="193">
        <v>0.75</v>
      </c>
      <c r="I139" s="199">
        <v>0</v>
      </c>
      <c r="J139" s="194">
        <f t="shared" si="10"/>
        <v>0</v>
      </c>
      <c r="K139" s="209" t="s">
        <v>747</v>
      </c>
      <c r="L139" s="25"/>
      <c r="M139" s="101" t="s">
        <v>3</v>
      </c>
      <c r="N139" s="102" t="s">
        <v>42</v>
      </c>
      <c r="O139" s="103">
        <v>0</v>
      </c>
      <c r="P139" s="103">
        <f t="shared" si="11"/>
        <v>0</v>
      </c>
      <c r="Q139" s="103">
        <v>0</v>
      </c>
      <c r="R139" s="103">
        <f t="shared" si="12"/>
        <v>0</v>
      </c>
      <c r="S139" s="103">
        <v>0</v>
      </c>
      <c r="T139" s="104">
        <f t="shared" si="13"/>
        <v>0</v>
      </c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R139" s="105" t="s">
        <v>104</v>
      </c>
      <c r="AT139" s="105" t="s">
        <v>100</v>
      </c>
      <c r="AU139" s="105" t="s">
        <v>71</v>
      </c>
      <c r="AY139" s="12" t="s">
        <v>99</v>
      </c>
      <c r="BE139" s="106">
        <f t="shared" si="14"/>
        <v>0</v>
      </c>
      <c r="BF139" s="106">
        <f t="shared" si="15"/>
        <v>0</v>
      </c>
      <c r="BG139" s="106">
        <f t="shared" si="16"/>
        <v>0</v>
      </c>
      <c r="BH139" s="106">
        <f t="shared" si="17"/>
        <v>0</v>
      </c>
      <c r="BI139" s="106">
        <f t="shared" si="18"/>
        <v>0</v>
      </c>
      <c r="BJ139" s="12" t="s">
        <v>73</v>
      </c>
      <c r="BK139" s="106">
        <f t="shared" si="19"/>
        <v>0</v>
      </c>
      <c r="BL139" s="12" t="s">
        <v>104</v>
      </c>
      <c r="BM139" s="105" t="s">
        <v>287</v>
      </c>
    </row>
    <row r="140" spans="1:65" s="2" customFormat="1" ht="16.5" customHeight="1">
      <c r="A140" s="24"/>
      <c r="B140" s="99"/>
      <c r="C140" s="189" t="s">
        <v>288</v>
      </c>
      <c r="D140" s="189" t="s">
        <v>100</v>
      </c>
      <c r="E140" s="190" t="s">
        <v>289</v>
      </c>
      <c r="F140" s="191" t="s">
        <v>290</v>
      </c>
      <c r="G140" s="192" t="s">
        <v>145</v>
      </c>
      <c r="H140" s="193">
        <v>1.5</v>
      </c>
      <c r="I140" s="199">
        <v>0</v>
      </c>
      <c r="J140" s="194">
        <f t="shared" si="10"/>
        <v>0</v>
      </c>
      <c r="K140" s="209" t="s">
        <v>747</v>
      </c>
      <c r="L140" s="25"/>
      <c r="M140" s="101" t="s">
        <v>3</v>
      </c>
      <c r="N140" s="102" t="s">
        <v>42</v>
      </c>
      <c r="O140" s="103">
        <v>0</v>
      </c>
      <c r="P140" s="103">
        <f t="shared" si="11"/>
        <v>0</v>
      </c>
      <c r="Q140" s="103">
        <v>0</v>
      </c>
      <c r="R140" s="103">
        <f t="shared" si="12"/>
        <v>0</v>
      </c>
      <c r="S140" s="103">
        <v>0</v>
      </c>
      <c r="T140" s="104">
        <f t="shared" si="13"/>
        <v>0</v>
      </c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R140" s="105" t="s">
        <v>104</v>
      </c>
      <c r="AT140" s="105" t="s">
        <v>100</v>
      </c>
      <c r="AU140" s="105" t="s">
        <v>71</v>
      </c>
      <c r="AY140" s="12" t="s">
        <v>99</v>
      </c>
      <c r="BE140" s="106">
        <f t="shared" si="14"/>
        <v>0</v>
      </c>
      <c r="BF140" s="106">
        <f t="shared" si="15"/>
        <v>0</v>
      </c>
      <c r="BG140" s="106">
        <f t="shared" si="16"/>
        <v>0</v>
      </c>
      <c r="BH140" s="106">
        <f t="shared" si="17"/>
        <v>0</v>
      </c>
      <c r="BI140" s="106">
        <f t="shared" si="18"/>
        <v>0</v>
      </c>
      <c r="BJ140" s="12" t="s">
        <v>73</v>
      </c>
      <c r="BK140" s="106">
        <f t="shared" si="19"/>
        <v>0</v>
      </c>
      <c r="BL140" s="12" t="s">
        <v>104</v>
      </c>
      <c r="BM140" s="105" t="s">
        <v>291</v>
      </c>
    </row>
    <row r="141" spans="1:65" s="2" customFormat="1" ht="16.5" customHeight="1">
      <c r="A141" s="24"/>
      <c r="B141" s="99"/>
      <c r="C141" s="189" t="s">
        <v>196</v>
      </c>
      <c r="D141" s="189" t="s">
        <v>100</v>
      </c>
      <c r="E141" s="190" t="s">
        <v>292</v>
      </c>
      <c r="F141" s="191" t="s">
        <v>293</v>
      </c>
      <c r="G141" s="192" t="s">
        <v>145</v>
      </c>
      <c r="H141" s="193">
        <v>3.5</v>
      </c>
      <c r="I141" s="199">
        <v>0</v>
      </c>
      <c r="J141" s="194">
        <f t="shared" si="10"/>
        <v>0</v>
      </c>
      <c r="K141" s="209" t="s">
        <v>747</v>
      </c>
      <c r="L141" s="25"/>
      <c r="M141" s="101" t="s">
        <v>3</v>
      </c>
      <c r="N141" s="102" t="s">
        <v>42</v>
      </c>
      <c r="O141" s="103">
        <v>0</v>
      </c>
      <c r="P141" s="103">
        <f t="shared" si="11"/>
        <v>0</v>
      </c>
      <c r="Q141" s="103">
        <v>0</v>
      </c>
      <c r="R141" s="103">
        <f t="shared" si="12"/>
        <v>0</v>
      </c>
      <c r="S141" s="103">
        <v>0</v>
      </c>
      <c r="T141" s="104">
        <f t="shared" si="13"/>
        <v>0</v>
      </c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R141" s="105" t="s">
        <v>104</v>
      </c>
      <c r="AT141" s="105" t="s">
        <v>100</v>
      </c>
      <c r="AU141" s="105" t="s">
        <v>71</v>
      </c>
      <c r="AY141" s="12" t="s">
        <v>99</v>
      </c>
      <c r="BE141" s="106">
        <f t="shared" si="14"/>
        <v>0</v>
      </c>
      <c r="BF141" s="106">
        <f t="shared" si="15"/>
        <v>0</v>
      </c>
      <c r="BG141" s="106">
        <f t="shared" si="16"/>
        <v>0</v>
      </c>
      <c r="BH141" s="106">
        <f t="shared" si="17"/>
        <v>0</v>
      </c>
      <c r="BI141" s="106">
        <f t="shared" si="18"/>
        <v>0</v>
      </c>
      <c r="BJ141" s="12" t="s">
        <v>73</v>
      </c>
      <c r="BK141" s="106">
        <f t="shared" si="19"/>
        <v>0</v>
      </c>
      <c r="BL141" s="12" t="s">
        <v>104</v>
      </c>
      <c r="BM141" s="105" t="s">
        <v>294</v>
      </c>
    </row>
    <row r="142" spans="1:65" s="2" customFormat="1" ht="16.5" customHeight="1">
      <c r="A142" s="24"/>
      <c r="B142" s="99"/>
      <c r="C142" s="189" t="s">
        <v>295</v>
      </c>
      <c r="D142" s="189" t="s">
        <v>100</v>
      </c>
      <c r="E142" s="190" t="s">
        <v>296</v>
      </c>
      <c r="F142" s="191" t="s">
        <v>297</v>
      </c>
      <c r="G142" s="192" t="s">
        <v>145</v>
      </c>
      <c r="H142" s="193">
        <v>3</v>
      </c>
      <c r="I142" s="199">
        <v>0</v>
      </c>
      <c r="J142" s="194">
        <f t="shared" si="10"/>
        <v>0</v>
      </c>
      <c r="K142" s="209" t="s">
        <v>747</v>
      </c>
      <c r="L142" s="25"/>
      <c r="M142" s="101" t="s">
        <v>3</v>
      </c>
      <c r="N142" s="102" t="s">
        <v>42</v>
      </c>
      <c r="O142" s="103">
        <v>0</v>
      </c>
      <c r="P142" s="103">
        <f t="shared" si="11"/>
        <v>0</v>
      </c>
      <c r="Q142" s="103">
        <v>0</v>
      </c>
      <c r="R142" s="103">
        <f t="shared" si="12"/>
        <v>0</v>
      </c>
      <c r="S142" s="103">
        <v>0</v>
      </c>
      <c r="T142" s="104">
        <f t="shared" si="13"/>
        <v>0</v>
      </c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R142" s="105" t="s">
        <v>104</v>
      </c>
      <c r="AT142" s="105" t="s">
        <v>100</v>
      </c>
      <c r="AU142" s="105" t="s">
        <v>71</v>
      </c>
      <c r="AY142" s="12" t="s">
        <v>99</v>
      </c>
      <c r="BE142" s="106">
        <f t="shared" si="14"/>
        <v>0</v>
      </c>
      <c r="BF142" s="106">
        <f t="shared" si="15"/>
        <v>0</v>
      </c>
      <c r="BG142" s="106">
        <f t="shared" si="16"/>
        <v>0</v>
      </c>
      <c r="BH142" s="106">
        <f t="shared" si="17"/>
        <v>0</v>
      </c>
      <c r="BI142" s="106">
        <f t="shared" si="18"/>
        <v>0</v>
      </c>
      <c r="BJ142" s="12" t="s">
        <v>73</v>
      </c>
      <c r="BK142" s="106">
        <f t="shared" si="19"/>
        <v>0</v>
      </c>
      <c r="BL142" s="12" t="s">
        <v>104</v>
      </c>
      <c r="BM142" s="105" t="s">
        <v>298</v>
      </c>
    </row>
    <row r="143" spans="1:65" s="2" customFormat="1" ht="16.5" customHeight="1">
      <c r="A143" s="24"/>
      <c r="B143" s="99"/>
      <c r="C143" s="189" t="s">
        <v>200</v>
      </c>
      <c r="D143" s="189" t="s">
        <v>100</v>
      </c>
      <c r="E143" s="190" t="s">
        <v>299</v>
      </c>
      <c r="F143" s="191" t="s">
        <v>300</v>
      </c>
      <c r="G143" s="192" t="s">
        <v>145</v>
      </c>
      <c r="H143" s="193">
        <v>3</v>
      </c>
      <c r="I143" s="199">
        <v>0</v>
      </c>
      <c r="J143" s="194">
        <f t="shared" si="10"/>
        <v>0</v>
      </c>
      <c r="K143" s="209" t="s">
        <v>747</v>
      </c>
      <c r="L143" s="25"/>
      <c r="M143" s="101" t="s">
        <v>3</v>
      </c>
      <c r="N143" s="102" t="s">
        <v>42</v>
      </c>
      <c r="O143" s="103">
        <v>0</v>
      </c>
      <c r="P143" s="103">
        <f t="shared" si="11"/>
        <v>0</v>
      </c>
      <c r="Q143" s="103">
        <v>0</v>
      </c>
      <c r="R143" s="103">
        <f t="shared" si="12"/>
        <v>0</v>
      </c>
      <c r="S143" s="103">
        <v>0</v>
      </c>
      <c r="T143" s="104">
        <f t="shared" si="13"/>
        <v>0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R143" s="105" t="s">
        <v>104</v>
      </c>
      <c r="AT143" s="105" t="s">
        <v>100</v>
      </c>
      <c r="AU143" s="105" t="s">
        <v>71</v>
      </c>
      <c r="AY143" s="12" t="s">
        <v>99</v>
      </c>
      <c r="BE143" s="106">
        <f t="shared" si="14"/>
        <v>0</v>
      </c>
      <c r="BF143" s="106">
        <f t="shared" si="15"/>
        <v>0</v>
      </c>
      <c r="BG143" s="106">
        <f t="shared" si="16"/>
        <v>0</v>
      </c>
      <c r="BH143" s="106">
        <f t="shared" si="17"/>
        <v>0</v>
      </c>
      <c r="BI143" s="106">
        <f t="shared" si="18"/>
        <v>0</v>
      </c>
      <c r="BJ143" s="12" t="s">
        <v>73</v>
      </c>
      <c r="BK143" s="106">
        <f t="shared" si="19"/>
        <v>0</v>
      </c>
      <c r="BL143" s="12" t="s">
        <v>104</v>
      </c>
      <c r="BM143" s="105" t="s">
        <v>301</v>
      </c>
    </row>
    <row r="144" spans="1:65" s="2" customFormat="1" ht="16.5" customHeight="1">
      <c r="A144" s="24"/>
      <c r="B144" s="99"/>
      <c r="C144" s="189" t="s">
        <v>302</v>
      </c>
      <c r="D144" s="189" t="s">
        <v>100</v>
      </c>
      <c r="E144" s="190" t="s">
        <v>303</v>
      </c>
      <c r="F144" s="191" t="s">
        <v>304</v>
      </c>
      <c r="G144" s="192" t="s">
        <v>145</v>
      </c>
      <c r="H144" s="193">
        <v>3</v>
      </c>
      <c r="I144" s="199">
        <v>0</v>
      </c>
      <c r="J144" s="194">
        <f t="shared" si="10"/>
        <v>0</v>
      </c>
      <c r="K144" s="209" t="s">
        <v>747</v>
      </c>
      <c r="L144" s="25"/>
      <c r="M144" s="101" t="s">
        <v>3</v>
      </c>
      <c r="N144" s="102" t="s">
        <v>42</v>
      </c>
      <c r="O144" s="103">
        <v>0</v>
      </c>
      <c r="P144" s="103">
        <f t="shared" si="11"/>
        <v>0</v>
      </c>
      <c r="Q144" s="103">
        <v>0</v>
      </c>
      <c r="R144" s="103">
        <f t="shared" si="12"/>
        <v>0</v>
      </c>
      <c r="S144" s="103">
        <v>0</v>
      </c>
      <c r="T144" s="104">
        <f t="shared" si="13"/>
        <v>0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R144" s="105" t="s">
        <v>104</v>
      </c>
      <c r="AT144" s="105" t="s">
        <v>100</v>
      </c>
      <c r="AU144" s="105" t="s">
        <v>71</v>
      </c>
      <c r="AY144" s="12" t="s">
        <v>99</v>
      </c>
      <c r="BE144" s="106">
        <f t="shared" si="14"/>
        <v>0</v>
      </c>
      <c r="BF144" s="106">
        <f t="shared" si="15"/>
        <v>0</v>
      </c>
      <c r="BG144" s="106">
        <f t="shared" si="16"/>
        <v>0</v>
      </c>
      <c r="BH144" s="106">
        <f t="shared" si="17"/>
        <v>0</v>
      </c>
      <c r="BI144" s="106">
        <f t="shared" si="18"/>
        <v>0</v>
      </c>
      <c r="BJ144" s="12" t="s">
        <v>73</v>
      </c>
      <c r="BK144" s="106">
        <f t="shared" si="19"/>
        <v>0</v>
      </c>
      <c r="BL144" s="12" t="s">
        <v>104</v>
      </c>
      <c r="BM144" s="105" t="s">
        <v>305</v>
      </c>
    </row>
    <row r="145" spans="1:65" s="2" customFormat="1" ht="16.5" customHeight="1">
      <c r="A145" s="24"/>
      <c r="B145" s="99"/>
      <c r="C145" s="189" t="s">
        <v>203</v>
      </c>
      <c r="D145" s="189" t="s">
        <v>100</v>
      </c>
      <c r="E145" s="190" t="s">
        <v>306</v>
      </c>
      <c r="F145" s="191" t="s">
        <v>307</v>
      </c>
      <c r="G145" s="192" t="s">
        <v>145</v>
      </c>
      <c r="H145" s="193">
        <v>3</v>
      </c>
      <c r="I145" s="199">
        <v>0</v>
      </c>
      <c r="J145" s="194">
        <f t="shared" si="10"/>
        <v>0</v>
      </c>
      <c r="K145" s="209" t="s">
        <v>747</v>
      </c>
      <c r="L145" s="25"/>
      <c r="M145" s="101" t="s">
        <v>3</v>
      </c>
      <c r="N145" s="102" t="s">
        <v>42</v>
      </c>
      <c r="O145" s="103">
        <v>0</v>
      </c>
      <c r="P145" s="103">
        <f t="shared" si="11"/>
        <v>0</v>
      </c>
      <c r="Q145" s="103">
        <v>0</v>
      </c>
      <c r="R145" s="103">
        <f t="shared" si="12"/>
        <v>0</v>
      </c>
      <c r="S145" s="103">
        <v>0</v>
      </c>
      <c r="T145" s="104">
        <f t="shared" si="13"/>
        <v>0</v>
      </c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R145" s="105" t="s">
        <v>104</v>
      </c>
      <c r="AT145" s="105" t="s">
        <v>100</v>
      </c>
      <c r="AU145" s="105" t="s">
        <v>71</v>
      </c>
      <c r="AY145" s="12" t="s">
        <v>99</v>
      </c>
      <c r="BE145" s="106">
        <f t="shared" si="14"/>
        <v>0</v>
      </c>
      <c r="BF145" s="106">
        <f t="shared" si="15"/>
        <v>0</v>
      </c>
      <c r="BG145" s="106">
        <f t="shared" si="16"/>
        <v>0</v>
      </c>
      <c r="BH145" s="106">
        <f t="shared" si="17"/>
        <v>0</v>
      </c>
      <c r="BI145" s="106">
        <f t="shared" si="18"/>
        <v>0</v>
      </c>
      <c r="BJ145" s="12" t="s">
        <v>73</v>
      </c>
      <c r="BK145" s="106">
        <f t="shared" si="19"/>
        <v>0</v>
      </c>
      <c r="BL145" s="12" t="s">
        <v>104</v>
      </c>
      <c r="BM145" s="105" t="s">
        <v>308</v>
      </c>
    </row>
    <row r="146" spans="1:65" s="2" customFormat="1" ht="16.5" customHeight="1">
      <c r="A146" s="24"/>
      <c r="B146" s="99"/>
      <c r="C146" s="189" t="s">
        <v>309</v>
      </c>
      <c r="D146" s="189" t="s">
        <v>100</v>
      </c>
      <c r="E146" s="190" t="s">
        <v>310</v>
      </c>
      <c r="F146" s="191" t="s">
        <v>311</v>
      </c>
      <c r="G146" s="192" t="s">
        <v>145</v>
      </c>
      <c r="H146" s="193">
        <v>3</v>
      </c>
      <c r="I146" s="199">
        <v>0</v>
      </c>
      <c r="J146" s="194">
        <f t="shared" si="10"/>
        <v>0</v>
      </c>
      <c r="K146" s="209" t="s">
        <v>747</v>
      </c>
      <c r="L146" s="25"/>
      <c r="M146" s="101" t="s">
        <v>3</v>
      </c>
      <c r="N146" s="102" t="s">
        <v>42</v>
      </c>
      <c r="O146" s="103">
        <v>0</v>
      </c>
      <c r="P146" s="103">
        <f t="shared" si="11"/>
        <v>0</v>
      </c>
      <c r="Q146" s="103">
        <v>0</v>
      </c>
      <c r="R146" s="103">
        <f t="shared" si="12"/>
        <v>0</v>
      </c>
      <c r="S146" s="103">
        <v>0</v>
      </c>
      <c r="T146" s="104">
        <f t="shared" si="13"/>
        <v>0</v>
      </c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R146" s="105" t="s">
        <v>104</v>
      </c>
      <c r="AT146" s="105" t="s">
        <v>100</v>
      </c>
      <c r="AU146" s="105" t="s">
        <v>71</v>
      </c>
      <c r="AY146" s="12" t="s">
        <v>99</v>
      </c>
      <c r="BE146" s="106">
        <f t="shared" si="14"/>
        <v>0</v>
      </c>
      <c r="BF146" s="106">
        <f t="shared" si="15"/>
        <v>0</v>
      </c>
      <c r="BG146" s="106">
        <f t="shared" si="16"/>
        <v>0</v>
      </c>
      <c r="BH146" s="106">
        <f t="shared" si="17"/>
        <v>0</v>
      </c>
      <c r="BI146" s="106">
        <f t="shared" si="18"/>
        <v>0</v>
      </c>
      <c r="BJ146" s="12" t="s">
        <v>73</v>
      </c>
      <c r="BK146" s="106">
        <f t="shared" si="19"/>
        <v>0</v>
      </c>
      <c r="BL146" s="12" t="s">
        <v>104</v>
      </c>
      <c r="BM146" s="105" t="s">
        <v>312</v>
      </c>
    </row>
    <row r="147" spans="1:65" s="2" customFormat="1" ht="16.5" customHeight="1">
      <c r="A147" s="24"/>
      <c r="B147" s="99"/>
      <c r="C147" s="189" t="s">
        <v>207</v>
      </c>
      <c r="D147" s="189" t="s">
        <v>100</v>
      </c>
      <c r="E147" s="190" t="s">
        <v>313</v>
      </c>
      <c r="F147" s="191" t="s">
        <v>314</v>
      </c>
      <c r="G147" s="192" t="s">
        <v>145</v>
      </c>
      <c r="H147" s="193">
        <v>3</v>
      </c>
      <c r="I147" s="199">
        <v>0</v>
      </c>
      <c r="J147" s="194">
        <f t="shared" si="10"/>
        <v>0</v>
      </c>
      <c r="K147" s="209" t="s">
        <v>747</v>
      </c>
      <c r="L147" s="25"/>
      <c r="M147" s="101" t="s">
        <v>3</v>
      </c>
      <c r="N147" s="102" t="s">
        <v>42</v>
      </c>
      <c r="O147" s="103">
        <v>0</v>
      </c>
      <c r="P147" s="103">
        <f t="shared" si="11"/>
        <v>0</v>
      </c>
      <c r="Q147" s="103">
        <v>0</v>
      </c>
      <c r="R147" s="103">
        <f t="shared" si="12"/>
        <v>0</v>
      </c>
      <c r="S147" s="103">
        <v>0</v>
      </c>
      <c r="T147" s="104">
        <f t="shared" si="13"/>
        <v>0</v>
      </c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R147" s="105" t="s">
        <v>104</v>
      </c>
      <c r="AT147" s="105" t="s">
        <v>100</v>
      </c>
      <c r="AU147" s="105" t="s">
        <v>71</v>
      </c>
      <c r="AY147" s="12" t="s">
        <v>99</v>
      </c>
      <c r="BE147" s="106">
        <f t="shared" si="14"/>
        <v>0</v>
      </c>
      <c r="BF147" s="106">
        <f t="shared" si="15"/>
        <v>0</v>
      </c>
      <c r="BG147" s="106">
        <f t="shared" si="16"/>
        <v>0</v>
      </c>
      <c r="BH147" s="106">
        <f t="shared" si="17"/>
        <v>0</v>
      </c>
      <c r="BI147" s="106">
        <f t="shared" si="18"/>
        <v>0</v>
      </c>
      <c r="BJ147" s="12" t="s">
        <v>73</v>
      </c>
      <c r="BK147" s="106">
        <f t="shared" si="19"/>
        <v>0</v>
      </c>
      <c r="BL147" s="12" t="s">
        <v>104</v>
      </c>
      <c r="BM147" s="105" t="s">
        <v>315</v>
      </c>
    </row>
    <row r="148" spans="1:65" s="2" customFormat="1" ht="16.5" customHeight="1">
      <c r="A148" s="24"/>
      <c r="B148" s="99"/>
      <c r="C148" s="189" t="s">
        <v>316</v>
      </c>
      <c r="D148" s="189" t="s">
        <v>100</v>
      </c>
      <c r="E148" s="190" t="s">
        <v>317</v>
      </c>
      <c r="F148" s="191" t="s">
        <v>318</v>
      </c>
      <c r="G148" s="192" t="s">
        <v>145</v>
      </c>
      <c r="H148" s="193">
        <v>3</v>
      </c>
      <c r="I148" s="199">
        <v>0</v>
      </c>
      <c r="J148" s="194">
        <f t="shared" si="10"/>
        <v>0</v>
      </c>
      <c r="K148" s="209" t="s">
        <v>747</v>
      </c>
      <c r="L148" s="25"/>
      <c r="M148" s="101" t="s">
        <v>3</v>
      </c>
      <c r="N148" s="102" t="s">
        <v>42</v>
      </c>
      <c r="O148" s="103">
        <v>0</v>
      </c>
      <c r="P148" s="103">
        <f t="shared" si="11"/>
        <v>0</v>
      </c>
      <c r="Q148" s="103">
        <v>0</v>
      </c>
      <c r="R148" s="103">
        <f t="shared" si="12"/>
        <v>0</v>
      </c>
      <c r="S148" s="103">
        <v>0</v>
      </c>
      <c r="T148" s="104">
        <f t="shared" si="13"/>
        <v>0</v>
      </c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R148" s="105" t="s">
        <v>104</v>
      </c>
      <c r="AT148" s="105" t="s">
        <v>100</v>
      </c>
      <c r="AU148" s="105" t="s">
        <v>71</v>
      </c>
      <c r="AY148" s="12" t="s">
        <v>99</v>
      </c>
      <c r="BE148" s="106">
        <f t="shared" si="14"/>
        <v>0</v>
      </c>
      <c r="BF148" s="106">
        <f t="shared" si="15"/>
        <v>0</v>
      </c>
      <c r="BG148" s="106">
        <f t="shared" si="16"/>
        <v>0</v>
      </c>
      <c r="BH148" s="106">
        <f t="shared" si="17"/>
        <v>0</v>
      </c>
      <c r="BI148" s="106">
        <f t="shared" si="18"/>
        <v>0</v>
      </c>
      <c r="BJ148" s="12" t="s">
        <v>73</v>
      </c>
      <c r="BK148" s="106">
        <f t="shared" si="19"/>
        <v>0</v>
      </c>
      <c r="BL148" s="12" t="s">
        <v>104</v>
      </c>
      <c r="BM148" s="105" t="s">
        <v>319</v>
      </c>
    </row>
    <row r="149" spans="1:65" s="2" customFormat="1" ht="16.5" customHeight="1">
      <c r="A149" s="24"/>
      <c r="B149" s="99"/>
      <c r="C149" s="189" t="s">
        <v>210</v>
      </c>
      <c r="D149" s="189" t="s">
        <v>100</v>
      </c>
      <c r="E149" s="190" t="s">
        <v>320</v>
      </c>
      <c r="F149" s="191" t="s">
        <v>321</v>
      </c>
      <c r="G149" s="192" t="s">
        <v>145</v>
      </c>
      <c r="H149" s="193">
        <v>3</v>
      </c>
      <c r="I149" s="199">
        <v>0</v>
      </c>
      <c r="J149" s="194">
        <f t="shared" si="10"/>
        <v>0</v>
      </c>
      <c r="K149" s="209" t="s">
        <v>747</v>
      </c>
      <c r="L149" s="25"/>
      <c r="M149" s="101" t="s">
        <v>3</v>
      </c>
      <c r="N149" s="102" t="s">
        <v>42</v>
      </c>
      <c r="O149" s="103">
        <v>0</v>
      </c>
      <c r="P149" s="103">
        <f t="shared" si="11"/>
        <v>0</v>
      </c>
      <c r="Q149" s="103">
        <v>0</v>
      </c>
      <c r="R149" s="103">
        <f t="shared" si="12"/>
        <v>0</v>
      </c>
      <c r="S149" s="103">
        <v>0</v>
      </c>
      <c r="T149" s="104">
        <f t="shared" si="13"/>
        <v>0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R149" s="105" t="s">
        <v>104</v>
      </c>
      <c r="AT149" s="105" t="s">
        <v>100</v>
      </c>
      <c r="AU149" s="105" t="s">
        <v>71</v>
      </c>
      <c r="AY149" s="12" t="s">
        <v>99</v>
      </c>
      <c r="BE149" s="106">
        <f t="shared" si="14"/>
        <v>0</v>
      </c>
      <c r="BF149" s="106">
        <f t="shared" si="15"/>
        <v>0</v>
      </c>
      <c r="BG149" s="106">
        <f t="shared" si="16"/>
        <v>0</v>
      </c>
      <c r="BH149" s="106">
        <f t="shared" si="17"/>
        <v>0</v>
      </c>
      <c r="BI149" s="106">
        <f t="shared" si="18"/>
        <v>0</v>
      </c>
      <c r="BJ149" s="12" t="s">
        <v>73</v>
      </c>
      <c r="BK149" s="106">
        <f t="shared" si="19"/>
        <v>0</v>
      </c>
      <c r="BL149" s="12" t="s">
        <v>104</v>
      </c>
      <c r="BM149" s="105" t="s">
        <v>322</v>
      </c>
    </row>
    <row r="150" spans="1:65" s="2" customFormat="1" ht="16.5" customHeight="1">
      <c r="A150" s="24"/>
      <c r="B150" s="99"/>
      <c r="C150" s="189" t="s">
        <v>323</v>
      </c>
      <c r="D150" s="189" t="s">
        <v>100</v>
      </c>
      <c r="E150" s="190" t="s">
        <v>324</v>
      </c>
      <c r="F150" s="191" t="s">
        <v>325</v>
      </c>
      <c r="G150" s="192" t="s">
        <v>145</v>
      </c>
      <c r="H150" s="193">
        <v>2.2</v>
      </c>
      <c r="I150" s="199">
        <v>0</v>
      </c>
      <c r="J150" s="194">
        <f aca="true" t="shared" si="20" ref="J150:J181">ROUND(I150*H150,2)</f>
        <v>0</v>
      </c>
      <c r="K150" s="209" t="s">
        <v>747</v>
      </c>
      <c r="L150" s="25"/>
      <c r="M150" s="101" t="s">
        <v>3</v>
      </c>
      <c r="N150" s="102" t="s">
        <v>42</v>
      </c>
      <c r="O150" s="103">
        <v>0</v>
      </c>
      <c r="P150" s="103">
        <f aca="true" t="shared" si="21" ref="P150:P181">O150*H150</f>
        <v>0</v>
      </c>
      <c r="Q150" s="103">
        <v>0</v>
      </c>
      <c r="R150" s="103">
        <f aca="true" t="shared" si="22" ref="R150:R181">Q150*H150</f>
        <v>0</v>
      </c>
      <c r="S150" s="103">
        <v>0</v>
      </c>
      <c r="T150" s="104">
        <f aca="true" t="shared" si="23" ref="T150:T181">S150*H150</f>
        <v>0</v>
      </c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R150" s="105" t="s">
        <v>104</v>
      </c>
      <c r="AT150" s="105" t="s">
        <v>100</v>
      </c>
      <c r="AU150" s="105" t="s">
        <v>71</v>
      </c>
      <c r="AY150" s="12" t="s">
        <v>99</v>
      </c>
      <c r="BE150" s="106">
        <f aca="true" t="shared" si="24" ref="BE150:BE181">IF(N150="základní",J150,0)</f>
        <v>0</v>
      </c>
      <c r="BF150" s="106">
        <f aca="true" t="shared" si="25" ref="BF150:BF181">IF(N150="snížená",J150,0)</f>
        <v>0</v>
      </c>
      <c r="BG150" s="106">
        <f aca="true" t="shared" si="26" ref="BG150:BG181">IF(N150="zákl. přenesená",J150,0)</f>
        <v>0</v>
      </c>
      <c r="BH150" s="106">
        <f aca="true" t="shared" si="27" ref="BH150:BH181">IF(N150="sníž. přenesená",J150,0)</f>
        <v>0</v>
      </c>
      <c r="BI150" s="106">
        <f aca="true" t="shared" si="28" ref="BI150:BI181">IF(N150="nulová",J150,0)</f>
        <v>0</v>
      </c>
      <c r="BJ150" s="12" t="s">
        <v>73</v>
      </c>
      <c r="BK150" s="106">
        <f aca="true" t="shared" si="29" ref="BK150:BK181">ROUND(I150*H150,2)</f>
        <v>0</v>
      </c>
      <c r="BL150" s="12" t="s">
        <v>104</v>
      </c>
      <c r="BM150" s="105" t="s">
        <v>326</v>
      </c>
    </row>
    <row r="151" spans="1:65" s="2" customFormat="1" ht="16.5" customHeight="1">
      <c r="A151" s="24"/>
      <c r="B151" s="99"/>
      <c r="C151" s="189" t="s">
        <v>214</v>
      </c>
      <c r="D151" s="189" t="s">
        <v>100</v>
      </c>
      <c r="E151" s="190" t="s">
        <v>327</v>
      </c>
      <c r="F151" s="191" t="s">
        <v>328</v>
      </c>
      <c r="G151" s="192" t="s">
        <v>103</v>
      </c>
      <c r="H151" s="193">
        <v>4</v>
      </c>
      <c r="I151" s="199">
        <v>0</v>
      </c>
      <c r="J151" s="194">
        <f t="shared" si="20"/>
        <v>0</v>
      </c>
      <c r="K151" s="100" t="s">
        <v>3</v>
      </c>
      <c r="L151" s="25"/>
      <c r="M151" s="101" t="s">
        <v>3</v>
      </c>
      <c r="N151" s="102" t="s">
        <v>42</v>
      </c>
      <c r="O151" s="103">
        <v>0</v>
      </c>
      <c r="P151" s="103">
        <f t="shared" si="21"/>
        <v>0</v>
      </c>
      <c r="Q151" s="103">
        <v>0</v>
      </c>
      <c r="R151" s="103">
        <f t="shared" si="22"/>
        <v>0</v>
      </c>
      <c r="S151" s="103">
        <v>0</v>
      </c>
      <c r="T151" s="104">
        <f t="shared" si="23"/>
        <v>0</v>
      </c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R151" s="105" t="s">
        <v>104</v>
      </c>
      <c r="AT151" s="105" t="s">
        <v>100</v>
      </c>
      <c r="AU151" s="105" t="s">
        <v>71</v>
      </c>
      <c r="AY151" s="12" t="s">
        <v>99</v>
      </c>
      <c r="BE151" s="106">
        <f t="shared" si="24"/>
        <v>0</v>
      </c>
      <c r="BF151" s="106">
        <f t="shared" si="25"/>
        <v>0</v>
      </c>
      <c r="BG151" s="106">
        <f t="shared" si="26"/>
        <v>0</v>
      </c>
      <c r="BH151" s="106">
        <f t="shared" si="27"/>
        <v>0</v>
      </c>
      <c r="BI151" s="106">
        <f t="shared" si="28"/>
        <v>0</v>
      </c>
      <c r="BJ151" s="12" t="s">
        <v>73</v>
      </c>
      <c r="BK151" s="106">
        <f t="shared" si="29"/>
        <v>0</v>
      </c>
      <c r="BL151" s="12" t="s">
        <v>104</v>
      </c>
      <c r="BM151" s="105" t="s">
        <v>329</v>
      </c>
    </row>
    <row r="152" spans="1:65" s="2" customFormat="1" ht="16.5" customHeight="1">
      <c r="A152" s="24"/>
      <c r="B152" s="99"/>
      <c r="C152" s="189" t="s">
        <v>330</v>
      </c>
      <c r="D152" s="189" t="s">
        <v>100</v>
      </c>
      <c r="E152" s="190" t="s">
        <v>331</v>
      </c>
      <c r="F152" s="191" t="s">
        <v>332</v>
      </c>
      <c r="G152" s="192" t="s">
        <v>103</v>
      </c>
      <c r="H152" s="193">
        <v>18</v>
      </c>
      <c r="I152" s="199">
        <v>0</v>
      </c>
      <c r="J152" s="194">
        <f t="shared" si="20"/>
        <v>0</v>
      </c>
      <c r="K152" s="100" t="s">
        <v>3</v>
      </c>
      <c r="L152" s="25"/>
      <c r="M152" s="101" t="s">
        <v>3</v>
      </c>
      <c r="N152" s="102" t="s">
        <v>42</v>
      </c>
      <c r="O152" s="103">
        <v>0</v>
      </c>
      <c r="P152" s="103">
        <f t="shared" si="21"/>
        <v>0</v>
      </c>
      <c r="Q152" s="103">
        <v>0</v>
      </c>
      <c r="R152" s="103">
        <f t="shared" si="22"/>
        <v>0</v>
      </c>
      <c r="S152" s="103">
        <v>0</v>
      </c>
      <c r="T152" s="104">
        <f t="shared" si="23"/>
        <v>0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R152" s="105" t="s">
        <v>104</v>
      </c>
      <c r="AT152" s="105" t="s">
        <v>100</v>
      </c>
      <c r="AU152" s="105" t="s">
        <v>71</v>
      </c>
      <c r="AY152" s="12" t="s">
        <v>99</v>
      </c>
      <c r="BE152" s="106">
        <f t="shared" si="24"/>
        <v>0</v>
      </c>
      <c r="BF152" s="106">
        <f t="shared" si="25"/>
        <v>0</v>
      </c>
      <c r="BG152" s="106">
        <f t="shared" si="26"/>
        <v>0</v>
      </c>
      <c r="BH152" s="106">
        <f t="shared" si="27"/>
        <v>0</v>
      </c>
      <c r="BI152" s="106">
        <f t="shared" si="28"/>
        <v>0</v>
      </c>
      <c r="BJ152" s="12" t="s">
        <v>73</v>
      </c>
      <c r="BK152" s="106">
        <f t="shared" si="29"/>
        <v>0</v>
      </c>
      <c r="BL152" s="12" t="s">
        <v>104</v>
      </c>
      <c r="BM152" s="105" t="s">
        <v>333</v>
      </c>
    </row>
    <row r="153" spans="1:65" s="2" customFormat="1" ht="16.5" customHeight="1">
      <c r="A153" s="24"/>
      <c r="B153" s="99"/>
      <c r="C153" s="189" t="s">
        <v>217</v>
      </c>
      <c r="D153" s="189" t="s">
        <v>100</v>
      </c>
      <c r="E153" s="190" t="s">
        <v>334</v>
      </c>
      <c r="F153" s="191" t="s">
        <v>335</v>
      </c>
      <c r="G153" s="192" t="s">
        <v>103</v>
      </c>
      <c r="H153" s="193">
        <v>12</v>
      </c>
      <c r="I153" s="199">
        <v>0</v>
      </c>
      <c r="J153" s="194">
        <f t="shared" si="20"/>
        <v>0</v>
      </c>
      <c r="K153" s="100" t="s">
        <v>3</v>
      </c>
      <c r="L153" s="25"/>
      <c r="M153" s="101" t="s">
        <v>3</v>
      </c>
      <c r="N153" s="102" t="s">
        <v>42</v>
      </c>
      <c r="O153" s="103">
        <v>0</v>
      </c>
      <c r="P153" s="103">
        <f t="shared" si="21"/>
        <v>0</v>
      </c>
      <c r="Q153" s="103">
        <v>0</v>
      </c>
      <c r="R153" s="103">
        <f t="shared" si="22"/>
        <v>0</v>
      </c>
      <c r="S153" s="103">
        <v>0</v>
      </c>
      <c r="T153" s="104">
        <f t="shared" si="23"/>
        <v>0</v>
      </c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R153" s="105" t="s">
        <v>104</v>
      </c>
      <c r="AT153" s="105" t="s">
        <v>100</v>
      </c>
      <c r="AU153" s="105" t="s">
        <v>71</v>
      </c>
      <c r="AY153" s="12" t="s">
        <v>99</v>
      </c>
      <c r="BE153" s="106">
        <f t="shared" si="24"/>
        <v>0</v>
      </c>
      <c r="BF153" s="106">
        <f t="shared" si="25"/>
        <v>0</v>
      </c>
      <c r="BG153" s="106">
        <f t="shared" si="26"/>
        <v>0</v>
      </c>
      <c r="BH153" s="106">
        <f t="shared" si="27"/>
        <v>0</v>
      </c>
      <c r="BI153" s="106">
        <f t="shared" si="28"/>
        <v>0</v>
      </c>
      <c r="BJ153" s="12" t="s">
        <v>73</v>
      </c>
      <c r="BK153" s="106">
        <f t="shared" si="29"/>
        <v>0</v>
      </c>
      <c r="BL153" s="12" t="s">
        <v>104</v>
      </c>
      <c r="BM153" s="105" t="s">
        <v>336</v>
      </c>
    </row>
    <row r="154" spans="1:65" s="2" customFormat="1" ht="16.5" customHeight="1">
      <c r="A154" s="24"/>
      <c r="B154" s="99"/>
      <c r="C154" s="189" t="s">
        <v>337</v>
      </c>
      <c r="D154" s="189" t="s">
        <v>100</v>
      </c>
      <c r="E154" s="190" t="s">
        <v>338</v>
      </c>
      <c r="F154" s="191" t="s">
        <v>339</v>
      </c>
      <c r="G154" s="192" t="s">
        <v>103</v>
      </c>
      <c r="H154" s="193">
        <v>6</v>
      </c>
      <c r="I154" s="199">
        <v>0</v>
      </c>
      <c r="J154" s="194">
        <f t="shared" si="20"/>
        <v>0</v>
      </c>
      <c r="K154" s="100" t="s">
        <v>3</v>
      </c>
      <c r="L154" s="25"/>
      <c r="M154" s="101" t="s">
        <v>3</v>
      </c>
      <c r="N154" s="102" t="s">
        <v>42</v>
      </c>
      <c r="O154" s="103">
        <v>0</v>
      </c>
      <c r="P154" s="103">
        <f t="shared" si="21"/>
        <v>0</v>
      </c>
      <c r="Q154" s="103">
        <v>0</v>
      </c>
      <c r="R154" s="103">
        <f t="shared" si="22"/>
        <v>0</v>
      </c>
      <c r="S154" s="103">
        <v>0</v>
      </c>
      <c r="T154" s="104">
        <f t="shared" si="23"/>
        <v>0</v>
      </c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R154" s="105" t="s">
        <v>104</v>
      </c>
      <c r="AT154" s="105" t="s">
        <v>100</v>
      </c>
      <c r="AU154" s="105" t="s">
        <v>71</v>
      </c>
      <c r="AY154" s="12" t="s">
        <v>99</v>
      </c>
      <c r="BE154" s="106">
        <f t="shared" si="24"/>
        <v>0</v>
      </c>
      <c r="BF154" s="106">
        <f t="shared" si="25"/>
        <v>0</v>
      </c>
      <c r="BG154" s="106">
        <f t="shared" si="26"/>
        <v>0</v>
      </c>
      <c r="BH154" s="106">
        <f t="shared" si="27"/>
        <v>0</v>
      </c>
      <c r="BI154" s="106">
        <f t="shared" si="28"/>
        <v>0</v>
      </c>
      <c r="BJ154" s="12" t="s">
        <v>73</v>
      </c>
      <c r="BK154" s="106">
        <f t="shared" si="29"/>
        <v>0</v>
      </c>
      <c r="BL154" s="12" t="s">
        <v>104</v>
      </c>
      <c r="BM154" s="105" t="s">
        <v>340</v>
      </c>
    </row>
    <row r="155" spans="1:65" s="2" customFormat="1" ht="16.5" customHeight="1">
      <c r="A155" s="24"/>
      <c r="B155" s="99"/>
      <c r="C155" s="189" t="s">
        <v>221</v>
      </c>
      <c r="D155" s="189" t="s">
        <v>100</v>
      </c>
      <c r="E155" s="190" t="s">
        <v>341</v>
      </c>
      <c r="F155" s="191" t="s">
        <v>342</v>
      </c>
      <c r="G155" s="192" t="s">
        <v>103</v>
      </c>
      <c r="H155" s="193">
        <v>4</v>
      </c>
      <c r="I155" s="199">
        <v>0</v>
      </c>
      <c r="J155" s="194">
        <f t="shared" si="20"/>
        <v>0</v>
      </c>
      <c r="K155" s="100" t="s">
        <v>3</v>
      </c>
      <c r="L155" s="25"/>
      <c r="M155" s="101" t="s">
        <v>3</v>
      </c>
      <c r="N155" s="102" t="s">
        <v>42</v>
      </c>
      <c r="O155" s="103">
        <v>0</v>
      </c>
      <c r="P155" s="103">
        <f t="shared" si="21"/>
        <v>0</v>
      </c>
      <c r="Q155" s="103">
        <v>0</v>
      </c>
      <c r="R155" s="103">
        <f t="shared" si="22"/>
        <v>0</v>
      </c>
      <c r="S155" s="103">
        <v>0</v>
      </c>
      <c r="T155" s="104">
        <f t="shared" si="23"/>
        <v>0</v>
      </c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R155" s="105" t="s">
        <v>104</v>
      </c>
      <c r="AT155" s="105" t="s">
        <v>100</v>
      </c>
      <c r="AU155" s="105" t="s">
        <v>71</v>
      </c>
      <c r="AY155" s="12" t="s">
        <v>99</v>
      </c>
      <c r="BE155" s="106">
        <f t="shared" si="24"/>
        <v>0</v>
      </c>
      <c r="BF155" s="106">
        <f t="shared" si="25"/>
        <v>0</v>
      </c>
      <c r="BG155" s="106">
        <f t="shared" si="26"/>
        <v>0</v>
      </c>
      <c r="BH155" s="106">
        <f t="shared" si="27"/>
        <v>0</v>
      </c>
      <c r="BI155" s="106">
        <f t="shared" si="28"/>
        <v>0</v>
      </c>
      <c r="BJ155" s="12" t="s">
        <v>73</v>
      </c>
      <c r="BK155" s="106">
        <f t="shared" si="29"/>
        <v>0</v>
      </c>
      <c r="BL155" s="12" t="s">
        <v>104</v>
      </c>
      <c r="BM155" s="105" t="s">
        <v>343</v>
      </c>
    </row>
    <row r="156" spans="1:65" s="2" customFormat="1" ht="16.5" customHeight="1">
      <c r="A156" s="24"/>
      <c r="B156" s="99"/>
      <c r="C156" s="189" t="s">
        <v>344</v>
      </c>
      <c r="D156" s="189" t="s">
        <v>100</v>
      </c>
      <c r="E156" s="190" t="s">
        <v>345</v>
      </c>
      <c r="F156" s="191" t="s">
        <v>346</v>
      </c>
      <c r="G156" s="192" t="s">
        <v>103</v>
      </c>
      <c r="H156" s="193">
        <v>14</v>
      </c>
      <c r="I156" s="199">
        <v>0</v>
      </c>
      <c r="J156" s="194">
        <f t="shared" si="20"/>
        <v>0</v>
      </c>
      <c r="K156" s="100" t="s">
        <v>3</v>
      </c>
      <c r="L156" s="25"/>
      <c r="M156" s="101" t="s">
        <v>3</v>
      </c>
      <c r="N156" s="102" t="s">
        <v>42</v>
      </c>
      <c r="O156" s="103">
        <v>0</v>
      </c>
      <c r="P156" s="103">
        <f t="shared" si="21"/>
        <v>0</v>
      </c>
      <c r="Q156" s="103">
        <v>0</v>
      </c>
      <c r="R156" s="103">
        <f t="shared" si="22"/>
        <v>0</v>
      </c>
      <c r="S156" s="103">
        <v>0</v>
      </c>
      <c r="T156" s="104">
        <f t="shared" si="23"/>
        <v>0</v>
      </c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R156" s="105" t="s">
        <v>104</v>
      </c>
      <c r="AT156" s="105" t="s">
        <v>100</v>
      </c>
      <c r="AU156" s="105" t="s">
        <v>71</v>
      </c>
      <c r="AY156" s="12" t="s">
        <v>99</v>
      </c>
      <c r="BE156" s="106">
        <f t="shared" si="24"/>
        <v>0</v>
      </c>
      <c r="BF156" s="106">
        <f t="shared" si="25"/>
        <v>0</v>
      </c>
      <c r="BG156" s="106">
        <f t="shared" si="26"/>
        <v>0</v>
      </c>
      <c r="BH156" s="106">
        <f t="shared" si="27"/>
        <v>0</v>
      </c>
      <c r="BI156" s="106">
        <f t="shared" si="28"/>
        <v>0</v>
      </c>
      <c r="BJ156" s="12" t="s">
        <v>73</v>
      </c>
      <c r="BK156" s="106">
        <f t="shared" si="29"/>
        <v>0</v>
      </c>
      <c r="BL156" s="12" t="s">
        <v>104</v>
      </c>
      <c r="BM156" s="105" t="s">
        <v>347</v>
      </c>
    </row>
    <row r="157" spans="1:65" s="2" customFormat="1" ht="16.5" customHeight="1">
      <c r="A157" s="24"/>
      <c r="B157" s="99"/>
      <c r="C157" s="189" t="s">
        <v>224</v>
      </c>
      <c r="D157" s="189" t="s">
        <v>100</v>
      </c>
      <c r="E157" s="190" t="s">
        <v>348</v>
      </c>
      <c r="F157" s="191" t="s">
        <v>349</v>
      </c>
      <c r="G157" s="192" t="s">
        <v>103</v>
      </c>
      <c r="H157" s="193">
        <v>26</v>
      </c>
      <c r="I157" s="199">
        <v>0</v>
      </c>
      <c r="J157" s="194">
        <f t="shared" si="20"/>
        <v>0</v>
      </c>
      <c r="K157" s="100" t="s">
        <v>3</v>
      </c>
      <c r="L157" s="25"/>
      <c r="M157" s="101" t="s">
        <v>3</v>
      </c>
      <c r="N157" s="102" t="s">
        <v>42</v>
      </c>
      <c r="O157" s="103">
        <v>0</v>
      </c>
      <c r="P157" s="103">
        <f t="shared" si="21"/>
        <v>0</v>
      </c>
      <c r="Q157" s="103">
        <v>0</v>
      </c>
      <c r="R157" s="103">
        <f t="shared" si="22"/>
        <v>0</v>
      </c>
      <c r="S157" s="103">
        <v>0</v>
      </c>
      <c r="T157" s="104">
        <f t="shared" si="23"/>
        <v>0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R157" s="105" t="s">
        <v>104</v>
      </c>
      <c r="AT157" s="105" t="s">
        <v>100</v>
      </c>
      <c r="AU157" s="105" t="s">
        <v>71</v>
      </c>
      <c r="AY157" s="12" t="s">
        <v>99</v>
      </c>
      <c r="BE157" s="106">
        <f t="shared" si="24"/>
        <v>0</v>
      </c>
      <c r="BF157" s="106">
        <f t="shared" si="25"/>
        <v>0</v>
      </c>
      <c r="BG157" s="106">
        <f t="shared" si="26"/>
        <v>0</v>
      </c>
      <c r="BH157" s="106">
        <f t="shared" si="27"/>
        <v>0</v>
      </c>
      <c r="BI157" s="106">
        <f t="shared" si="28"/>
        <v>0</v>
      </c>
      <c r="BJ157" s="12" t="s">
        <v>73</v>
      </c>
      <c r="BK157" s="106">
        <f t="shared" si="29"/>
        <v>0</v>
      </c>
      <c r="BL157" s="12" t="s">
        <v>104</v>
      </c>
      <c r="BM157" s="105" t="s">
        <v>350</v>
      </c>
    </row>
    <row r="158" spans="1:65" s="2" customFormat="1" ht="16.5" customHeight="1">
      <c r="A158" s="24"/>
      <c r="B158" s="99"/>
      <c r="C158" s="189" t="s">
        <v>351</v>
      </c>
      <c r="D158" s="189" t="s">
        <v>100</v>
      </c>
      <c r="E158" s="190" t="s">
        <v>352</v>
      </c>
      <c r="F158" s="191" t="s">
        <v>353</v>
      </c>
      <c r="G158" s="192" t="s">
        <v>103</v>
      </c>
      <c r="H158" s="193">
        <v>5</v>
      </c>
      <c r="I158" s="199">
        <v>0</v>
      </c>
      <c r="J158" s="194">
        <f t="shared" si="20"/>
        <v>0</v>
      </c>
      <c r="K158" s="100" t="s">
        <v>3</v>
      </c>
      <c r="L158" s="25"/>
      <c r="M158" s="101" t="s">
        <v>3</v>
      </c>
      <c r="N158" s="102" t="s">
        <v>42</v>
      </c>
      <c r="O158" s="103">
        <v>0</v>
      </c>
      <c r="P158" s="103">
        <f t="shared" si="21"/>
        <v>0</v>
      </c>
      <c r="Q158" s="103">
        <v>0</v>
      </c>
      <c r="R158" s="103">
        <f t="shared" si="22"/>
        <v>0</v>
      </c>
      <c r="S158" s="103">
        <v>0</v>
      </c>
      <c r="T158" s="104">
        <f t="shared" si="23"/>
        <v>0</v>
      </c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R158" s="105" t="s">
        <v>104</v>
      </c>
      <c r="AT158" s="105" t="s">
        <v>100</v>
      </c>
      <c r="AU158" s="105" t="s">
        <v>71</v>
      </c>
      <c r="AY158" s="12" t="s">
        <v>99</v>
      </c>
      <c r="BE158" s="106">
        <f t="shared" si="24"/>
        <v>0</v>
      </c>
      <c r="BF158" s="106">
        <f t="shared" si="25"/>
        <v>0</v>
      </c>
      <c r="BG158" s="106">
        <f t="shared" si="26"/>
        <v>0</v>
      </c>
      <c r="BH158" s="106">
        <f t="shared" si="27"/>
        <v>0</v>
      </c>
      <c r="BI158" s="106">
        <f t="shared" si="28"/>
        <v>0</v>
      </c>
      <c r="BJ158" s="12" t="s">
        <v>73</v>
      </c>
      <c r="BK158" s="106">
        <f t="shared" si="29"/>
        <v>0</v>
      </c>
      <c r="BL158" s="12" t="s">
        <v>104</v>
      </c>
      <c r="BM158" s="105" t="s">
        <v>354</v>
      </c>
    </row>
    <row r="159" spans="1:65" s="2" customFormat="1" ht="16.5" customHeight="1">
      <c r="A159" s="24"/>
      <c r="B159" s="99"/>
      <c r="C159" s="189" t="s">
        <v>228</v>
      </c>
      <c r="D159" s="189" t="s">
        <v>100</v>
      </c>
      <c r="E159" s="190" t="s">
        <v>355</v>
      </c>
      <c r="F159" s="191" t="s">
        <v>356</v>
      </c>
      <c r="G159" s="192" t="s">
        <v>103</v>
      </c>
      <c r="H159" s="193">
        <v>1</v>
      </c>
      <c r="I159" s="199">
        <v>0</v>
      </c>
      <c r="J159" s="194">
        <f t="shared" si="20"/>
        <v>0</v>
      </c>
      <c r="K159" s="100" t="s">
        <v>3</v>
      </c>
      <c r="L159" s="25"/>
      <c r="M159" s="101" t="s">
        <v>3</v>
      </c>
      <c r="N159" s="102" t="s">
        <v>42</v>
      </c>
      <c r="O159" s="103">
        <v>0</v>
      </c>
      <c r="P159" s="103">
        <f t="shared" si="21"/>
        <v>0</v>
      </c>
      <c r="Q159" s="103">
        <v>0</v>
      </c>
      <c r="R159" s="103">
        <f t="shared" si="22"/>
        <v>0</v>
      </c>
      <c r="S159" s="103">
        <v>0</v>
      </c>
      <c r="T159" s="104">
        <f t="shared" si="23"/>
        <v>0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R159" s="105" t="s">
        <v>104</v>
      </c>
      <c r="AT159" s="105" t="s">
        <v>100</v>
      </c>
      <c r="AU159" s="105" t="s">
        <v>71</v>
      </c>
      <c r="AY159" s="12" t="s">
        <v>99</v>
      </c>
      <c r="BE159" s="106">
        <f t="shared" si="24"/>
        <v>0</v>
      </c>
      <c r="BF159" s="106">
        <f t="shared" si="25"/>
        <v>0</v>
      </c>
      <c r="BG159" s="106">
        <f t="shared" si="26"/>
        <v>0</v>
      </c>
      <c r="BH159" s="106">
        <f t="shared" si="27"/>
        <v>0</v>
      </c>
      <c r="BI159" s="106">
        <f t="shared" si="28"/>
        <v>0</v>
      </c>
      <c r="BJ159" s="12" t="s">
        <v>73</v>
      </c>
      <c r="BK159" s="106">
        <f t="shared" si="29"/>
        <v>0</v>
      </c>
      <c r="BL159" s="12" t="s">
        <v>104</v>
      </c>
      <c r="BM159" s="105" t="s">
        <v>357</v>
      </c>
    </row>
    <row r="160" spans="1:65" s="2" customFormat="1" ht="16.5" customHeight="1">
      <c r="A160" s="24"/>
      <c r="B160" s="99"/>
      <c r="C160" s="189" t="s">
        <v>358</v>
      </c>
      <c r="D160" s="189" t="s">
        <v>100</v>
      </c>
      <c r="E160" s="190" t="s">
        <v>359</v>
      </c>
      <c r="F160" s="191" t="s">
        <v>360</v>
      </c>
      <c r="G160" s="192" t="s">
        <v>103</v>
      </c>
      <c r="H160" s="193">
        <v>12</v>
      </c>
      <c r="I160" s="199">
        <v>0</v>
      </c>
      <c r="J160" s="194">
        <f t="shared" si="20"/>
        <v>0</v>
      </c>
      <c r="K160" s="100" t="s">
        <v>3</v>
      </c>
      <c r="L160" s="25"/>
      <c r="M160" s="101" t="s">
        <v>3</v>
      </c>
      <c r="N160" s="102" t="s">
        <v>42</v>
      </c>
      <c r="O160" s="103">
        <v>0</v>
      </c>
      <c r="P160" s="103">
        <f t="shared" si="21"/>
        <v>0</v>
      </c>
      <c r="Q160" s="103">
        <v>0</v>
      </c>
      <c r="R160" s="103">
        <f t="shared" si="22"/>
        <v>0</v>
      </c>
      <c r="S160" s="103">
        <v>0</v>
      </c>
      <c r="T160" s="104">
        <f t="shared" si="23"/>
        <v>0</v>
      </c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R160" s="105" t="s">
        <v>104</v>
      </c>
      <c r="AT160" s="105" t="s">
        <v>100</v>
      </c>
      <c r="AU160" s="105" t="s">
        <v>71</v>
      </c>
      <c r="AY160" s="12" t="s">
        <v>99</v>
      </c>
      <c r="BE160" s="106">
        <f t="shared" si="24"/>
        <v>0</v>
      </c>
      <c r="BF160" s="106">
        <f t="shared" si="25"/>
        <v>0</v>
      </c>
      <c r="BG160" s="106">
        <f t="shared" si="26"/>
        <v>0</v>
      </c>
      <c r="BH160" s="106">
        <f t="shared" si="27"/>
        <v>0</v>
      </c>
      <c r="BI160" s="106">
        <f t="shared" si="28"/>
        <v>0</v>
      </c>
      <c r="BJ160" s="12" t="s">
        <v>73</v>
      </c>
      <c r="BK160" s="106">
        <f t="shared" si="29"/>
        <v>0</v>
      </c>
      <c r="BL160" s="12" t="s">
        <v>104</v>
      </c>
      <c r="BM160" s="105" t="s">
        <v>361</v>
      </c>
    </row>
    <row r="161" spans="1:65" s="2" customFormat="1" ht="16.5" customHeight="1">
      <c r="A161" s="24"/>
      <c r="B161" s="99"/>
      <c r="C161" s="189" t="s">
        <v>231</v>
      </c>
      <c r="D161" s="189" t="s">
        <v>100</v>
      </c>
      <c r="E161" s="190" t="s">
        <v>362</v>
      </c>
      <c r="F161" s="191" t="s">
        <v>363</v>
      </c>
      <c r="G161" s="192" t="s">
        <v>103</v>
      </c>
      <c r="H161" s="193">
        <v>8</v>
      </c>
      <c r="I161" s="199">
        <v>0</v>
      </c>
      <c r="J161" s="194">
        <f t="shared" si="20"/>
        <v>0</v>
      </c>
      <c r="K161" s="100" t="s">
        <v>3</v>
      </c>
      <c r="L161" s="25"/>
      <c r="M161" s="101" t="s">
        <v>3</v>
      </c>
      <c r="N161" s="102" t="s">
        <v>42</v>
      </c>
      <c r="O161" s="103">
        <v>0</v>
      </c>
      <c r="P161" s="103">
        <f t="shared" si="21"/>
        <v>0</v>
      </c>
      <c r="Q161" s="103">
        <v>0</v>
      </c>
      <c r="R161" s="103">
        <f t="shared" si="22"/>
        <v>0</v>
      </c>
      <c r="S161" s="103">
        <v>0</v>
      </c>
      <c r="T161" s="104">
        <f t="shared" si="23"/>
        <v>0</v>
      </c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R161" s="105" t="s">
        <v>104</v>
      </c>
      <c r="AT161" s="105" t="s">
        <v>100</v>
      </c>
      <c r="AU161" s="105" t="s">
        <v>71</v>
      </c>
      <c r="AY161" s="12" t="s">
        <v>99</v>
      </c>
      <c r="BE161" s="106">
        <f t="shared" si="24"/>
        <v>0</v>
      </c>
      <c r="BF161" s="106">
        <f t="shared" si="25"/>
        <v>0</v>
      </c>
      <c r="BG161" s="106">
        <f t="shared" si="26"/>
        <v>0</v>
      </c>
      <c r="BH161" s="106">
        <f t="shared" si="27"/>
        <v>0</v>
      </c>
      <c r="BI161" s="106">
        <f t="shared" si="28"/>
        <v>0</v>
      </c>
      <c r="BJ161" s="12" t="s">
        <v>73</v>
      </c>
      <c r="BK161" s="106">
        <f t="shared" si="29"/>
        <v>0</v>
      </c>
      <c r="BL161" s="12" t="s">
        <v>104</v>
      </c>
      <c r="BM161" s="105" t="s">
        <v>364</v>
      </c>
    </row>
    <row r="162" spans="1:65" s="2" customFormat="1" ht="16.5" customHeight="1">
      <c r="A162" s="24"/>
      <c r="B162" s="99"/>
      <c r="C162" s="189" t="s">
        <v>365</v>
      </c>
      <c r="D162" s="189" t="s">
        <v>100</v>
      </c>
      <c r="E162" s="190" t="s">
        <v>366</v>
      </c>
      <c r="F162" s="191" t="s">
        <v>367</v>
      </c>
      <c r="G162" s="192" t="s">
        <v>103</v>
      </c>
      <c r="H162" s="193">
        <v>4</v>
      </c>
      <c r="I162" s="199">
        <v>0</v>
      </c>
      <c r="J162" s="194">
        <f t="shared" si="20"/>
        <v>0</v>
      </c>
      <c r="K162" s="100" t="s">
        <v>3</v>
      </c>
      <c r="L162" s="25"/>
      <c r="M162" s="101" t="s">
        <v>3</v>
      </c>
      <c r="N162" s="102" t="s">
        <v>42</v>
      </c>
      <c r="O162" s="103">
        <v>0</v>
      </c>
      <c r="P162" s="103">
        <f t="shared" si="21"/>
        <v>0</v>
      </c>
      <c r="Q162" s="103">
        <v>0</v>
      </c>
      <c r="R162" s="103">
        <f t="shared" si="22"/>
        <v>0</v>
      </c>
      <c r="S162" s="103">
        <v>0</v>
      </c>
      <c r="T162" s="104">
        <f t="shared" si="23"/>
        <v>0</v>
      </c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R162" s="105" t="s">
        <v>104</v>
      </c>
      <c r="AT162" s="105" t="s">
        <v>100</v>
      </c>
      <c r="AU162" s="105" t="s">
        <v>71</v>
      </c>
      <c r="AY162" s="12" t="s">
        <v>99</v>
      </c>
      <c r="BE162" s="106">
        <f t="shared" si="24"/>
        <v>0</v>
      </c>
      <c r="BF162" s="106">
        <f t="shared" si="25"/>
        <v>0</v>
      </c>
      <c r="BG162" s="106">
        <f t="shared" si="26"/>
        <v>0</v>
      </c>
      <c r="BH162" s="106">
        <f t="shared" si="27"/>
        <v>0</v>
      </c>
      <c r="BI162" s="106">
        <f t="shared" si="28"/>
        <v>0</v>
      </c>
      <c r="BJ162" s="12" t="s">
        <v>73</v>
      </c>
      <c r="BK162" s="106">
        <f t="shared" si="29"/>
        <v>0</v>
      </c>
      <c r="BL162" s="12" t="s">
        <v>104</v>
      </c>
      <c r="BM162" s="105" t="s">
        <v>368</v>
      </c>
    </row>
    <row r="163" spans="1:65" s="2" customFormat="1" ht="16.5" customHeight="1">
      <c r="A163" s="24"/>
      <c r="B163" s="99"/>
      <c r="C163" s="189" t="s">
        <v>235</v>
      </c>
      <c r="D163" s="189" t="s">
        <v>100</v>
      </c>
      <c r="E163" s="190" t="s">
        <v>369</v>
      </c>
      <c r="F163" s="191" t="s">
        <v>370</v>
      </c>
      <c r="G163" s="192" t="s">
        <v>103</v>
      </c>
      <c r="H163" s="193">
        <v>8</v>
      </c>
      <c r="I163" s="199">
        <v>0</v>
      </c>
      <c r="J163" s="194">
        <f t="shared" si="20"/>
        <v>0</v>
      </c>
      <c r="K163" s="100" t="s">
        <v>3</v>
      </c>
      <c r="L163" s="25"/>
      <c r="M163" s="101" t="s">
        <v>3</v>
      </c>
      <c r="N163" s="102" t="s">
        <v>42</v>
      </c>
      <c r="O163" s="103">
        <v>0</v>
      </c>
      <c r="P163" s="103">
        <f t="shared" si="21"/>
        <v>0</v>
      </c>
      <c r="Q163" s="103">
        <v>0</v>
      </c>
      <c r="R163" s="103">
        <f t="shared" si="22"/>
        <v>0</v>
      </c>
      <c r="S163" s="103">
        <v>0</v>
      </c>
      <c r="T163" s="104">
        <f t="shared" si="23"/>
        <v>0</v>
      </c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R163" s="105" t="s">
        <v>104</v>
      </c>
      <c r="AT163" s="105" t="s">
        <v>100</v>
      </c>
      <c r="AU163" s="105" t="s">
        <v>71</v>
      </c>
      <c r="AY163" s="12" t="s">
        <v>99</v>
      </c>
      <c r="BE163" s="106">
        <f t="shared" si="24"/>
        <v>0</v>
      </c>
      <c r="BF163" s="106">
        <f t="shared" si="25"/>
        <v>0</v>
      </c>
      <c r="BG163" s="106">
        <f t="shared" si="26"/>
        <v>0</v>
      </c>
      <c r="BH163" s="106">
        <f t="shared" si="27"/>
        <v>0</v>
      </c>
      <c r="BI163" s="106">
        <f t="shared" si="28"/>
        <v>0</v>
      </c>
      <c r="BJ163" s="12" t="s">
        <v>73</v>
      </c>
      <c r="BK163" s="106">
        <f t="shared" si="29"/>
        <v>0</v>
      </c>
      <c r="BL163" s="12" t="s">
        <v>104</v>
      </c>
      <c r="BM163" s="105" t="s">
        <v>371</v>
      </c>
    </row>
    <row r="164" spans="1:65" s="2" customFormat="1" ht="16.5" customHeight="1">
      <c r="A164" s="24"/>
      <c r="B164" s="99"/>
      <c r="C164" s="189" t="s">
        <v>372</v>
      </c>
      <c r="D164" s="189" t="s">
        <v>100</v>
      </c>
      <c r="E164" s="190" t="s">
        <v>373</v>
      </c>
      <c r="F164" s="191" t="s">
        <v>374</v>
      </c>
      <c r="G164" s="192" t="s">
        <v>103</v>
      </c>
      <c r="H164" s="193">
        <v>12</v>
      </c>
      <c r="I164" s="199">
        <v>0</v>
      </c>
      <c r="J164" s="194">
        <f t="shared" si="20"/>
        <v>0</v>
      </c>
      <c r="K164" s="100" t="s">
        <v>3</v>
      </c>
      <c r="L164" s="25"/>
      <c r="M164" s="101" t="s">
        <v>3</v>
      </c>
      <c r="N164" s="102" t="s">
        <v>42</v>
      </c>
      <c r="O164" s="103">
        <v>0</v>
      </c>
      <c r="P164" s="103">
        <f t="shared" si="21"/>
        <v>0</v>
      </c>
      <c r="Q164" s="103">
        <v>0</v>
      </c>
      <c r="R164" s="103">
        <f t="shared" si="22"/>
        <v>0</v>
      </c>
      <c r="S164" s="103">
        <v>0</v>
      </c>
      <c r="T164" s="104">
        <f t="shared" si="23"/>
        <v>0</v>
      </c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R164" s="105" t="s">
        <v>104</v>
      </c>
      <c r="AT164" s="105" t="s">
        <v>100</v>
      </c>
      <c r="AU164" s="105" t="s">
        <v>71</v>
      </c>
      <c r="AY164" s="12" t="s">
        <v>99</v>
      </c>
      <c r="BE164" s="106">
        <f t="shared" si="24"/>
        <v>0</v>
      </c>
      <c r="BF164" s="106">
        <f t="shared" si="25"/>
        <v>0</v>
      </c>
      <c r="BG164" s="106">
        <f t="shared" si="26"/>
        <v>0</v>
      </c>
      <c r="BH164" s="106">
        <f t="shared" si="27"/>
        <v>0</v>
      </c>
      <c r="BI164" s="106">
        <f t="shared" si="28"/>
        <v>0</v>
      </c>
      <c r="BJ164" s="12" t="s">
        <v>73</v>
      </c>
      <c r="BK164" s="106">
        <f t="shared" si="29"/>
        <v>0</v>
      </c>
      <c r="BL164" s="12" t="s">
        <v>104</v>
      </c>
      <c r="BM164" s="105" t="s">
        <v>375</v>
      </c>
    </row>
    <row r="165" spans="1:65" s="2" customFormat="1" ht="16.5" customHeight="1">
      <c r="A165" s="24"/>
      <c r="B165" s="99"/>
      <c r="C165" s="189" t="s">
        <v>238</v>
      </c>
      <c r="D165" s="189" t="s">
        <v>100</v>
      </c>
      <c r="E165" s="190" t="s">
        <v>376</v>
      </c>
      <c r="F165" s="191" t="s">
        <v>377</v>
      </c>
      <c r="G165" s="192" t="s">
        <v>103</v>
      </c>
      <c r="H165" s="193">
        <v>4</v>
      </c>
      <c r="I165" s="199">
        <v>0</v>
      </c>
      <c r="J165" s="194">
        <f t="shared" si="20"/>
        <v>0</v>
      </c>
      <c r="K165" s="100" t="s">
        <v>3</v>
      </c>
      <c r="L165" s="25"/>
      <c r="M165" s="101" t="s">
        <v>3</v>
      </c>
      <c r="N165" s="102" t="s">
        <v>42</v>
      </c>
      <c r="O165" s="103">
        <v>0</v>
      </c>
      <c r="P165" s="103">
        <f t="shared" si="21"/>
        <v>0</v>
      </c>
      <c r="Q165" s="103">
        <v>0</v>
      </c>
      <c r="R165" s="103">
        <f t="shared" si="22"/>
        <v>0</v>
      </c>
      <c r="S165" s="103">
        <v>0</v>
      </c>
      <c r="T165" s="104">
        <f t="shared" si="23"/>
        <v>0</v>
      </c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R165" s="105" t="s">
        <v>104</v>
      </c>
      <c r="AT165" s="105" t="s">
        <v>100</v>
      </c>
      <c r="AU165" s="105" t="s">
        <v>71</v>
      </c>
      <c r="AY165" s="12" t="s">
        <v>99</v>
      </c>
      <c r="BE165" s="106">
        <f t="shared" si="24"/>
        <v>0</v>
      </c>
      <c r="BF165" s="106">
        <f t="shared" si="25"/>
        <v>0</v>
      </c>
      <c r="BG165" s="106">
        <f t="shared" si="26"/>
        <v>0</v>
      </c>
      <c r="BH165" s="106">
        <f t="shared" si="27"/>
        <v>0</v>
      </c>
      <c r="BI165" s="106">
        <f t="shared" si="28"/>
        <v>0</v>
      </c>
      <c r="BJ165" s="12" t="s">
        <v>73</v>
      </c>
      <c r="BK165" s="106">
        <f t="shared" si="29"/>
        <v>0</v>
      </c>
      <c r="BL165" s="12" t="s">
        <v>104</v>
      </c>
      <c r="BM165" s="105" t="s">
        <v>378</v>
      </c>
    </row>
    <row r="166" spans="1:65" s="2" customFormat="1" ht="16.5" customHeight="1">
      <c r="A166" s="24"/>
      <c r="B166" s="99"/>
      <c r="C166" s="189" t="s">
        <v>379</v>
      </c>
      <c r="D166" s="189" t="s">
        <v>100</v>
      </c>
      <c r="E166" s="190" t="s">
        <v>380</v>
      </c>
      <c r="F166" s="191" t="s">
        <v>381</v>
      </c>
      <c r="G166" s="192" t="s">
        <v>103</v>
      </c>
      <c r="H166" s="193">
        <v>1</v>
      </c>
      <c r="I166" s="199">
        <v>0</v>
      </c>
      <c r="J166" s="194">
        <f t="shared" si="20"/>
        <v>0</v>
      </c>
      <c r="K166" s="100" t="s">
        <v>3</v>
      </c>
      <c r="L166" s="25"/>
      <c r="M166" s="101" t="s">
        <v>3</v>
      </c>
      <c r="N166" s="102" t="s">
        <v>42</v>
      </c>
      <c r="O166" s="103">
        <v>0</v>
      </c>
      <c r="P166" s="103">
        <f t="shared" si="21"/>
        <v>0</v>
      </c>
      <c r="Q166" s="103">
        <v>0</v>
      </c>
      <c r="R166" s="103">
        <f t="shared" si="22"/>
        <v>0</v>
      </c>
      <c r="S166" s="103">
        <v>0</v>
      </c>
      <c r="T166" s="104">
        <f t="shared" si="23"/>
        <v>0</v>
      </c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R166" s="105" t="s">
        <v>104</v>
      </c>
      <c r="AT166" s="105" t="s">
        <v>100</v>
      </c>
      <c r="AU166" s="105" t="s">
        <v>71</v>
      </c>
      <c r="AY166" s="12" t="s">
        <v>99</v>
      </c>
      <c r="BE166" s="106">
        <f t="shared" si="24"/>
        <v>0</v>
      </c>
      <c r="BF166" s="106">
        <f t="shared" si="25"/>
        <v>0</v>
      </c>
      <c r="BG166" s="106">
        <f t="shared" si="26"/>
        <v>0</v>
      </c>
      <c r="BH166" s="106">
        <f t="shared" si="27"/>
        <v>0</v>
      </c>
      <c r="BI166" s="106">
        <f t="shared" si="28"/>
        <v>0</v>
      </c>
      <c r="BJ166" s="12" t="s">
        <v>73</v>
      </c>
      <c r="BK166" s="106">
        <f t="shared" si="29"/>
        <v>0</v>
      </c>
      <c r="BL166" s="12" t="s">
        <v>104</v>
      </c>
      <c r="BM166" s="105" t="s">
        <v>382</v>
      </c>
    </row>
    <row r="167" spans="1:65" s="2" customFormat="1" ht="16.5" customHeight="1">
      <c r="A167" s="24"/>
      <c r="B167" s="99"/>
      <c r="C167" s="189" t="s">
        <v>242</v>
      </c>
      <c r="D167" s="189" t="s">
        <v>100</v>
      </c>
      <c r="E167" s="190" t="s">
        <v>383</v>
      </c>
      <c r="F167" s="191" t="s">
        <v>384</v>
      </c>
      <c r="G167" s="192" t="s">
        <v>103</v>
      </c>
      <c r="H167" s="193">
        <v>8</v>
      </c>
      <c r="I167" s="199">
        <v>0</v>
      </c>
      <c r="J167" s="194">
        <f t="shared" si="20"/>
        <v>0</v>
      </c>
      <c r="K167" s="100" t="s">
        <v>3</v>
      </c>
      <c r="L167" s="25"/>
      <c r="M167" s="101" t="s">
        <v>3</v>
      </c>
      <c r="N167" s="102" t="s">
        <v>42</v>
      </c>
      <c r="O167" s="103">
        <v>0</v>
      </c>
      <c r="P167" s="103">
        <f t="shared" si="21"/>
        <v>0</v>
      </c>
      <c r="Q167" s="103">
        <v>0</v>
      </c>
      <c r="R167" s="103">
        <f t="shared" si="22"/>
        <v>0</v>
      </c>
      <c r="S167" s="103">
        <v>0</v>
      </c>
      <c r="T167" s="104">
        <f t="shared" si="23"/>
        <v>0</v>
      </c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R167" s="105" t="s">
        <v>104</v>
      </c>
      <c r="AT167" s="105" t="s">
        <v>100</v>
      </c>
      <c r="AU167" s="105" t="s">
        <v>71</v>
      </c>
      <c r="AY167" s="12" t="s">
        <v>99</v>
      </c>
      <c r="BE167" s="106">
        <f t="shared" si="24"/>
        <v>0</v>
      </c>
      <c r="BF167" s="106">
        <f t="shared" si="25"/>
        <v>0</v>
      </c>
      <c r="BG167" s="106">
        <f t="shared" si="26"/>
        <v>0</v>
      </c>
      <c r="BH167" s="106">
        <f t="shared" si="27"/>
        <v>0</v>
      </c>
      <c r="BI167" s="106">
        <f t="shared" si="28"/>
        <v>0</v>
      </c>
      <c r="BJ167" s="12" t="s">
        <v>73</v>
      </c>
      <c r="BK167" s="106">
        <f t="shared" si="29"/>
        <v>0</v>
      </c>
      <c r="BL167" s="12" t="s">
        <v>104</v>
      </c>
      <c r="BM167" s="105" t="s">
        <v>385</v>
      </c>
    </row>
    <row r="168" spans="1:65" s="2" customFormat="1" ht="16.5" customHeight="1">
      <c r="A168" s="24"/>
      <c r="B168" s="99"/>
      <c r="C168" s="189" t="s">
        <v>386</v>
      </c>
      <c r="D168" s="189" t="s">
        <v>100</v>
      </c>
      <c r="E168" s="190" t="s">
        <v>387</v>
      </c>
      <c r="F168" s="191" t="s">
        <v>388</v>
      </c>
      <c r="G168" s="192" t="s">
        <v>103</v>
      </c>
      <c r="H168" s="193">
        <v>2</v>
      </c>
      <c r="I168" s="199">
        <v>0</v>
      </c>
      <c r="J168" s="194">
        <f t="shared" si="20"/>
        <v>0</v>
      </c>
      <c r="K168" s="100" t="s">
        <v>3</v>
      </c>
      <c r="L168" s="25"/>
      <c r="M168" s="101" t="s">
        <v>3</v>
      </c>
      <c r="N168" s="102" t="s">
        <v>42</v>
      </c>
      <c r="O168" s="103">
        <v>0</v>
      </c>
      <c r="P168" s="103">
        <f t="shared" si="21"/>
        <v>0</v>
      </c>
      <c r="Q168" s="103">
        <v>0</v>
      </c>
      <c r="R168" s="103">
        <f t="shared" si="22"/>
        <v>0</v>
      </c>
      <c r="S168" s="103">
        <v>0</v>
      </c>
      <c r="T168" s="104">
        <f t="shared" si="23"/>
        <v>0</v>
      </c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R168" s="105" t="s">
        <v>104</v>
      </c>
      <c r="AT168" s="105" t="s">
        <v>100</v>
      </c>
      <c r="AU168" s="105" t="s">
        <v>71</v>
      </c>
      <c r="AY168" s="12" t="s">
        <v>99</v>
      </c>
      <c r="BE168" s="106">
        <f t="shared" si="24"/>
        <v>0</v>
      </c>
      <c r="BF168" s="106">
        <f t="shared" si="25"/>
        <v>0</v>
      </c>
      <c r="BG168" s="106">
        <f t="shared" si="26"/>
        <v>0</v>
      </c>
      <c r="BH168" s="106">
        <f t="shared" si="27"/>
        <v>0</v>
      </c>
      <c r="BI168" s="106">
        <f t="shared" si="28"/>
        <v>0</v>
      </c>
      <c r="BJ168" s="12" t="s">
        <v>73</v>
      </c>
      <c r="BK168" s="106">
        <f t="shared" si="29"/>
        <v>0</v>
      </c>
      <c r="BL168" s="12" t="s">
        <v>104</v>
      </c>
      <c r="BM168" s="105" t="s">
        <v>389</v>
      </c>
    </row>
    <row r="169" spans="1:65" s="2" customFormat="1" ht="16.5" customHeight="1">
      <c r="A169" s="24"/>
      <c r="B169" s="99"/>
      <c r="C169" s="189" t="s">
        <v>245</v>
      </c>
      <c r="D169" s="189" t="s">
        <v>100</v>
      </c>
      <c r="E169" s="190" t="s">
        <v>390</v>
      </c>
      <c r="F169" s="191" t="s">
        <v>391</v>
      </c>
      <c r="G169" s="192" t="s">
        <v>103</v>
      </c>
      <c r="H169" s="193">
        <v>20</v>
      </c>
      <c r="I169" s="199">
        <v>0</v>
      </c>
      <c r="J169" s="194">
        <f t="shared" si="20"/>
        <v>0</v>
      </c>
      <c r="K169" s="100" t="s">
        <v>3</v>
      </c>
      <c r="L169" s="25"/>
      <c r="M169" s="101" t="s">
        <v>3</v>
      </c>
      <c r="N169" s="102" t="s">
        <v>42</v>
      </c>
      <c r="O169" s="103">
        <v>0</v>
      </c>
      <c r="P169" s="103">
        <f t="shared" si="21"/>
        <v>0</v>
      </c>
      <c r="Q169" s="103">
        <v>0</v>
      </c>
      <c r="R169" s="103">
        <f t="shared" si="22"/>
        <v>0</v>
      </c>
      <c r="S169" s="103">
        <v>0</v>
      </c>
      <c r="T169" s="104">
        <f t="shared" si="23"/>
        <v>0</v>
      </c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R169" s="105" t="s">
        <v>104</v>
      </c>
      <c r="AT169" s="105" t="s">
        <v>100</v>
      </c>
      <c r="AU169" s="105" t="s">
        <v>71</v>
      </c>
      <c r="AY169" s="12" t="s">
        <v>99</v>
      </c>
      <c r="BE169" s="106">
        <f t="shared" si="24"/>
        <v>0</v>
      </c>
      <c r="BF169" s="106">
        <f t="shared" si="25"/>
        <v>0</v>
      </c>
      <c r="BG169" s="106">
        <f t="shared" si="26"/>
        <v>0</v>
      </c>
      <c r="BH169" s="106">
        <f t="shared" si="27"/>
        <v>0</v>
      </c>
      <c r="BI169" s="106">
        <f t="shared" si="28"/>
        <v>0</v>
      </c>
      <c r="BJ169" s="12" t="s">
        <v>73</v>
      </c>
      <c r="BK169" s="106">
        <f t="shared" si="29"/>
        <v>0</v>
      </c>
      <c r="BL169" s="12" t="s">
        <v>104</v>
      </c>
      <c r="BM169" s="105" t="s">
        <v>392</v>
      </c>
    </row>
    <row r="170" spans="1:65" s="2" customFormat="1" ht="16.5" customHeight="1">
      <c r="A170" s="24"/>
      <c r="B170" s="99"/>
      <c r="C170" s="189" t="s">
        <v>393</v>
      </c>
      <c r="D170" s="189" t="s">
        <v>100</v>
      </c>
      <c r="E170" s="190" t="s">
        <v>394</v>
      </c>
      <c r="F170" s="191" t="s">
        <v>395</v>
      </c>
      <c r="G170" s="192" t="s">
        <v>103</v>
      </c>
      <c r="H170" s="193">
        <v>14</v>
      </c>
      <c r="I170" s="199">
        <v>0</v>
      </c>
      <c r="J170" s="194">
        <f t="shared" si="20"/>
        <v>0</v>
      </c>
      <c r="K170" s="100" t="s">
        <v>3</v>
      </c>
      <c r="L170" s="25"/>
      <c r="M170" s="101" t="s">
        <v>3</v>
      </c>
      <c r="N170" s="102" t="s">
        <v>42</v>
      </c>
      <c r="O170" s="103">
        <v>0</v>
      </c>
      <c r="P170" s="103">
        <f t="shared" si="21"/>
        <v>0</v>
      </c>
      <c r="Q170" s="103">
        <v>0</v>
      </c>
      <c r="R170" s="103">
        <f t="shared" si="22"/>
        <v>0</v>
      </c>
      <c r="S170" s="103">
        <v>0</v>
      </c>
      <c r="T170" s="104">
        <f t="shared" si="23"/>
        <v>0</v>
      </c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R170" s="105" t="s">
        <v>104</v>
      </c>
      <c r="AT170" s="105" t="s">
        <v>100</v>
      </c>
      <c r="AU170" s="105" t="s">
        <v>71</v>
      </c>
      <c r="AY170" s="12" t="s">
        <v>99</v>
      </c>
      <c r="BE170" s="106">
        <f t="shared" si="24"/>
        <v>0</v>
      </c>
      <c r="BF170" s="106">
        <f t="shared" si="25"/>
        <v>0</v>
      </c>
      <c r="BG170" s="106">
        <f t="shared" si="26"/>
        <v>0</v>
      </c>
      <c r="BH170" s="106">
        <f t="shared" si="27"/>
        <v>0</v>
      </c>
      <c r="BI170" s="106">
        <f t="shared" si="28"/>
        <v>0</v>
      </c>
      <c r="BJ170" s="12" t="s">
        <v>73</v>
      </c>
      <c r="BK170" s="106">
        <f t="shared" si="29"/>
        <v>0</v>
      </c>
      <c r="BL170" s="12" t="s">
        <v>104</v>
      </c>
      <c r="BM170" s="105" t="s">
        <v>396</v>
      </c>
    </row>
    <row r="171" spans="1:65" s="2" customFormat="1" ht="16.5" customHeight="1">
      <c r="A171" s="24"/>
      <c r="B171" s="99"/>
      <c r="C171" s="189" t="s">
        <v>249</v>
      </c>
      <c r="D171" s="189" t="s">
        <v>100</v>
      </c>
      <c r="E171" s="190" t="s">
        <v>397</v>
      </c>
      <c r="F171" s="191" t="s">
        <v>398</v>
      </c>
      <c r="G171" s="192" t="s">
        <v>103</v>
      </c>
      <c r="H171" s="193">
        <v>38</v>
      </c>
      <c r="I171" s="199">
        <v>0</v>
      </c>
      <c r="J171" s="194">
        <f t="shared" si="20"/>
        <v>0</v>
      </c>
      <c r="K171" s="100" t="s">
        <v>3</v>
      </c>
      <c r="L171" s="25"/>
      <c r="M171" s="101" t="s">
        <v>3</v>
      </c>
      <c r="N171" s="102" t="s">
        <v>42</v>
      </c>
      <c r="O171" s="103">
        <v>0</v>
      </c>
      <c r="P171" s="103">
        <f t="shared" si="21"/>
        <v>0</v>
      </c>
      <c r="Q171" s="103">
        <v>0</v>
      </c>
      <c r="R171" s="103">
        <f t="shared" si="22"/>
        <v>0</v>
      </c>
      <c r="S171" s="103">
        <v>0</v>
      </c>
      <c r="T171" s="104">
        <f t="shared" si="23"/>
        <v>0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R171" s="105" t="s">
        <v>104</v>
      </c>
      <c r="AT171" s="105" t="s">
        <v>100</v>
      </c>
      <c r="AU171" s="105" t="s">
        <v>71</v>
      </c>
      <c r="AY171" s="12" t="s">
        <v>99</v>
      </c>
      <c r="BE171" s="106">
        <f t="shared" si="24"/>
        <v>0</v>
      </c>
      <c r="BF171" s="106">
        <f t="shared" si="25"/>
        <v>0</v>
      </c>
      <c r="BG171" s="106">
        <f t="shared" si="26"/>
        <v>0</v>
      </c>
      <c r="BH171" s="106">
        <f t="shared" si="27"/>
        <v>0</v>
      </c>
      <c r="BI171" s="106">
        <f t="shared" si="28"/>
        <v>0</v>
      </c>
      <c r="BJ171" s="12" t="s">
        <v>73</v>
      </c>
      <c r="BK171" s="106">
        <f t="shared" si="29"/>
        <v>0</v>
      </c>
      <c r="BL171" s="12" t="s">
        <v>104</v>
      </c>
      <c r="BM171" s="105" t="s">
        <v>399</v>
      </c>
    </row>
    <row r="172" spans="1:65" s="2" customFormat="1" ht="16.5" customHeight="1">
      <c r="A172" s="24"/>
      <c r="B172" s="99"/>
      <c r="C172" s="189" t="s">
        <v>400</v>
      </c>
      <c r="D172" s="189" t="s">
        <v>100</v>
      </c>
      <c r="E172" s="190" t="s">
        <v>401</v>
      </c>
      <c r="F172" s="191" t="s">
        <v>402</v>
      </c>
      <c r="G172" s="192" t="s">
        <v>103</v>
      </c>
      <c r="H172" s="193">
        <v>54</v>
      </c>
      <c r="I172" s="199">
        <v>0</v>
      </c>
      <c r="J172" s="194">
        <f t="shared" si="20"/>
        <v>0</v>
      </c>
      <c r="K172" s="100" t="s">
        <v>3</v>
      </c>
      <c r="L172" s="25"/>
      <c r="M172" s="101" t="s">
        <v>3</v>
      </c>
      <c r="N172" s="102" t="s">
        <v>42</v>
      </c>
      <c r="O172" s="103">
        <v>0</v>
      </c>
      <c r="P172" s="103">
        <f t="shared" si="21"/>
        <v>0</v>
      </c>
      <c r="Q172" s="103">
        <v>0</v>
      </c>
      <c r="R172" s="103">
        <f t="shared" si="22"/>
        <v>0</v>
      </c>
      <c r="S172" s="103">
        <v>0</v>
      </c>
      <c r="T172" s="104">
        <f t="shared" si="23"/>
        <v>0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R172" s="105" t="s">
        <v>104</v>
      </c>
      <c r="AT172" s="105" t="s">
        <v>100</v>
      </c>
      <c r="AU172" s="105" t="s">
        <v>71</v>
      </c>
      <c r="AY172" s="12" t="s">
        <v>99</v>
      </c>
      <c r="BE172" s="106">
        <f t="shared" si="24"/>
        <v>0</v>
      </c>
      <c r="BF172" s="106">
        <f t="shared" si="25"/>
        <v>0</v>
      </c>
      <c r="BG172" s="106">
        <f t="shared" si="26"/>
        <v>0</v>
      </c>
      <c r="BH172" s="106">
        <f t="shared" si="27"/>
        <v>0</v>
      </c>
      <c r="BI172" s="106">
        <f t="shared" si="28"/>
        <v>0</v>
      </c>
      <c r="BJ172" s="12" t="s">
        <v>73</v>
      </c>
      <c r="BK172" s="106">
        <f t="shared" si="29"/>
        <v>0</v>
      </c>
      <c r="BL172" s="12" t="s">
        <v>104</v>
      </c>
      <c r="BM172" s="105" t="s">
        <v>403</v>
      </c>
    </row>
    <row r="173" spans="1:65" s="2" customFormat="1" ht="16.5" customHeight="1">
      <c r="A173" s="24"/>
      <c r="B173" s="99"/>
      <c r="C173" s="189" t="s">
        <v>252</v>
      </c>
      <c r="D173" s="189" t="s">
        <v>100</v>
      </c>
      <c r="E173" s="190" t="s">
        <v>404</v>
      </c>
      <c r="F173" s="191" t="s">
        <v>405</v>
      </c>
      <c r="G173" s="192" t="s">
        <v>103</v>
      </c>
      <c r="H173" s="193">
        <v>7</v>
      </c>
      <c r="I173" s="199">
        <v>0</v>
      </c>
      <c r="J173" s="194">
        <f t="shared" si="20"/>
        <v>0</v>
      </c>
      <c r="K173" s="100" t="s">
        <v>3</v>
      </c>
      <c r="L173" s="25"/>
      <c r="M173" s="101" t="s">
        <v>3</v>
      </c>
      <c r="N173" s="102" t="s">
        <v>42</v>
      </c>
      <c r="O173" s="103">
        <v>0</v>
      </c>
      <c r="P173" s="103">
        <f t="shared" si="21"/>
        <v>0</v>
      </c>
      <c r="Q173" s="103">
        <v>0</v>
      </c>
      <c r="R173" s="103">
        <f t="shared" si="22"/>
        <v>0</v>
      </c>
      <c r="S173" s="103">
        <v>0</v>
      </c>
      <c r="T173" s="104">
        <f t="shared" si="23"/>
        <v>0</v>
      </c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R173" s="105" t="s">
        <v>104</v>
      </c>
      <c r="AT173" s="105" t="s">
        <v>100</v>
      </c>
      <c r="AU173" s="105" t="s">
        <v>71</v>
      </c>
      <c r="AY173" s="12" t="s">
        <v>99</v>
      </c>
      <c r="BE173" s="106">
        <f t="shared" si="24"/>
        <v>0</v>
      </c>
      <c r="BF173" s="106">
        <f t="shared" si="25"/>
        <v>0</v>
      </c>
      <c r="BG173" s="106">
        <f t="shared" si="26"/>
        <v>0</v>
      </c>
      <c r="BH173" s="106">
        <f t="shared" si="27"/>
        <v>0</v>
      </c>
      <c r="BI173" s="106">
        <f t="shared" si="28"/>
        <v>0</v>
      </c>
      <c r="BJ173" s="12" t="s">
        <v>73</v>
      </c>
      <c r="BK173" s="106">
        <f t="shared" si="29"/>
        <v>0</v>
      </c>
      <c r="BL173" s="12" t="s">
        <v>104</v>
      </c>
      <c r="BM173" s="105" t="s">
        <v>406</v>
      </c>
    </row>
    <row r="174" spans="1:65" s="2" customFormat="1" ht="16.5" customHeight="1">
      <c r="A174" s="24"/>
      <c r="B174" s="99"/>
      <c r="C174" s="189" t="s">
        <v>407</v>
      </c>
      <c r="D174" s="189" t="s">
        <v>100</v>
      </c>
      <c r="E174" s="190" t="s">
        <v>408</v>
      </c>
      <c r="F174" s="191" t="s">
        <v>409</v>
      </c>
      <c r="G174" s="192" t="s">
        <v>103</v>
      </c>
      <c r="H174" s="193">
        <v>5</v>
      </c>
      <c r="I174" s="199">
        <v>0</v>
      </c>
      <c r="J174" s="194">
        <f t="shared" si="20"/>
        <v>0</v>
      </c>
      <c r="K174" s="100" t="s">
        <v>3</v>
      </c>
      <c r="L174" s="25"/>
      <c r="M174" s="101" t="s">
        <v>3</v>
      </c>
      <c r="N174" s="102" t="s">
        <v>42</v>
      </c>
      <c r="O174" s="103">
        <v>0</v>
      </c>
      <c r="P174" s="103">
        <f t="shared" si="21"/>
        <v>0</v>
      </c>
      <c r="Q174" s="103">
        <v>0</v>
      </c>
      <c r="R174" s="103">
        <f t="shared" si="22"/>
        <v>0</v>
      </c>
      <c r="S174" s="103">
        <v>0</v>
      </c>
      <c r="T174" s="104">
        <f t="shared" si="23"/>
        <v>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R174" s="105" t="s">
        <v>104</v>
      </c>
      <c r="AT174" s="105" t="s">
        <v>100</v>
      </c>
      <c r="AU174" s="105" t="s">
        <v>71</v>
      </c>
      <c r="AY174" s="12" t="s">
        <v>99</v>
      </c>
      <c r="BE174" s="106">
        <f t="shared" si="24"/>
        <v>0</v>
      </c>
      <c r="BF174" s="106">
        <f t="shared" si="25"/>
        <v>0</v>
      </c>
      <c r="BG174" s="106">
        <f t="shared" si="26"/>
        <v>0</v>
      </c>
      <c r="BH174" s="106">
        <f t="shared" si="27"/>
        <v>0</v>
      </c>
      <c r="BI174" s="106">
        <f t="shared" si="28"/>
        <v>0</v>
      </c>
      <c r="BJ174" s="12" t="s">
        <v>73</v>
      </c>
      <c r="BK174" s="106">
        <f t="shared" si="29"/>
        <v>0</v>
      </c>
      <c r="BL174" s="12" t="s">
        <v>104</v>
      </c>
      <c r="BM174" s="105" t="s">
        <v>410</v>
      </c>
    </row>
    <row r="175" spans="1:65" s="2" customFormat="1" ht="16.5" customHeight="1" thickBot="1">
      <c r="A175" s="24"/>
      <c r="B175" s="99"/>
      <c r="C175" s="189" t="s">
        <v>256</v>
      </c>
      <c r="D175" s="189" t="s">
        <v>100</v>
      </c>
      <c r="E175" s="190" t="s">
        <v>411</v>
      </c>
      <c r="F175" s="191" t="s">
        <v>412</v>
      </c>
      <c r="G175" s="192" t="s">
        <v>103</v>
      </c>
      <c r="H175" s="193">
        <v>1</v>
      </c>
      <c r="I175" s="199">
        <v>0</v>
      </c>
      <c r="J175" s="194">
        <f t="shared" si="20"/>
        <v>0</v>
      </c>
      <c r="K175" s="100" t="s">
        <v>3</v>
      </c>
      <c r="L175" s="25"/>
      <c r="M175" s="101" t="s">
        <v>3</v>
      </c>
      <c r="N175" s="102" t="s">
        <v>42</v>
      </c>
      <c r="O175" s="103">
        <v>0</v>
      </c>
      <c r="P175" s="103">
        <f t="shared" si="21"/>
        <v>0</v>
      </c>
      <c r="Q175" s="103">
        <v>0</v>
      </c>
      <c r="R175" s="103">
        <f t="shared" si="22"/>
        <v>0</v>
      </c>
      <c r="S175" s="103">
        <v>0</v>
      </c>
      <c r="T175" s="104">
        <f t="shared" si="23"/>
        <v>0</v>
      </c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R175" s="105" t="s">
        <v>104</v>
      </c>
      <c r="AT175" s="105" t="s">
        <v>100</v>
      </c>
      <c r="AU175" s="105" t="s">
        <v>71</v>
      </c>
      <c r="AY175" s="12" t="s">
        <v>99</v>
      </c>
      <c r="BE175" s="106">
        <f t="shared" si="24"/>
        <v>0</v>
      </c>
      <c r="BF175" s="106">
        <f t="shared" si="25"/>
        <v>0</v>
      </c>
      <c r="BG175" s="106">
        <f t="shared" si="26"/>
        <v>0</v>
      </c>
      <c r="BH175" s="106">
        <f t="shared" si="27"/>
        <v>0</v>
      </c>
      <c r="BI175" s="106">
        <f t="shared" si="28"/>
        <v>0</v>
      </c>
      <c r="BJ175" s="12" t="s">
        <v>73</v>
      </c>
      <c r="BK175" s="106">
        <f t="shared" si="29"/>
        <v>0</v>
      </c>
      <c r="BL175" s="12" t="s">
        <v>104</v>
      </c>
      <c r="BM175" s="105" t="s">
        <v>413</v>
      </c>
    </row>
    <row r="176" spans="1:65" s="2" customFormat="1" ht="16.5" customHeight="1">
      <c r="A176" s="24"/>
      <c r="B176" s="99"/>
      <c r="C176" s="189" t="s">
        <v>414</v>
      </c>
      <c r="D176" s="189" t="s">
        <v>100</v>
      </c>
      <c r="E176" s="190" t="s">
        <v>415</v>
      </c>
      <c r="F176" s="191" t="s">
        <v>416</v>
      </c>
      <c r="G176" s="192" t="s">
        <v>103</v>
      </c>
      <c r="H176" s="193">
        <v>4</v>
      </c>
      <c r="I176" s="199">
        <v>0</v>
      </c>
      <c r="J176" s="194">
        <f t="shared" si="20"/>
        <v>0</v>
      </c>
      <c r="K176" s="100" t="s">
        <v>3</v>
      </c>
      <c r="L176" s="25"/>
      <c r="M176" s="101" t="s">
        <v>3</v>
      </c>
      <c r="N176" s="102" t="s">
        <v>42</v>
      </c>
      <c r="O176" s="103">
        <v>0</v>
      </c>
      <c r="P176" s="103">
        <f t="shared" si="21"/>
        <v>0</v>
      </c>
      <c r="Q176" s="103">
        <v>0</v>
      </c>
      <c r="R176" s="103">
        <f t="shared" si="22"/>
        <v>0</v>
      </c>
      <c r="S176" s="103">
        <v>0</v>
      </c>
      <c r="T176" s="104">
        <f t="shared" si="23"/>
        <v>0</v>
      </c>
      <c r="U176" s="24"/>
      <c r="V176" s="202" t="s">
        <v>748</v>
      </c>
      <c r="W176" s="203"/>
      <c r="X176" s="203"/>
      <c r="Y176" s="203"/>
      <c r="Z176" s="203"/>
      <c r="AA176" s="203"/>
      <c r="AB176" s="203"/>
      <c r="AC176" s="203"/>
      <c r="AD176" s="203"/>
      <c r="AE176" s="204"/>
      <c r="AR176" s="105" t="s">
        <v>104</v>
      </c>
      <c r="AT176" s="105" t="s">
        <v>100</v>
      </c>
      <c r="AU176" s="105" t="s">
        <v>71</v>
      </c>
      <c r="AY176" s="12" t="s">
        <v>99</v>
      </c>
      <c r="BE176" s="106">
        <f t="shared" si="24"/>
        <v>0</v>
      </c>
      <c r="BF176" s="106">
        <f t="shared" si="25"/>
        <v>0</v>
      </c>
      <c r="BG176" s="106">
        <f t="shared" si="26"/>
        <v>0</v>
      </c>
      <c r="BH176" s="106">
        <f t="shared" si="27"/>
        <v>0</v>
      </c>
      <c r="BI176" s="106">
        <f t="shared" si="28"/>
        <v>0</v>
      </c>
      <c r="BJ176" s="12" t="s">
        <v>73</v>
      </c>
      <c r="BK176" s="106">
        <f t="shared" si="29"/>
        <v>0</v>
      </c>
      <c r="BL176" s="12" t="s">
        <v>104</v>
      </c>
      <c r="BM176" s="105" t="s">
        <v>417</v>
      </c>
    </row>
    <row r="177" spans="1:65" s="2" customFormat="1" ht="16.5" customHeight="1" thickBot="1">
      <c r="A177" s="24"/>
      <c r="B177" s="99"/>
      <c r="C177" s="189" t="s">
        <v>259</v>
      </c>
      <c r="D177" s="189" t="s">
        <v>100</v>
      </c>
      <c r="E177" s="190" t="s">
        <v>418</v>
      </c>
      <c r="F177" s="191" t="s">
        <v>419</v>
      </c>
      <c r="G177" s="192" t="s">
        <v>103</v>
      </c>
      <c r="H177" s="193">
        <v>1</v>
      </c>
      <c r="I177" s="199">
        <v>0</v>
      </c>
      <c r="J177" s="194">
        <f t="shared" si="20"/>
        <v>0</v>
      </c>
      <c r="K177" s="100" t="s">
        <v>3</v>
      </c>
      <c r="L177" s="25"/>
      <c r="M177" s="101" t="s">
        <v>3</v>
      </c>
      <c r="N177" s="102" t="s">
        <v>42</v>
      </c>
      <c r="O177" s="103">
        <v>0</v>
      </c>
      <c r="P177" s="103">
        <f t="shared" si="21"/>
        <v>0</v>
      </c>
      <c r="Q177" s="103">
        <v>0</v>
      </c>
      <c r="R177" s="103">
        <f t="shared" si="22"/>
        <v>0</v>
      </c>
      <c r="S177" s="103">
        <v>0</v>
      </c>
      <c r="T177" s="104">
        <f t="shared" si="23"/>
        <v>0</v>
      </c>
      <c r="U177" s="24"/>
      <c r="V177" s="205" t="s">
        <v>750</v>
      </c>
      <c r="W177" s="206"/>
      <c r="X177" s="206"/>
      <c r="Y177" s="206"/>
      <c r="Z177" s="206"/>
      <c r="AA177" s="206"/>
      <c r="AB177" s="206"/>
      <c r="AC177" s="206"/>
      <c r="AD177" s="206"/>
      <c r="AE177" s="207"/>
      <c r="AR177" s="105" t="s">
        <v>104</v>
      </c>
      <c r="AT177" s="105" t="s">
        <v>100</v>
      </c>
      <c r="AU177" s="105" t="s">
        <v>71</v>
      </c>
      <c r="AY177" s="12" t="s">
        <v>99</v>
      </c>
      <c r="BE177" s="106">
        <f t="shared" si="24"/>
        <v>0</v>
      </c>
      <c r="BF177" s="106">
        <f t="shared" si="25"/>
        <v>0</v>
      </c>
      <c r="BG177" s="106">
        <f t="shared" si="26"/>
        <v>0</v>
      </c>
      <c r="BH177" s="106">
        <f t="shared" si="27"/>
        <v>0</v>
      </c>
      <c r="BI177" s="106">
        <f t="shared" si="28"/>
        <v>0</v>
      </c>
      <c r="BJ177" s="12" t="s">
        <v>73</v>
      </c>
      <c r="BK177" s="106">
        <f t="shared" si="29"/>
        <v>0</v>
      </c>
      <c r="BL177" s="12" t="s">
        <v>104</v>
      </c>
      <c r="BM177" s="105" t="s">
        <v>420</v>
      </c>
    </row>
    <row r="178" spans="1:65" s="2" customFormat="1" ht="16.5" customHeight="1">
      <c r="A178" s="24"/>
      <c r="B178" s="99"/>
      <c r="C178" s="189" t="s">
        <v>421</v>
      </c>
      <c r="D178" s="189" t="s">
        <v>100</v>
      </c>
      <c r="E178" s="190" t="s">
        <v>422</v>
      </c>
      <c r="F178" s="191" t="s">
        <v>423</v>
      </c>
      <c r="G178" s="192" t="s">
        <v>103</v>
      </c>
      <c r="H178" s="193">
        <v>6</v>
      </c>
      <c r="I178" s="199">
        <v>0</v>
      </c>
      <c r="J178" s="194">
        <f t="shared" si="20"/>
        <v>0</v>
      </c>
      <c r="K178" s="100" t="s">
        <v>3</v>
      </c>
      <c r="L178" s="25"/>
      <c r="M178" s="101" t="s">
        <v>3</v>
      </c>
      <c r="N178" s="102" t="s">
        <v>42</v>
      </c>
      <c r="O178" s="103">
        <v>0</v>
      </c>
      <c r="P178" s="103">
        <f t="shared" si="21"/>
        <v>0</v>
      </c>
      <c r="Q178" s="103">
        <v>0</v>
      </c>
      <c r="R178" s="103">
        <f t="shared" si="22"/>
        <v>0</v>
      </c>
      <c r="S178" s="103">
        <v>0</v>
      </c>
      <c r="T178" s="104">
        <f t="shared" si="23"/>
        <v>0</v>
      </c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R178" s="105" t="s">
        <v>104</v>
      </c>
      <c r="AT178" s="105" t="s">
        <v>100</v>
      </c>
      <c r="AU178" s="105" t="s">
        <v>71</v>
      </c>
      <c r="AY178" s="12" t="s">
        <v>99</v>
      </c>
      <c r="BE178" s="106">
        <f t="shared" si="24"/>
        <v>0</v>
      </c>
      <c r="BF178" s="106">
        <f t="shared" si="25"/>
        <v>0</v>
      </c>
      <c r="BG178" s="106">
        <f t="shared" si="26"/>
        <v>0</v>
      </c>
      <c r="BH178" s="106">
        <f t="shared" si="27"/>
        <v>0</v>
      </c>
      <c r="BI178" s="106">
        <f t="shared" si="28"/>
        <v>0</v>
      </c>
      <c r="BJ178" s="12" t="s">
        <v>73</v>
      </c>
      <c r="BK178" s="106">
        <f t="shared" si="29"/>
        <v>0</v>
      </c>
      <c r="BL178" s="12" t="s">
        <v>104</v>
      </c>
      <c r="BM178" s="105" t="s">
        <v>424</v>
      </c>
    </row>
    <row r="179" spans="1:65" s="2" customFormat="1" ht="16.5" customHeight="1" thickBot="1">
      <c r="A179" s="24"/>
      <c r="B179" s="99"/>
      <c r="C179" s="189" t="s">
        <v>263</v>
      </c>
      <c r="D179" s="189" t="s">
        <v>100</v>
      </c>
      <c r="E179" s="190" t="s">
        <v>425</v>
      </c>
      <c r="F179" s="191" t="s">
        <v>426</v>
      </c>
      <c r="G179" s="192" t="s">
        <v>103</v>
      </c>
      <c r="H179" s="193">
        <v>1</v>
      </c>
      <c r="I179" s="199">
        <v>0</v>
      </c>
      <c r="J179" s="194">
        <f t="shared" si="20"/>
        <v>0</v>
      </c>
      <c r="K179" s="100" t="s">
        <v>3</v>
      </c>
      <c r="L179" s="25"/>
      <c r="M179" s="101" t="s">
        <v>3</v>
      </c>
      <c r="N179" s="102" t="s">
        <v>42</v>
      </c>
      <c r="O179" s="103">
        <v>0</v>
      </c>
      <c r="P179" s="103">
        <f t="shared" si="21"/>
        <v>0</v>
      </c>
      <c r="Q179" s="103">
        <v>0</v>
      </c>
      <c r="R179" s="103">
        <f t="shared" si="22"/>
        <v>0</v>
      </c>
      <c r="S179" s="103">
        <v>0</v>
      </c>
      <c r="T179" s="104">
        <f t="shared" si="23"/>
        <v>0</v>
      </c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R179" s="105" t="s">
        <v>104</v>
      </c>
      <c r="AT179" s="105" t="s">
        <v>100</v>
      </c>
      <c r="AU179" s="105" t="s">
        <v>71</v>
      </c>
      <c r="AY179" s="12" t="s">
        <v>99</v>
      </c>
      <c r="BE179" s="106">
        <f t="shared" si="24"/>
        <v>0</v>
      </c>
      <c r="BF179" s="106">
        <f t="shared" si="25"/>
        <v>0</v>
      </c>
      <c r="BG179" s="106">
        <f t="shared" si="26"/>
        <v>0</v>
      </c>
      <c r="BH179" s="106">
        <f t="shared" si="27"/>
        <v>0</v>
      </c>
      <c r="BI179" s="106">
        <f t="shared" si="28"/>
        <v>0</v>
      </c>
      <c r="BJ179" s="12" t="s">
        <v>73</v>
      </c>
      <c r="BK179" s="106">
        <f t="shared" si="29"/>
        <v>0</v>
      </c>
      <c r="BL179" s="12" t="s">
        <v>104</v>
      </c>
      <c r="BM179" s="105" t="s">
        <v>427</v>
      </c>
    </row>
    <row r="180" spans="1:65" s="2" customFormat="1" ht="16.5" customHeight="1">
      <c r="A180" s="24"/>
      <c r="B180" s="99"/>
      <c r="C180" s="189" t="s">
        <v>428</v>
      </c>
      <c r="D180" s="189" t="s">
        <v>100</v>
      </c>
      <c r="E180" s="190" t="s">
        <v>429</v>
      </c>
      <c r="F180" s="191" t="s">
        <v>430</v>
      </c>
      <c r="G180" s="192" t="s">
        <v>103</v>
      </c>
      <c r="H180" s="193">
        <v>1</v>
      </c>
      <c r="I180" s="199">
        <v>0</v>
      </c>
      <c r="J180" s="194">
        <f t="shared" si="20"/>
        <v>0</v>
      </c>
      <c r="K180" s="100" t="s">
        <v>3</v>
      </c>
      <c r="L180" s="25"/>
      <c r="M180" s="101" t="s">
        <v>3</v>
      </c>
      <c r="N180" s="102" t="s">
        <v>42</v>
      </c>
      <c r="O180" s="103">
        <v>0</v>
      </c>
      <c r="P180" s="103">
        <f t="shared" si="21"/>
        <v>0</v>
      </c>
      <c r="Q180" s="103">
        <v>0</v>
      </c>
      <c r="R180" s="103">
        <f t="shared" si="22"/>
        <v>0</v>
      </c>
      <c r="S180" s="103">
        <v>0</v>
      </c>
      <c r="T180" s="104">
        <f t="shared" si="23"/>
        <v>0</v>
      </c>
      <c r="U180" s="24"/>
      <c r="V180" s="202" t="s">
        <v>749</v>
      </c>
      <c r="W180" s="203"/>
      <c r="X180" s="203"/>
      <c r="Y180" s="203"/>
      <c r="Z180" s="203"/>
      <c r="AA180" s="203"/>
      <c r="AB180" s="203"/>
      <c r="AC180" s="203"/>
      <c r="AD180" s="203"/>
      <c r="AE180" s="204"/>
      <c r="AR180" s="105" t="s">
        <v>104</v>
      </c>
      <c r="AT180" s="105" t="s">
        <v>100</v>
      </c>
      <c r="AU180" s="105" t="s">
        <v>71</v>
      </c>
      <c r="AY180" s="12" t="s">
        <v>99</v>
      </c>
      <c r="BE180" s="106">
        <f t="shared" si="24"/>
        <v>0</v>
      </c>
      <c r="BF180" s="106">
        <f t="shared" si="25"/>
        <v>0</v>
      </c>
      <c r="BG180" s="106">
        <f t="shared" si="26"/>
        <v>0</v>
      </c>
      <c r="BH180" s="106">
        <f t="shared" si="27"/>
        <v>0</v>
      </c>
      <c r="BI180" s="106">
        <f t="shared" si="28"/>
        <v>0</v>
      </c>
      <c r="BJ180" s="12" t="s">
        <v>73</v>
      </c>
      <c r="BK180" s="106">
        <f t="shared" si="29"/>
        <v>0</v>
      </c>
      <c r="BL180" s="12" t="s">
        <v>104</v>
      </c>
      <c r="BM180" s="105" t="s">
        <v>431</v>
      </c>
    </row>
    <row r="181" spans="1:65" s="2" customFormat="1" ht="16.5" customHeight="1" thickBot="1">
      <c r="A181" s="24"/>
      <c r="B181" s="99"/>
      <c r="C181" s="189" t="s">
        <v>266</v>
      </c>
      <c r="D181" s="189" t="s">
        <v>100</v>
      </c>
      <c r="E181" s="190" t="s">
        <v>432</v>
      </c>
      <c r="F181" s="191" t="s">
        <v>433</v>
      </c>
      <c r="G181" s="192" t="s">
        <v>103</v>
      </c>
      <c r="H181" s="193">
        <v>94</v>
      </c>
      <c r="I181" s="199">
        <v>0</v>
      </c>
      <c r="J181" s="194">
        <f t="shared" si="20"/>
        <v>0</v>
      </c>
      <c r="K181" s="201" t="s">
        <v>745</v>
      </c>
      <c r="L181" s="25"/>
      <c r="M181" s="101" t="s">
        <v>3</v>
      </c>
      <c r="N181" s="102" t="s">
        <v>42</v>
      </c>
      <c r="O181" s="103">
        <v>0</v>
      </c>
      <c r="P181" s="103">
        <f t="shared" si="21"/>
        <v>0</v>
      </c>
      <c r="Q181" s="103">
        <v>0</v>
      </c>
      <c r="R181" s="103">
        <f t="shared" si="22"/>
        <v>0</v>
      </c>
      <c r="S181" s="103">
        <v>0</v>
      </c>
      <c r="T181" s="104">
        <f t="shared" si="23"/>
        <v>0</v>
      </c>
      <c r="U181" s="24"/>
      <c r="V181" s="205" t="s">
        <v>751</v>
      </c>
      <c r="W181" s="206"/>
      <c r="X181" s="206"/>
      <c r="Y181" s="206"/>
      <c r="Z181" s="206"/>
      <c r="AA181" s="206"/>
      <c r="AB181" s="206"/>
      <c r="AC181" s="206"/>
      <c r="AD181" s="206"/>
      <c r="AE181" s="207"/>
      <c r="AR181" s="105" t="s">
        <v>104</v>
      </c>
      <c r="AT181" s="105" t="s">
        <v>100</v>
      </c>
      <c r="AU181" s="105" t="s">
        <v>71</v>
      </c>
      <c r="AY181" s="12" t="s">
        <v>99</v>
      </c>
      <c r="BE181" s="106">
        <f t="shared" si="24"/>
        <v>0</v>
      </c>
      <c r="BF181" s="106">
        <f t="shared" si="25"/>
        <v>0</v>
      </c>
      <c r="BG181" s="106">
        <f t="shared" si="26"/>
        <v>0</v>
      </c>
      <c r="BH181" s="106">
        <f t="shared" si="27"/>
        <v>0</v>
      </c>
      <c r="BI181" s="106">
        <f t="shared" si="28"/>
        <v>0</v>
      </c>
      <c r="BJ181" s="12" t="s">
        <v>73</v>
      </c>
      <c r="BK181" s="106">
        <f t="shared" si="29"/>
        <v>0</v>
      </c>
      <c r="BL181" s="12" t="s">
        <v>104</v>
      </c>
      <c r="BM181" s="105" t="s">
        <v>434</v>
      </c>
    </row>
    <row r="182" spans="1:65" s="2" customFormat="1" ht="16.5" customHeight="1">
      <c r="A182" s="24"/>
      <c r="B182" s="99"/>
      <c r="C182" s="189" t="s">
        <v>435</v>
      </c>
      <c r="D182" s="189" t="s">
        <v>100</v>
      </c>
      <c r="E182" s="190" t="s">
        <v>436</v>
      </c>
      <c r="F182" s="191" t="s">
        <v>437</v>
      </c>
      <c r="G182" s="192" t="s">
        <v>103</v>
      </c>
      <c r="H182" s="193">
        <v>36</v>
      </c>
      <c r="I182" s="199">
        <v>0</v>
      </c>
      <c r="J182" s="194">
        <f aca="true" t="shared" si="30" ref="J182:J213">ROUND(I182*H182,2)</f>
        <v>0</v>
      </c>
      <c r="K182" s="201" t="s">
        <v>745</v>
      </c>
      <c r="L182" s="25"/>
      <c r="M182" s="101" t="s">
        <v>3</v>
      </c>
      <c r="N182" s="102" t="s">
        <v>42</v>
      </c>
      <c r="O182" s="103">
        <v>0</v>
      </c>
      <c r="P182" s="103">
        <f aca="true" t="shared" si="31" ref="P182:P213">O182*H182</f>
        <v>0</v>
      </c>
      <c r="Q182" s="103">
        <v>0</v>
      </c>
      <c r="R182" s="103">
        <f aca="true" t="shared" si="32" ref="R182:R213">Q182*H182</f>
        <v>0</v>
      </c>
      <c r="S182" s="103">
        <v>0</v>
      </c>
      <c r="T182" s="104">
        <f aca="true" t="shared" si="33" ref="T182:T213">S182*H182</f>
        <v>0</v>
      </c>
      <c r="U182" s="24"/>
      <c r="V182" s="210"/>
      <c r="W182" s="208"/>
      <c r="X182" s="208"/>
      <c r="Y182" s="208"/>
      <c r="Z182" s="208"/>
      <c r="AA182" s="208"/>
      <c r="AB182" s="208"/>
      <c r="AC182" s="208"/>
      <c r="AD182" s="208"/>
      <c r="AE182" s="208"/>
      <c r="AR182" s="105" t="s">
        <v>104</v>
      </c>
      <c r="AT182" s="105" t="s">
        <v>100</v>
      </c>
      <c r="AU182" s="105" t="s">
        <v>71</v>
      </c>
      <c r="AY182" s="12" t="s">
        <v>99</v>
      </c>
      <c r="BE182" s="106">
        <f aca="true" t="shared" si="34" ref="BE182:BE213">IF(N182="základní",J182,0)</f>
        <v>0</v>
      </c>
      <c r="BF182" s="106">
        <f aca="true" t="shared" si="35" ref="BF182:BF213">IF(N182="snížená",J182,0)</f>
        <v>0</v>
      </c>
      <c r="BG182" s="106">
        <f aca="true" t="shared" si="36" ref="BG182:BG213">IF(N182="zákl. přenesená",J182,0)</f>
        <v>0</v>
      </c>
      <c r="BH182" s="106">
        <f aca="true" t="shared" si="37" ref="BH182:BH213">IF(N182="sníž. přenesená",J182,0)</f>
        <v>0</v>
      </c>
      <c r="BI182" s="106">
        <f aca="true" t="shared" si="38" ref="BI182:BI213">IF(N182="nulová",J182,0)</f>
        <v>0</v>
      </c>
      <c r="BJ182" s="12" t="s">
        <v>73</v>
      </c>
      <c r="BK182" s="106">
        <f aca="true" t="shared" si="39" ref="BK182:BK213">ROUND(I182*H182,2)</f>
        <v>0</v>
      </c>
      <c r="BL182" s="12" t="s">
        <v>104</v>
      </c>
      <c r="BM182" s="105" t="s">
        <v>438</v>
      </c>
    </row>
    <row r="183" spans="1:65" s="2" customFormat="1" ht="16.5" customHeight="1">
      <c r="A183" s="24"/>
      <c r="B183" s="99"/>
      <c r="C183" s="189" t="s">
        <v>270</v>
      </c>
      <c r="D183" s="189" t="s">
        <v>100</v>
      </c>
      <c r="E183" s="190" t="s">
        <v>439</v>
      </c>
      <c r="F183" s="191" t="s">
        <v>440</v>
      </c>
      <c r="G183" s="192" t="s">
        <v>103</v>
      </c>
      <c r="H183" s="193">
        <v>2</v>
      </c>
      <c r="I183" s="199">
        <v>0</v>
      </c>
      <c r="J183" s="194">
        <f t="shared" si="30"/>
        <v>0</v>
      </c>
      <c r="K183" s="100" t="s">
        <v>3</v>
      </c>
      <c r="L183" s="25"/>
      <c r="M183" s="101" t="s">
        <v>3</v>
      </c>
      <c r="N183" s="102" t="s">
        <v>42</v>
      </c>
      <c r="O183" s="103">
        <v>0</v>
      </c>
      <c r="P183" s="103">
        <f t="shared" si="31"/>
        <v>0</v>
      </c>
      <c r="Q183" s="103">
        <v>0</v>
      </c>
      <c r="R183" s="103">
        <f t="shared" si="32"/>
        <v>0</v>
      </c>
      <c r="S183" s="103">
        <v>0</v>
      </c>
      <c r="T183" s="104">
        <f t="shared" si="33"/>
        <v>0</v>
      </c>
      <c r="U183" s="24"/>
      <c r="V183" s="208"/>
      <c r="W183" s="208"/>
      <c r="X183" s="208"/>
      <c r="Y183" s="208"/>
      <c r="Z183" s="208"/>
      <c r="AA183" s="208"/>
      <c r="AB183" s="208"/>
      <c r="AC183" s="208"/>
      <c r="AD183" s="24"/>
      <c r="AE183" s="24"/>
      <c r="AR183" s="105" t="s">
        <v>104</v>
      </c>
      <c r="AT183" s="105" t="s">
        <v>100</v>
      </c>
      <c r="AU183" s="105" t="s">
        <v>71</v>
      </c>
      <c r="AY183" s="12" t="s">
        <v>99</v>
      </c>
      <c r="BE183" s="106">
        <f t="shared" si="34"/>
        <v>0</v>
      </c>
      <c r="BF183" s="106">
        <f t="shared" si="35"/>
        <v>0</v>
      </c>
      <c r="BG183" s="106">
        <f t="shared" si="36"/>
        <v>0</v>
      </c>
      <c r="BH183" s="106">
        <f t="shared" si="37"/>
        <v>0</v>
      </c>
      <c r="BI183" s="106">
        <f t="shared" si="38"/>
        <v>0</v>
      </c>
      <c r="BJ183" s="12" t="s">
        <v>73</v>
      </c>
      <c r="BK183" s="106">
        <f t="shared" si="39"/>
        <v>0</v>
      </c>
      <c r="BL183" s="12" t="s">
        <v>104</v>
      </c>
      <c r="BM183" s="105" t="s">
        <v>441</v>
      </c>
    </row>
    <row r="184" spans="1:65" s="2" customFormat="1" ht="16.5" customHeight="1">
      <c r="A184" s="24"/>
      <c r="B184" s="99"/>
      <c r="C184" s="189" t="s">
        <v>442</v>
      </c>
      <c r="D184" s="189" t="s">
        <v>100</v>
      </c>
      <c r="E184" s="190" t="s">
        <v>443</v>
      </c>
      <c r="F184" s="191" t="s">
        <v>444</v>
      </c>
      <c r="G184" s="192" t="s">
        <v>103</v>
      </c>
      <c r="H184" s="193">
        <v>17</v>
      </c>
      <c r="I184" s="199">
        <v>0</v>
      </c>
      <c r="J184" s="194">
        <f t="shared" si="30"/>
        <v>0</v>
      </c>
      <c r="K184" s="201" t="s">
        <v>745</v>
      </c>
      <c r="L184" s="25"/>
      <c r="M184" s="101" t="s">
        <v>3</v>
      </c>
      <c r="N184" s="102" t="s">
        <v>42</v>
      </c>
      <c r="O184" s="103">
        <v>0</v>
      </c>
      <c r="P184" s="103">
        <f t="shared" si="31"/>
        <v>0</v>
      </c>
      <c r="Q184" s="103">
        <v>0</v>
      </c>
      <c r="R184" s="103">
        <f t="shared" si="32"/>
        <v>0</v>
      </c>
      <c r="S184" s="103">
        <v>0</v>
      </c>
      <c r="T184" s="104">
        <f t="shared" si="33"/>
        <v>0</v>
      </c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R184" s="105" t="s">
        <v>104</v>
      </c>
      <c r="AT184" s="105" t="s">
        <v>100</v>
      </c>
      <c r="AU184" s="105" t="s">
        <v>71</v>
      </c>
      <c r="AY184" s="12" t="s">
        <v>99</v>
      </c>
      <c r="BE184" s="106">
        <f t="shared" si="34"/>
        <v>0</v>
      </c>
      <c r="BF184" s="106">
        <f t="shared" si="35"/>
        <v>0</v>
      </c>
      <c r="BG184" s="106">
        <f t="shared" si="36"/>
        <v>0</v>
      </c>
      <c r="BH184" s="106">
        <f t="shared" si="37"/>
        <v>0</v>
      </c>
      <c r="BI184" s="106">
        <f t="shared" si="38"/>
        <v>0</v>
      </c>
      <c r="BJ184" s="12" t="s">
        <v>73</v>
      </c>
      <c r="BK184" s="106">
        <f t="shared" si="39"/>
        <v>0</v>
      </c>
      <c r="BL184" s="12" t="s">
        <v>104</v>
      </c>
      <c r="BM184" s="105" t="s">
        <v>445</v>
      </c>
    </row>
    <row r="185" spans="1:65" s="2" customFormat="1" ht="16.5" customHeight="1">
      <c r="A185" s="24"/>
      <c r="B185" s="99"/>
      <c r="C185" s="189" t="s">
        <v>273</v>
      </c>
      <c r="D185" s="189" t="s">
        <v>100</v>
      </c>
      <c r="E185" s="190" t="s">
        <v>446</v>
      </c>
      <c r="F185" s="191" t="s">
        <v>447</v>
      </c>
      <c r="G185" s="192" t="s">
        <v>103</v>
      </c>
      <c r="H185" s="193">
        <v>4</v>
      </c>
      <c r="I185" s="199">
        <v>0</v>
      </c>
      <c r="J185" s="194">
        <f t="shared" si="30"/>
        <v>0</v>
      </c>
      <c r="K185" s="100" t="s">
        <v>3</v>
      </c>
      <c r="L185" s="25"/>
      <c r="M185" s="101" t="s">
        <v>3</v>
      </c>
      <c r="N185" s="102" t="s">
        <v>42</v>
      </c>
      <c r="O185" s="103">
        <v>0</v>
      </c>
      <c r="P185" s="103">
        <f t="shared" si="31"/>
        <v>0</v>
      </c>
      <c r="Q185" s="103">
        <v>0</v>
      </c>
      <c r="R185" s="103">
        <f t="shared" si="32"/>
        <v>0</v>
      </c>
      <c r="S185" s="103">
        <v>0</v>
      </c>
      <c r="T185" s="104">
        <f t="shared" si="33"/>
        <v>0</v>
      </c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R185" s="105" t="s">
        <v>104</v>
      </c>
      <c r="AT185" s="105" t="s">
        <v>100</v>
      </c>
      <c r="AU185" s="105" t="s">
        <v>71</v>
      </c>
      <c r="AY185" s="12" t="s">
        <v>99</v>
      </c>
      <c r="BE185" s="106">
        <f t="shared" si="34"/>
        <v>0</v>
      </c>
      <c r="BF185" s="106">
        <f t="shared" si="35"/>
        <v>0</v>
      </c>
      <c r="BG185" s="106">
        <f t="shared" si="36"/>
        <v>0</v>
      </c>
      <c r="BH185" s="106">
        <f t="shared" si="37"/>
        <v>0</v>
      </c>
      <c r="BI185" s="106">
        <f t="shared" si="38"/>
        <v>0</v>
      </c>
      <c r="BJ185" s="12" t="s">
        <v>73</v>
      </c>
      <c r="BK185" s="106">
        <f t="shared" si="39"/>
        <v>0</v>
      </c>
      <c r="BL185" s="12" t="s">
        <v>104</v>
      </c>
      <c r="BM185" s="105" t="s">
        <v>448</v>
      </c>
    </row>
    <row r="186" spans="1:65" s="2" customFormat="1" ht="16.5" customHeight="1">
      <c r="A186" s="24"/>
      <c r="B186" s="99"/>
      <c r="C186" s="189" t="s">
        <v>449</v>
      </c>
      <c r="D186" s="189" t="s">
        <v>100</v>
      </c>
      <c r="E186" s="190" t="s">
        <v>450</v>
      </c>
      <c r="F186" s="191" t="s">
        <v>451</v>
      </c>
      <c r="G186" s="192" t="s">
        <v>103</v>
      </c>
      <c r="H186" s="193">
        <v>52</v>
      </c>
      <c r="I186" s="199">
        <v>0</v>
      </c>
      <c r="J186" s="194">
        <f t="shared" si="30"/>
        <v>0</v>
      </c>
      <c r="K186" s="201" t="s">
        <v>745</v>
      </c>
      <c r="L186" s="25"/>
      <c r="M186" s="101" t="s">
        <v>3</v>
      </c>
      <c r="N186" s="102" t="s">
        <v>42</v>
      </c>
      <c r="O186" s="103">
        <v>0</v>
      </c>
      <c r="P186" s="103">
        <f t="shared" si="31"/>
        <v>0</v>
      </c>
      <c r="Q186" s="103">
        <v>0</v>
      </c>
      <c r="R186" s="103">
        <f t="shared" si="32"/>
        <v>0</v>
      </c>
      <c r="S186" s="103">
        <v>0</v>
      </c>
      <c r="T186" s="104">
        <f t="shared" si="33"/>
        <v>0</v>
      </c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R186" s="105" t="s">
        <v>104</v>
      </c>
      <c r="AT186" s="105" t="s">
        <v>100</v>
      </c>
      <c r="AU186" s="105" t="s">
        <v>71</v>
      </c>
      <c r="AY186" s="12" t="s">
        <v>99</v>
      </c>
      <c r="BE186" s="106">
        <f t="shared" si="34"/>
        <v>0</v>
      </c>
      <c r="BF186" s="106">
        <f t="shared" si="35"/>
        <v>0</v>
      </c>
      <c r="BG186" s="106">
        <f t="shared" si="36"/>
        <v>0</v>
      </c>
      <c r="BH186" s="106">
        <f t="shared" si="37"/>
        <v>0</v>
      </c>
      <c r="BI186" s="106">
        <f t="shared" si="38"/>
        <v>0</v>
      </c>
      <c r="BJ186" s="12" t="s">
        <v>73</v>
      </c>
      <c r="BK186" s="106">
        <f t="shared" si="39"/>
        <v>0</v>
      </c>
      <c r="BL186" s="12" t="s">
        <v>104</v>
      </c>
      <c r="BM186" s="105" t="s">
        <v>452</v>
      </c>
    </row>
    <row r="187" spans="1:65" s="2" customFormat="1" ht="16.5" customHeight="1">
      <c r="A187" s="24"/>
      <c r="B187" s="99"/>
      <c r="C187" s="189" t="s">
        <v>277</v>
      </c>
      <c r="D187" s="189" t="s">
        <v>100</v>
      </c>
      <c r="E187" s="190" t="s">
        <v>453</v>
      </c>
      <c r="F187" s="191" t="s">
        <v>454</v>
      </c>
      <c r="G187" s="192" t="s">
        <v>103</v>
      </c>
      <c r="H187" s="193">
        <v>3</v>
      </c>
      <c r="I187" s="199">
        <v>0</v>
      </c>
      <c r="J187" s="194">
        <f t="shared" si="30"/>
        <v>0</v>
      </c>
      <c r="K187" s="100" t="s">
        <v>3</v>
      </c>
      <c r="L187" s="25"/>
      <c r="M187" s="101" t="s">
        <v>3</v>
      </c>
      <c r="N187" s="102" t="s">
        <v>42</v>
      </c>
      <c r="O187" s="103">
        <v>0</v>
      </c>
      <c r="P187" s="103">
        <f t="shared" si="31"/>
        <v>0</v>
      </c>
      <c r="Q187" s="103">
        <v>0</v>
      </c>
      <c r="R187" s="103">
        <f t="shared" si="32"/>
        <v>0</v>
      </c>
      <c r="S187" s="103">
        <v>0</v>
      </c>
      <c r="T187" s="104">
        <f t="shared" si="33"/>
        <v>0</v>
      </c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R187" s="105" t="s">
        <v>104</v>
      </c>
      <c r="AT187" s="105" t="s">
        <v>100</v>
      </c>
      <c r="AU187" s="105" t="s">
        <v>71</v>
      </c>
      <c r="AY187" s="12" t="s">
        <v>99</v>
      </c>
      <c r="BE187" s="106">
        <f t="shared" si="34"/>
        <v>0</v>
      </c>
      <c r="BF187" s="106">
        <f t="shared" si="35"/>
        <v>0</v>
      </c>
      <c r="BG187" s="106">
        <f t="shared" si="36"/>
        <v>0</v>
      </c>
      <c r="BH187" s="106">
        <f t="shared" si="37"/>
        <v>0</v>
      </c>
      <c r="BI187" s="106">
        <f t="shared" si="38"/>
        <v>0</v>
      </c>
      <c r="BJ187" s="12" t="s">
        <v>73</v>
      </c>
      <c r="BK187" s="106">
        <f t="shared" si="39"/>
        <v>0</v>
      </c>
      <c r="BL187" s="12" t="s">
        <v>104</v>
      </c>
      <c r="BM187" s="105" t="s">
        <v>455</v>
      </c>
    </row>
    <row r="188" spans="1:65" s="2" customFormat="1" ht="16.5" customHeight="1">
      <c r="A188" s="24"/>
      <c r="B188" s="99"/>
      <c r="C188" s="189" t="s">
        <v>456</v>
      </c>
      <c r="D188" s="189" t="s">
        <v>100</v>
      </c>
      <c r="E188" s="190" t="s">
        <v>457</v>
      </c>
      <c r="F188" s="191" t="s">
        <v>458</v>
      </c>
      <c r="G188" s="192" t="s">
        <v>103</v>
      </c>
      <c r="H188" s="193">
        <v>6</v>
      </c>
      <c r="I188" s="199">
        <v>0</v>
      </c>
      <c r="J188" s="194">
        <f t="shared" si="30"/>
        <v>0</v>
      </c>
      <c r="K188" s="100" t="s">
        <v>3</v>
      </c>
      <c r="L188" s="25"/>
      <c r="M188" s="101" t="s">
        <v>3</v>
      </c>
      <c r="N188" s="102" t="s">
        <v>42</v>
      </c>
      <c r="O188" s="103">
        <v>0</v>
      </c>
      <c r="P188" s="103">
        <f t="shared" si="31"/>
        <v>0</v>
      </c>
      <c r="Q188" s="103">
        <v>0</v>
      </c>
      <c r="R188" s="103">
        <f t="shared" si="32"/>
        <v>0</v>
      </c>
      <c r="S188" s="103">
        <v>0</v>
      </c>
      <c r="T188" s="104">
        <f t="shared" si="33"/>
        <v>0</v>
      </c>
      <c r="U188" s="24"/>
      <c r="V188" s="24"/>
      <c r="W188" s="24"/>
      <c r="X188" s="24"/>
      <c r="Y188" s="200"/>
      <c r="Z188" s="24"/>
      <c r="AA188" s="24"/>
      <c r="AB188" s="24"/>
      <c r="AC188" s="24"/>
      <c r="AD188" s="24"/>
      <c r="AE188" s="24"/>
      <c r="AR188" s="105" t="s">
        <v>104</v>
      </c>
      <c r="AT188" s="105" t="s">
        <v>100</v>
      </c>
      <c r="AU188" s="105" t="s">
        <v>71</v>
      </c>
      <c r="AY188" s="12" t="s">
        <v>99</v>
      </c>
      <c r="BE188" s="106">
        <f t="shared" si="34"/>
        <v>0</v>
      </c>
      <c r="BF188" s="106">
        <f t="shared" si="35"/>
        <v>0</v>
      </c>
      <c r="BG188" s="106">
        <f t="shared" si="36"/>
        <v>0</v>
      </c>
      <c r="BH188" s="106">
        <f t="shared" si="37"/>
        <v>0</v>
      </c>
      <c r="BI188" s="106">
        <f t="shared" si="38"/>
        <v>0</v>
      </c>
      <c r="BJ188" s="12" t="s">
        <v>73</v>
      </c>
      <c r="BK188" s="106">
        <f t="shared" si="39"/>
        <v>0</v>
      </c>
      <c r="BL188" s="12" t="s">
        <v>104</v>
      </c>
      <c r="BM188" s="105" t="s">
        <v>459</v>
      </c>
    </row>
    <row r="189" spans="1:65" s="2" customFormat="1" ht="16.5" customHeight="1">
      <c r="A189" s="24"/>
      <c r="B189" s="99"/>
      <c r="C189" s="189" t="s">
        <v>280</v>
      </c>
      <c r="D189" s="189" t="s">
        <v>100</v>
      </c>
      <c r="E189" s="190" t="s">
        <v>460</v>
      </c>
      <c r="F189" s="191" t="s">
        <v>461</v>
      </c>
      <c r="G189" s="192" t="s">
        <v>103</v>
      </c>
      <c r="H189" s="193">
        <v>9</v>
      </c>
      <c r="I189" s="199">
        <v>0</v>
      </c>
      <c r="J189" s="194">
        <f t="shared" si="30"/>
        <v>0</v>
      </c>
      <c r="K189" s="100" t="s">
        <v>3</v>
      </c>
      <c r="L189" s="25"/>
      <c r="M189" s="101" t="s">
        <v>3</v>
      </c>
      <c r="N189" s="102" t="s">
        <v>42</v>
      </c>
      <c r="O189" s="103">
        <v>0</v>
      </c>
      <c r="P189" s="103">
        <f t="shared" si="31"/>
        <v>0</v>
      </c>
      <c r="Q189" s="103">
        <v>0</v>
      </c>
      <c r="R189" s="103">
        <f t="shared" si="32"/>
        <v>0</v>
      </c>
      <c r="S189" s="103">
        <v>0</v>
      </c>
      <c r="T189" s="104">
        <f t="shared" si="33"/>
        <v>0</v>
      </c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R189" s="105" t="s">
        <v>104</v>
      </c>
      <c r="AT189" s="105" t="s">
        <v>100</v>
      </c>
      <c r="AU189" s="105" t="s">
        <v>71</v>
      </c>
      <c r="AY189" s="12" t="s">
        <v>99</v>
      </c>
      <c r="BE189" s="106">
        <f t="shared" si="34"/>
        <v>0</v>
      </c>
      <c r="BF189" s="106">
        <f t="shared" si="35"/>
        <v>0</v>
      </c>
      <c r="BG189" s="106">
        <f t="shared" si="36"/>
        <v>0</v>
      </c>
      <c r="BH189" s="106">
        <f t="shared" si="37"/>
        <v>0</v>
      </c>
      <c r="BI189" s="106">
        <f t="shared" si="38"/>
        <v>0</v>
      </c>
      <c r="BJ189" s="12" t="s">
        <v>73</v>
      </c>
      <c r="BK189" s="106">
        <f t="shared" si="39"/>
        <v>0</v>
      </c>
      <c r="BL189" s="12" t="s">
        <v>104</v>
      </c>
      <c r="BM189" s="105" t="s">
        <v>462</v>
      </c>
    </row>
    <row r="190" spans="1:65" s="2" customFormat="1" ht="16.5" customHeight="1">
      <c r="A190" s="24"/>
      <c r="B190" s="99"/>
      <c r="C190" s="189" t="s">
        <v>463</v>
      </c>
      <c r="D190" s="189" t="s">
        <v>100</v>
      </c>
      <c r="E190" s="190" t="s">
        <v>464</v>
      </c>
      <c r="F190" s="191" t="s">
        <v>465</v>
      </c>
      <c r="G190" s="192" t="s">
        <v>103</v>
      </c>
      <c r="H190" s="193">
        <v>20</v>
      </c>
      <c r="I190" s="199">
        <v>0</v>
      </c>
      <c r="J190" s="194">
        <f t="shared" si="30"/>
        <v>0</v>
      </c>
      <c r="K190" s="201" t="s">
        <v>745</v>
      </c>
      <c r="L190" s="25"/>
      <c r="M190" s="101" t="s">
        <v>3</v>
      </c>
      <c r="N190" s="102" t="s">
        <v>42</v>
      </c>
      <c r="O190" s="103">
        <v>0</v>
      </c>
      <c r="P190" s="103">
        <f t="shared" si="31"/>
        <v>0</v>
      </c>
      <c r="Q190" s="103">
        <v>0</v>
      </c>
      <c r="R190" s="103">
        <f t="shared" si="32"/>
        <v>0</v>
      </c>
      <c r="S190" s="103">
        <v>0</v>
      </c>
      <c r="T190" s="104">
        <f t="shared" si="33"/>
        <v>0</v>
      </c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R190" s="105" t="s">
        <v>104</v>
      </c>
      <c r="AT190" s="105" t="s">
        <v>100</v>
      </c>
      <c r="AU190" s="105" t="s">
        <v>71</v>
      </c>
      <c r="AY190" s="12" t="s">
        <v>99</v>
      </c>
      <c r="BE190" s="106">
        <f t="shared" si="34"/>
        <v>0</v>
      </c>
      <c r="BF190" s="106">
        <f t="shared" si="35"/>
        <v>0</v>
      </c>
      <c r="BG190" s="106">
        <f t="shared" si="36"/>
        <v>0</v>
      </c>
      <c r="BH190" s="106">
        <f t="shared" si="37"/>
        <v>0</v>
      </c>
      <c r="BI190" s="106">
        <f t="shared" si="38"/>
        <v>0</v>
      </c>
      <c r="BJ190" s="12" t="s">
        <v>73</v>
      </c>
      <c r="BK190" s="106">
        <f t="shared" si="39"/>
        <v>0</v>
      </c>
      <c r="BL190" s="12" t="s">
        <v>104</v>
      </c>
      <c r="BM190" s="105" t="s">
        <v>466</v>
      </c>
    </row>
    <row r="191" spans="1:65" s="2" customFormat="1" ht="16.5" customHeight="1">
      <c r="A191" s="24"/>
      <c r="B191" s="99"/>
      <c r="C191" s="189" t="s">
        <v>284</v>
      </c>
      <c r="D191" s="189" t="s">
        <v>100</v>
      </c>
      <c r="E191" s="190" t="s">
        <v>467</v>
      </c>
      <c r="F191" s="191" t="s">
        <v>468</v>
      </c>
      <c r="G191" s="192" t="s">
        <v>103</v>
      </c>
      <c r="H191" s="193">
        <v>4</v>
      </c>
      <c r="I191" s="199">
        <v>0</v>
      </c>
      <c r="J191" s="194">
        <f t="shared" si="30"/>
        <v>0</v>
      </c>
      <c r="K191" s="100" t="s">
        <v>3</v>
      </c>
      <c r="L191" s="25"/>
      <c r="M191" s="101" t="s">
        <v>3</v>
      </c>
      <c r="N191" s="102" t="s">
        <v>42</v>
      </c>
      <c r="O191" s="103">
        <v>0</v>
      </c>
      <c r="P191" s="103">
        <f t="shared" si="31"/>
        <v>0</v>
      </c>
      <c r="Q191" s="103">
        <v>0</v>
      </c>
      <c r="R191" s="103">
        <f t="shared" si="32"/>
        <v>0</v>
      </c>
      <c r="S191" s="103">
        <v>0</v>
      </c>
      <c r="T191" s="104">
        <f t="shared" si="33"/>
        <v>0</v>
      </c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R191" s="105" t="s">
        <v>104</v>
      </c>
      <c r="AT191" s="105" t="s">
        <v>100</v>
      </c>
      <c r="AU191" s="105" t="s">
        <v>71</v>
      </c>
      <c r="AY191" s="12" t="s">
        <v>99</v>
      </c>
      <c r="BE191" s="106">
        <f t="shared" si="34"/>
        <v>0</v>
      </c>
      <c r="BF191" s="106">
        <f t="shared" si="35"/>
        <v>0</v>
      </c>
      <c r="BG191" s="106">
        <f t="shared" si="36"/>
        <v>0</v>
      </c>
      <c r="BH191" s="106">
        <f t="shared" si="37"/>
        <v>0</v>
      </c>
      <c r="BI191" s="106">
        <f t="shared" si="38"/>
        <v>0</v>
      </c>
      <c r="BJ191" s="12" t="s">
        <v>73</v>
      </c>
      <c r="BK191" s="106">
        <f t="shared" si="39"/>
        <v>0</v>
      </c>
      <c r="BL191" s="12" t="s">
        <v>104</v>
      </c>
      <c r="BM191" s="105" t="s">
        <v>469</v>
      </c>
    </row>
    <row r="192" spans="1:65" s="2" customFormat="1" ht="16.5" customHeight="1">
      <c r="A192" s="24"/>
      <c r="B192" s="99"/>
      <c r="C192" s="189" t="s">
        <v>470</v>
      </c>
      <c r="D192" s="189" t="s">
        <v>100</v>
      </c>
      <c r="E192" s="190" t="s">
        <v>471</v>
      </c>
      <c r="F192" s="191" t="s">
        <v>472</v>
      </c>
      <c r="G192" s="192" t="s">
        <v>103</v>
      </c>
      <c r="H192" s="193">
        <v>36</v>
      </c>
      <c r="I192" s="199">
        <v>0</v>
      </c>
      <c r="J192" s="194">
        <f t="shared" si="30"/>
        <v>0</v>
      </c>
      <c r="K192" s="100" t="s">
        <v>3</v>
      </c>
      <c r="L192" s="25"/>
      <c r="M192" s="101" t="s">
        <v>3</v>
      </c>
      <c r="N192" s="102" t="s">
        <v>42</v>
      </c>
      <c r="O192" s="103">
        <v>0</v>
      </c>
      <c r="P192" s="103">
        <f t="shared" si="31"/>
        <v>0</v>
      </c>
      <c r="Q192" s="103">
        <v>0</v>
      </c>
      <c r="R192" s="103">
        <f t="shared" si="32"/>
        <v>0</v>
      </c>
      <c r="S192" s="103">
        <v>0</v>
      </c>
      <c r="T192" s="104">
        <f t="shared" si="33"/>
        <v>0</v>
      </c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R192" s="105" t="s">
        <v>104</v>
      </c>
      <c r="AT192" s="105" t="s">
        <v>100</v>
      </c>
      <c r="AU192" s="105" t="s">
        <v>71</v>
      </c>
      <c r="AY192" s="12" t="s">
        <v>99</v>
      </c>
      <c r="BE192" s="106">
        <f t="shared" si="34"/>
        <v>0</v>
      </c>
      <c r="BF192" s="106">
        <f t="shared" si="35"/>
        <v>0</v>
      </c>
      <c r="BG192" s="106">
        <f t="shared" si="36"/>
        <v>0</v>
      </c>
      <c r="BH192" s="106">
        <f t="shared" si="37"/>
        <v>0</v>
      </c>
      <c r="BI192" s="106">
        <f t="shared" si="38"/>
        <v>0</v>
      </c>
      <c r="BJ192" s="12" t="s">
        <v>73</v>
      </c>
      <c r="BK192" s="106">
        <f t="shared" si="39"/>
        <v>0</v>
      </c>
      <c r="BL192" s="12" t="s">
        <v>104</v>
      </c>
      <c r="BM192" s="105" t="s">
        <v>473</v>
      </c>
    </row>
    <row r="193" spans="1:65" s="2" customFormat="1" ht="16.5" customHeight="1">
      <c r="A193" s="24"/>
      <c r="B193" s="99"/>
      <c r="C193" s="189" t="s">
        <v>287</v>
      </c>
      <c r="D193" s="189" t="s">
        <v>100</v>
      </c>
      <c r="E193" s="190" t="s">
        <v>474</v>
      </c>
      <c r="F193" s="191" t="s">
        <v>475</v>
      </c>
      <c r="G193" s="192" t="s">
        <v>103</v>
      </c>
      <c r="H193" s="193">
        <v>12</v>
      </c>
      <c r="I193" s="199">
        <v>0</v>
      </c>
      <c r="J193" s="194">
        <f t="shared" si="30"/>
        <v>0</v>
      </c>
      <c r="K193" s="201" t="s">
        <v>745</v>
      </c>
      <c r="L193" s="25"/>
      <c r="M193" s="101" t="s">
        <v>3</v>
      </c>
      <c r="N193" s="102" t="s">
        <v>42</v>
      </c>
      <c r="O193" s="103">
        <v>0</v>
      </c>
      <c r="P193" s="103">
        <f t="shared" si="31"/>
        <v>0</v>
      </c>
      <c r="Q193" s="103">
        <v>0</v>
      </c>
      <c r="R193" s="103">
        <f t="shared" si="32"/>
        <v>0</v>
      </c>
      <c r="S193" s="103">
        <v>0</v>
      </c>
      <c r="T193" s="104">
        <f t="shared" si="33"/>
        <v>0</v>
      </c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R193" s="105" t="s">
        <v>104</v>
      </c>
      <c r="AT193" s="105" t="s">
        <v>100</v>
      </c>
      <c r="AU193" s="105" t="s">
        <v>71</v>
      </c>
      <c r="AY193" s="12" t="s">
        <v>99</v>
      </c>
      <c r="BE193" s="106">
        <f t="shared" si="34"/>
        <v>0</v>
      </c>
      <c r="BF193" s="106">
        <f t="shared" si="35"/>
        <v>0</v>
      </c>
      <c r="BG193" s="106">
        <f t="shared" si="36"/>
        <v>0</v>
      </c>
      <c r="BH193" s="106">
        <f t="shared" si="37"/>
        <v>0</v>
      </c>
      <c r="BI193" s="106">
        <f t="shared" si="38"/>
        <v>0</v>
      </c>
      <c r="BJ193" s="12" t="s">
        <v>73</v>
      </c>
      <c r="BK193" s="106">
        <f t="shared" si="39"/>
        <v>0</v>
      </c>
      <c r="BL193" s="12" t="s">
        <v>104</v>
      </c>
      <c r="BM193" s="105" t="s">
        <v>476</v>
      </c>
    </row>
    <row r="194" spans="1:65" s="2" customFormat="1" ht="16.5" customHeight="1">
      <c r="A194" s="24"/>
      <c r="B194" s="99"/>
      <c r="C194" s="189" t="s">
        <v>477</v>
      </c>
      <c r="D194" s="189" t="s">
        <v>100</v>
      </c>
      <c r="E194" s="190" t="s">
        <v>478</v>
      </c>
      <c r="F194" s="191" t="s">
        <v>479</v>
      </c>
      <c r="G194" s="192" t="s">
        <v>103</v>
      </c>
      <c r="H194" s="193">
        <v>2</v>
      </c>
      <c r="I194" s="199">
        <v>0</v>
      </c>
      <c r="J194" s="194">
        <f t="shared" si="30"/>
        <v>0</v>
      </c>
      <c r="K194" s="100" t="s">
        <v>3</v>
      </c>
      <c r="L194" s="25"/>
      <c r="M194" s="101" t="s">
        <v>3</v>
      </c>
      <c r="N194" s="102" t="s">
        <v>42</v>
      </c>
      <c r="O194" s="103">
        <v>0</v>
      </c>
      <c r="P194" s="103">
        <f t="shared" si="31"/>
        <v>0</v>
      </c>
      <c r="Q194" s="103">
        <v>0</v>
      </c>
      <c r="R194" s="103">
        <f t="shared" si="32"/>
        <v>0</v>
      </c>
      <c r="S194" s="103">
        <v>0</v>
      </c>
      <c r="T194" s="104">
        <f t="shared" si="33"/>
        <v>0</v>
      </c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R194" s="105" t="s">
        <v>104</v>
      </c>
      <c r="AT194" s="105" t="s">
        <v>100</v>
      </c>
      <c r="AU194" s="105" t="s">
        <v>71</v>
      </c>
      <c r="AY194" s="12" t="s">
        <v>99</v>
      </c>
      <c r="BE194" s="106">
        <f t="shared" si="34"/>
        <v>0</v>
      </c>
      <c r="BF194" s="106">
        <f t="shared" si="35"/>
        <v>0</v>
      </c>
      <c r="BG194" s="106">
        <f t="shared" si="36"/>
        <v>0</v>
      </c>
      <c r="BH194" s="106">
        <f t="shared" si="37"/>
        <v>0</v>
      </c>
      <c r="BI194" s="106">
        <f t="shared" si="38"/>
        <v>0</v>
      </c>
      <c r="BJ194" s="12" t="s">
        <v>73</v>
      </c>
      <c r="BK194" s="106">
        <f t="shared" si="39"/>
        <v>0</v>
      </c>
      <c r="BL194" s="12" t="s">
        <v>104</v>
      </c>
      <c r="BM194" s="105" t="s">
        <v>480</v>
      </c>
    </row>
    <row r="195" spans="1:65" s="2" customFormat="1" ht="16.5" customHeight="1">
      <c r="A195" s="24"/>
      <c r="B195" s="99"/>
      <c r="C195" s="189" t="s">
        <v>291</v>
      </c>
      <c r="D195" s="189" t="s">
        <v>100</v>
      </c>
      <c r="E195" s="190" t="s">
        <v>481</v>
      </c>
      <c r="F195" s="191" t="s">
        <v>482</v>
      </c>
      <c r="G195" s="192" t="s">
        <v>103</v>
      </c>
      <c r="H195" s="193">
        <v>4</v>
      </c>
      <c r="I195" s="199">
        <v>0</v>
      </c>
      <c r="J195" s="194">
        <f t="shared" si="30"/>
        <v>0</v>
      </c>
      <c r="K195" s="100" t="s">
        <v>3</v>
      </c>
      <c r="L195" s="25"/>
      <c r="M195" s="101" t="s">
        <v>3</v>
      </c>
      <c r="N195" s="102" t="s">
        <v>42</v>
      </c>
      <c r="O195" s="103">
        <v>0</v>
      </c>
      <c r="P195" s="103">
        <f t="shared" si="31"/>
        <v>0</v>
      </c>
      <c r="Q195" s="103">
        <v>0</v>
      </c>
      <c r="R195" s="103">
        <f t="shared" si="32"/>
        <v>0</v>
      </c>
      <c r="S195" s="103">
        <v>0</v>
      </c>
      <c r="T195" s="104">
        <f t="shared" si="33"/>
        <v>0</v>
      </c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R195" s="105" t="s">
        <v>104</v>
      </c>
      <c r="AT195" s="105" t="s">
        <v>100</v>
      </c>
      <c r="AU195" s="105" t="s">
        <v>71</v>
      </c>
      <c r="AY195" s="12" t="s">
        <v>99</v>
      </c>
      <c r="BE195" s="106">
        <f t="shared" si="34"/>
        <v>0</v>
      </c>
      <c r="BF195" s="106">
        <f t="shared" si="35"/>
        <v>0</v>
      </c>
      <c r="BG195" s="106">
        <f t="shared" si="36"/>
        <v>0</v>
      </c>
      <c r="BH195" s="106">
        <f t="shared" si="37"/>
        <v>0</v>
      </c>
      <c r="BI195" s="106">
        <f t="shared" si="38"/>
        <v>0</v>
      </c>
      <c r="BJ195" s="12" t="s">
        <v>73</v>
      </c>
      <c r="BK195" s="106">
        <f t="shared" si="39"/>
        <v>0</v>
      </c>
      <c r="BL195" s="12" t="s">
        <v>104</v>
      </c>
      <c r="BM195" s="105" t="s">
        <v>483</v>
      </c>
    </row>
    <row r="196" spans="1:65" s="2" customFormat="1" ht="16.5" customHeight="1">
      <c r="A196" s="24"/>
      <c r="B196" s="99"/>
      <c r="C196" s="189" t="s">
        <v>484</v>
      </c>
      <c r="D196" s="189" t="s">
        <v>100</v>
      </c>
      <c r="E196" s="190" t="s">
        <v>485</v>
      </c>
      <c r="F196" s="191" t="s">
        <v>486</v>
      </c>
      <c r="G196" s="192" t="s">
        <v>103</v>
      </c>
      <c r="H196" s="193">
        <v>1</v>
      </c>
      <c r="I196" s="199">
        <v>0</v>
      </c>
      <c r="J196" s="194">
        <f t="shared" si="30"/>
        <v>0</v>
      </c>
      <c r="K196" s="100" t="s">
        <v>3</v>
      </c>
      <c r="L196" s="25"/>
      <c r="M196" s="101" t="s">
        <v>3</v>
      </c>
      <c r="N196" s="102" t="s">
        <v>42</v>
      </c>
      <c r="O196" s="103">
        <v>0</v>
      </c>
      <c r="P196" s="103">
        <f t="shared" si="31"/>
        <v>0</v>
      </c>
      <c r="Q196" s="103">
        <v>0</v>
      </c>
      <c r="R196" s="103">
        <f t="shared" si="32"/>
        <v>0</v>
      </c>
      <c r="S196" s="103">
        <v>0</v>
      </c>
      <c r="T196" s="104">
        <f t="shared" si="33"/>
        <v>0</v>
      </c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R196" s="105" t="s">
        <v>104</v>
      </c>
      <c r="AT196" s="105" t="s">
        <v>100</v>
      </c>
      <c r="AU196" s="105" t="s">
        <v>71</v>
      </c>
      <c r="AY196" s="12" t="s">
        <v>99</v>
      </c>
      <c r="BE196" s="106">
        <f t="shared" si="34"/>
        <v>0</v>
      </c>
      <c r="BF196" s="106">
        <f t="shared" si="35"/>
        <v>0</v>
      </c>
      <c r="BG196" s="106">
        <f t="shared" si="36"/>
        <v>0</v>
      </c>
      <c r="BH196" s="106">
        <f t="shared" si="37"/>
        <v>0</v>
      </c>
      <c r="BI196" s="106">
        <f t="shared" si="38"/>
        <v>0</v>
      </c>
      <c r="BJ196" s="12" t="s">
        <v>73</v>
      </c>
      <c r="BK196" s="106">
        <f t="shared" si="39"/>
        <v>0</v>
      </c>
      <c r="BL196" s="12" t="s">
        <v>104</v>
      </c>
      <c r="BM196" s="105" t="s">
        <v>487</v>
      </c>
    </row>
    <row r="197" spans="1:65" s="2" customFormat="1" ht="16.5" customHeight="1">
      <c r="A197" s="24"/>
      <c r="B197" s="99"/>
      <c r="C197" s="189" t="s">
        <v>294</v>
      </c>
      <c r="D197" s="189" t="s">
        <v>100</v>
      </c>
      <c r="E197" s="190" t="s">
        <v>488</v>
      </c>
      <c r="F197" s="191" t="s">
        <v>489</v>
      </c>
      <c r="G197" s="192" t="s">
        <v>103</v>
      </c>
      <c r="H197" s="193">
        <v>1</v>
      </c>
      <c r="I197" s="199">
        <v>0</v>
      </c>
      <c r="J197" s="194">
        <f t="shared" si="30"/>
        <v>0</v>
      </c>
      <c r="K197" s="100" t="s">
        <v>3</v>
      </c>
      <c r="L197" s="25"/>
      <c r="M197" s="101" t="s">
        <v>3</v>
      </c>
      <c r="N197" s="102" t="s">
        <v>42</v>
      </c>
      <c r="O197" s="103">
        <v>0</v>
      </c>
      <c r="P197" s="103">
        <f t="shared" si="31"/>
        <v>0</v>
      </c>
      <c r="Q197" s="103">
        <v>0</v>
      </c>
      <c r="R197" s="103">
        <f t="shared" si="32"/>
        <v>0</v>
      </c>
      <c r="S197" s="103">
        <v>0</v>
      </c>
      <c r="T197" s="104">
        <f t="shared" si="33"/>
        <v>0</v>
      </c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R197" s="105" t="s">
        <v>104</v>
      </c>
      <c r="AT197" s="105" t="s">
        <v>100</v>
      </c>
      <c r="AU197" s="105" t="s">
        <v>71</v>
      </c>
      <c r="AY197" s="12" t="s">
        <v>99</v>
      </c>
      <c r="BE197" s="106">
        <f t="shared" si="34"/>
        <v>0</v>
      </c>
      <c r="BF197" s="106">
        <f t="shared" si="35"/>
        <v>0</v>
      </c>
      <c r="BG197" s="106">
        <f t="shared" si="36"/>
        <v>0</v>
      </c>
      <c r="BH197" s="106">
        <f t="shared" si="37"/>
        <v>0</v>
      </c>
      <c r="BI197" s="106">
        <f t="shared" si="38"/>
        <v>0</v>
      </c>
      <c r="BJ197" s="12" t="s">
        <v>73</v>
      </c>
      <c r="BK197" s="106">
        <f t="shared" si="39"/>
        <v>0</v>
      </c>
      <c r="BL197" s="12" t="s">
        <v>104</v>
      </c>
      <c r="BM197" s="105" t="s">
        <v>490</v>
      </c>
    </row>
    <row r="198" spans="1:65" s="2" customFormat="1" ht="16.5" customHeight="1">
      <c r="A198" s="24"/>
      <c r="B198" s="99"/>
      <c r="C198" s="189" t="s">
        <v>491</v>
      </c>
      <c r="D198" s="189" t="s">
        <v>100</v>
      </c>
      <c r="E198" s="190" t="s">
        <v>492</v>
      </c>
      <c r="F198" s="191" t="s">
        <v>493</v>
      </c>
      <c r="G198" s="192" t="s">
        <v>103</v>
      </c>
      <c r="H198" s="193">
        <v>1</v>
      </c>
      <c r="I198" s="199">
        <v>0</v>
      </c>
      <c r="J198" s="194">
        <f t="shared" si="30"/>
        <v>0</v>
      </c>
      <c r="K198" s="100" t="s">
        <v>3</v>
      </c>
      <c r="L198" s="25"/>
      <c r="M198" s="101" t="s">
        <v>3</v>
      </c>
      <c r="N198" s="102" t="s">
        <v>42</v>
      </c>
      <c r="O198" s="103">
        <v>0</v>
      </c>
      <c r="P198" s="103">
        <f t="shared" si="31"/>
        <v>0</v>
      </c>
      <c r="Q198" s="103">
        <v>0</v>
      </c>
      <c r="R198" s="103">
        <f t="shared" si="32"/>
        <v>0</v>
      </c>
      <c r="S198" s="103">
        <v>0</v>
      </c>
      <c r="T198" s="104">
        <f t="shared" si="33"/>
        <v>0</v>
      </c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R198" s="105" t="s">
        <v>104</v>
      </c>
      <c r="AT198" s="105" t="s">
        <v>100</v>
      </c>
      <c r="AU198" s="105" t="s">
        <v>71</v>
      </c>
      <c r="AY198" s="12" t="s">
        <v>99</v>
      </c>
      <c r="BE198" s="106">
        <f t="shared" si="34"/>
        <v>0</v>
      </c>
      <c r="BF198" s="106">
        <f t="shared" si="35"/>
        <v>0</v>
      </c>
      <c r="BG198" s="106">
        <f t="shared" si="36"/>
        <v>0</v>
      </c>
      <c r="BH198" s="106">
        <f t="shared" si="37"/>
        <v>0</v>
      </c>
      <c r="BI198" s="106">
        <f t="shared" si="38"/>
        <v>0</v>
      </c>
      <c r="BJ198" s="12" t="s">
        <v>73</v>
      </c>
      <c r="BK198" s="106">
        <f t="shared" si="39"/>
        <v>0</v>
      </c>
      <c r="BL198" s="12" t="s">
        <v>104</v>
      </c>
      <c r="BM198" s="105" t="s">
        <v>494</v>
      </c>
    </row>
    <row r="199" spans="1:65" s="2" customFormat="1" ht="16.5" customHeight="1">
      <c r="A199" s="24"/>
      <c r="B199" s="99"/>
      <c r="C199" s="189" t="s">
        <v>298</v>
      </c>
      <c r="D199" s="189" t="s">
        <v>100</v>
      </c>
      <c r="E199" s="190" t="s">
        <v>495</v>
      </c>
      <c r="F199" s="191" t="s">
        <v>496</v>
      </c>
      <c r="G199" s="192" t="s">
        <v>103</v>
      </c>
      <c r="H199" s="193">
        <v>19</v>
      </c>
      <c r="I199" s="199">
        <v>0</v>
      </c>
      <c r="J199" s="194">
        <f t="shared" si="30"/>
        <v>0</v>
      </c>
      <c r="K199" s="100" t="s">
        <v>3</v>
      </c>
      <c r="L199" s="25"/>
      <c r="M199" s="101" t="s">
        <v>3</v>
      </c>
      <c r="N199" s="102" t="s">
        <v>42</v>
      </c>
      <c r="O199" s="103">
        <v>0</v>
      </c>
      <c r="P199" s="103">
        <f t="shared" si="31"/>
        <v>0</v>
      </c>
      <c r="Q199" s="103">
        <v>0</v>
      </c>
      <c r="R199" s="103">
        <f t="shared" si="32"/>
        <v>0</v>
      </c>
      <c r="S199" s="103">
        <v>0</v>
      </c>
      <c r="T199" s="104">
        <f t="shared" si="33"/>
        <v>0</v>
      </c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R199" s="105" t="s">
        <v>104</v>
      </c>
      <c r="AT199" s="105" t="s">
        <v>100</v>
      </c>
      <c r="AU199" s="105" t="s">
        <v>71</v>
      </c>
      <c r="AY199" s="12" t="s">
        <v>99</v>
      </c>
      <c r="BE199" s="106">
        <f t="shared" si="34"/>
        <v>0</v>
      </c>
      <c r="BF199" s="106">
        <f t="shared" si="35"/>
        <v>0</v>
      </c>
      <c r="BG199" s="106">
        <f t="shared" si="36"/>
        <v>0</v>
      </c>
      <c r="BH199" s="106">
        <f t="shared" si="37"/>
        <v>0</v>
      </c>
      <c r="BI199" s="106">
        <f t="shared" si="38"/>
        <v>0</v>
      </c>
      <c r="BJ199" s="12" t="s">
        <v>73</v>
      </c>
      <c r="BK199" s="106">
        <f t="shared" si="39"/>
        <v>0</v>
      </c>
      <c r="BL199" s="12" t="s">
        <v>104</v>
      </c>
      <c r="BM199" s="105" t="s">
        <v>497</v>
      </c>
    </row>
    <row r="200" spans="1:65" s="2" customFormat="1" ht="16.5" customHeight="1">
      <c r="A200" s="24"/>
      <c r="B200" s="99"/>
      <c r="C200" s="189" t="s">
        <v>498</v>
      </c>
      <c r="D200" s="189" t="s">
        <v>100</v>
      </c>
      <c r="E200" s="190" t="s">
        <v>499</v>
      </c>
      <c r="F200" s="191" t="s">
        <v>500</v>
      </c>
      <c r="G200" s="192" t="s">
        <v>103</v>
      </c>
      <c r="H200" s="193">
        <v>12</v>
      </c>
      <c r="I200" s="199">
        <v>0</v>
      </c>
      <c r="J200" s="194">
        <f t="shared" si="30"/>
        <v>0</v>
      </c>
      <c r="K200" s="100" t="s">
        <v>3</v>
      </c>
      <c r="L200" s="25"/>
      <c r="M200" s="101" t="s">
        <v>3</v>
      </c>
      <c r="N200" s="102" t="s">
        <v>42</v>
      </c>
      <c r="O200" s="103">
        <v>0</v>
      </c>
      <c r="P200" s="103">
        <f t="shared" si="31"/>
        <v>0</v>
      </c>
      <c r="Q200" s="103">
        <v>0</v>
      </c>
      <c r="R200" s="103">
        <f t="shared" si="32"/>
        <v>0</v>
      </c>
      <c r="S200" s="103">
        <v>0</v>
      </c>
      <c r="T200" s="104">
        <f t="shared" si="33"/>
        <v>0</v>
      </c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R200" s="105" t="s">
        <v>104</v>
      </c>
      <c r="AT200" s="105" t="s">
        <v>100</v>
      </c>
      <c r="AU200" s="105" t="s">
        <v>71</v>
      </c>
      <c r="AY200" s="12" t="s">
        <v>99</v>
      </c>
      <c r="BE200" s="106">
        <f t="shared" si="34"/>
        <v>0</v>
      </c>
      <c r="BF200" s="106">
        <f t="shared" si="35"/>
        <v>0</v>
      </c>
      <c r="BG200" s="106">
        <f t="shared" si="36"/>
        <v>0</v>
      </c>
      <c r="BH200" s="106">
        <f t="shared" si="37"/>
        <v>0</v>
      </c>
      <c r="BI200" s="106">
        <f t="shared" si="38"/>
        <v>0</v>
      </c>
      <c r="BJ200" s="12" t="s">
        <v>73</v>
      </c>
      <c r="BK200" s="106">
        <f t="shared" si="39"/>
        <v>0</v>
      </c>
      <c r="BL200" s="12" t="s">
        <v>104</v>
      </c>
      <c r="BM200" s="105" t="s">
        <v>501</v>
      </c>
    </row>
    <row r="201" spans="1:65" s="2" customFormat="1" ht="16.5" customHeight="1">
      <c r="A201" s="24"/>
      <c r="B201" s="99"/>
      <c r="C201" s="189" t="s">
        <v>301</v>
      </c>
      <c r="D201" s="189" t="s">
        <v>100</v>
      </c>
      <c r="E201" s="190" t="s">
        <v>502</v>
      </c>
      <c r="F201" s="191" t="s">
        <v>503</v>
      </c>
      <c r="G201" s="192" t="s">
        <v>103</v>
      </c>
      <c r="H201" s="193">
        <v>2</v>
      </c>
      <c r="I201" s="199">
        <v>0</v>
      </c>
      <c r="J201" s="194">
        <f t="shared" si="30"/>
        <v>0</v>
      </c>
      <c r="K201" s="100" t="s">
        <v>3</v>
      </c>
      <c r="L201" s="25"/>
      <c r="M201" s="101" t="s">
        <v>3</v>
      </c>
      <c r="N201" s="102" t="s">
        <v>42</v>
      </c>
      <c r="O201" s="103">
        <v>0</v>
      </c>
      <c r="P201" s="103">
        <f t="shared" si="31"/>
        <v>0</v>
      </c>
      <c r="Q201" s="103">
        <v>0</v>
      </c>
      <c r="R201" s="103">
        <f t="shared" si="32"/>
        <v>0</v>
      </c>
      <c r="S201" s="103">
        <v>0</v>
      </c>
      <c r="T201" s="104">
        <f t="shared" si="33"/>
        <v>0</v>
      </c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R201" s="105" t="s">
        <v>104</v>
      </c>
      <c r="AT201" s="105" t="s">
        <v>100</v>
      </c>
      <c r="AU201" s="105" t="s">
        <v>71</v>
      </c>
      <c r="AY201" s="12" t="s">
        <v>99</v>
      </c>
      <c r="BE201" s="106">
        <f t="shared" si="34"/>
        <v>0</v>
      </c>
      <c r="BF201" s="106">
        <f t="shared" si="35"/>
        <v>0</v>
      </c>
      <c r="BG201" s="106">
        <f t="shared" si="36"/>
        <v>0</v>
      </c>
      <c r="BH201" s="106">
        <f t="shared" si="37"/>
        <v>0</v>
      </c>
      <c r="BI201" s="106">
        <f t="shared" si="38"/>
        <v>0</v>
      </c>
      <c r="BJ201" s="12" t="s">
        <v>73</v>
      </c>
      <c r="BK201" s="106">
        <f t="shared" si="39"/>
        <v>0</v>
      </c>
      <c r="BL201" s="12" t="s">
        <v>104</v>
      </c>
      <c r="BM201" s="105" t="s">
        <v>504</v>
      </c>
    </row>
    <row r="202" spans="1:65" s="2" customFormat="1" ht="16.5" customHeight="1">
      <c r="A202" s="24"/>
      <c r="B202" s="99"/>
      <c r="C202" s="189" t="s">
        <v>505</v>
      </c>
      <c r="D202" s="189" t="s">
        <v>100</v>
      </c>
      <c r="E202" s="190" t="s">
        <v>506</v>
      </c>
      <c r="F202" s="191" t="s">
        <v>507</v>
      </c>
      <c r="G202" s="192" t="s">
        <v>103</v>
      </c>
      <c r="H202" s="193">
        <v>4</v>
      </c>
      <c r="I202" s="199">
        <v>0</v>
      </c>
      <c r="J202" s="194">
        <f t="shared" si="30"/>
        <v>0</v>
      </c>
      <c r="K202" s="100" t="s">
        <v>3</v>
      </c>
      <c r="L202" s="25"/>
      <c r="M202" s="101" t="s">
        <v>3</v>
      </c>
      <c r="N202" s="102" t="s">
        <v>42</v>
      </c>
      <c r="O202" s="103">
        <v>0</v>
      </c>
      <c r="P202" s="103">
        <f t="shared" si="31"/>
        <v>0</v>
      </c>
      <c r="Q202" s="103">
        <v>0</v>
      </c>
      <c r="R202" s="103">
        <f t="shared" si="32"/>
        <v>0</v>
      </c>
      <c r="S202" s="103">
        <v>0</v>
      </c>
      <c r="T202" s="104">
        <f t="shared" si="33"/>
        <v>0</v>
      </c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R202" s="105" t="s">
        <v>104</v>
      </c>
      <c r="AT202" s="105" t="s">
        <v>100</v>
      </c>
      <c r="AU202" s="105" t="s">
        <v>71</v>
      </c>
      <c r="AY202" s="12" t="s">
        <v>99</v>
      </c>
      <c r="BE202" s="106">
        <f t="shared" si="34"/>
        <v>0</v>
      </c>
      <c r="BF202" s="106">
        <f t="shared" si="35"/>
        <v>0</v>
      </c>
      <c r="BG202" s="106">
        <f t="shared" si="36"/>
        <v>0</v>
      </c>
      <c r="BH202" s="106">
        <f t="shared" si="37"/>
        <v>0</v>
      </c>
      <c r="BI202" s="106">
        <f t="shared" si="38"/>
        <v>0</v>
      </c>
      <c r="BJ202" s="12" t="s">
        <v>73</v>
      </c>
      <c r="BK202" s="106">
        <f t="shared" si="39"/>
        <v>0</v>
      </c>
      <c r="BL202" s="12" t="s">
        <v>104</v>
      </c>
      <c r="BM202" s="105" t="s">
        <v>508</v>
      </c>
    </row>
    <row r="203" spans="1:65" s="2" customFormat="1" ht="16.5" customHeight="1">
      <c r="A203" s="24"/>
      <c r="B203" s="99"/>
      <c r="C203" s="189" t="s">
        <v>305</v>
      </c>
      <c r="D203" s="189" t="s">
        <v>100</v>
      </c>
      <c r="E203" s="190" t="s">
        <v>509</v>
      </c>
      <c r="F203" s="191" t="s">
        <v>510</v>
      </c>
      <c r="G203" s="192" t="s">
        <v>103</v>
      </c>
      <c r="H203" s="193">
        <v>7</v>
      </c>
      <c r="I203" s="199">
        <v>0</v>
      </c>
      <c r="J203" s="194">
        <f t="shared" si="30"/>
        <v>0</v>
      </c>
      <c r="K203" s="100" t="s">
        <v>3</v>
      </c>
      <c r="L203" s="25"/>
      <c r="M203" s="101" t="s">
        <v>3</v>
      </c>
      <c r="N203" s="102" t="s">
        <v>42</v>
      </c>
      <c r="O203" s="103">
        <v>0</v>
      </c>
      <c r="P203" s="103">
        <f t="shared" si="31"/>
        <v>0</v>
      </c>
      <c r="Q203" s="103">
        <v>0</v>
      </c>
      <c r="R203" s="103">
        <f t="shared" si="32"/>
        <v>0</v>
      </c>
      <c r="S203" s="103">
        <v>0</v>
      </c>
      <c r="T203" s="104">
        <f t="shared" si="33"/>
        <v>0</v>
      </c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R203" s="105" t="s">
        <v>104</v>
      </c>
      <c r="AT203" s="105" t="s">
        <v>100</v>
      </c>
      <c r="AU203" s="105" t="s">
        <v>71</v>
      </c>
      <c r="AY203" s="12" t="s">
        <v>99</v>
      </c>
      <c r="BE203" s="106">
        <f t="shared" si="34"/>
        <v>0</v>
      </c>
      <c r="BF203" s="106">
        <f t="shared" si="35"/>
        <v>0</v>
      </c>
      <c r="BG203" s="106">
        <f t="shared" si="36"/>
        <v>0</v>
      </c>
      <c r="BH203" s="106">
        <f t="shared" si="37"/>
        <v>0</v>
      </c>
      <c r="BI203" s="106">
        <f t="shared" si="38"/>
        <v>0</v>
      </c>
      <c r="BJ203" s="12" t="s">
        <v>73</v>
      </c>
      <c r="BK203" s="106">
        <f t="shared" si="39"/>
        <v>0</v>
      </c>
      <c r="BL203" s="12" t="s">
        <v>104</v>
      </c>
      <c r="BM203" s="105" t="s">
        <v>511</v>
      </c>
    </row>
    <row r="204" spans="1:65" s="2" customFormat="1" ht="16.5" customHeight="1">
      <c r="A204" s="24"/>
      <c r="B204" s="99"/>
      <c r="C204" s="189" t="s">
        <v>512</v>
      </c>
      <c r="D204" s="189" t="s">
        <v>100</v>
      </c>
      <c r="E204" s="190" t="s">
        <v>513</v>
      </c>
      <c r="F204" s="191" t="s">
        <v>514</v>
      </c>
      <c r="G204" s="192" t="s">
        <v>103</v>
      </c>
      <c r="H204" s="193">
        <v>14</v>
      </c>
      <c r="I204" s="199">
        <v>0</v>
      </c>
      <c r="J204" s="194">
        <f t="shared" si="30"/>
        <v>0</v>
      </c>
      <c r="K204" s="201" t="s">
        <v>746</v>
      </c>
      <c r="L204" s="25"/>
      <c r="M204" s="101" t="s">
        <v>3</v>
      </c>
      <c r="N204" s="102" t="s">
        <v>42</v>
      </c>
      <c r="O204" s="103">
        <v>0</v>
      </c>
      <c r="P204" s="103">
        <f t="shared" si="31"/>
        <v>0</v>
      </c>
      <c r="Q204" s="103">
        <v>0</v>
      </c>
      <c r="R204" s="103">
        <f t="shared" si="32"/>
        <v>0</v>
      </c>
      <c r="S204" s="103">
        <v>0</v>
      </c>
      <c r="T204" s="104">
        <f t="shared" si="33"/>
        <v>0</v>
      </c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R204" s="105" t="s">
        <v>104</v>
      </c>
      <c r="AT204" s="105" t="s">
        <v>100</v>
      </c>
      <c r="AU204" s="105" t="s">
        <v>71</v>
      </c>
      <c r="AY204" s="12" t="s">
        <v>99</v>
      </c>
      <c r="BE204" s="106">
        <f t="shared" si="34"/>
        <v>0</v>
      </c>
      <c r="BF204" s="106">
        <f t="shared" si="35"/>
        <v>0</v>
      </c>
      <c r="BG204" s="106">
        <f t="shared" si="36"/>
        <v>0</v>
      </c>
      <c r="BH204" s="106">
        <f t="shared" si="37"/>
        <v>0</v>
      </c>
      <c r="BI204" s="106">
        <f t="shared" si="38"/>
        <v>0</v>
      </c>
      <c r="BJ204" s="12" t="s">
        <v>73</v>
      </c>
      <c r="BK204" s="106">
        <f t="shared" si="39"/>
        <v>0</v>
      </c>
      <c r="BL204" s="12" t="s">
        <v>104</v>
      </c>
      <c r="BM204" s="105" t="s">
        <v>515</v>
      </c>
    </row>
    <row r="205" spans="1:65" s="2" customFormat="1" ht="16.5" customHeight="1">
      <c r="A205" s="24"/>
      <c r="B205" s="99"/>
      <c r="C205" s="189" t="s">
        <v>308</v>
      </c>
      <c r="D205" s="189" t="s">
        <v>100</v>
      </c>
      <c r="E205" s="190" t="s">
        <v>516</v>
      </c>
      <c r="F205" s="191" t="s">
        <v>517</v>
      </c>
      <c r="G205" s="192" t="s">
        <v>103</v>
      </c>
      <c r="H205" s="193">
        <v>26</v>
      </c>
      <c r="I205" s="199">
        <v>0</v>
      </c>
      <c r="J205" s="194">
        <f t="shared" si="30"/>
        <v>0</v>
      </c>
      <c r="K205" s="201" t="s">
        <v>745</v>
      </c>
      <c r="L205" s="25"/>
      <c r="M205" s="101" t="s">
        <v>3</v>
      </c>
      <c r="N205" s="102" t="s">
        <v>42</v>
      </c>
      <c r="O205" s="103">
        <v>0</v>
      </c>
      <c r="P205" s="103">
        <f t="shared" si="31"/>
        <v>0</v>
      </c>
      <c r="Q205" s="103">
        <v>0</v>
      </c>
      <c r="R205" s="103">
        <f t="shared" si="32"/>
        <v>0</v>
      </c>
      <c r="S205" s="103">
        <v>0</v>
      </c>
      <c r="T205" s="104">
        <f t="shared" si="33"/>
        <v>0</v>
      </c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R205" s="105" t="s">
        <v>104</v>
      </c>
      <c r="AT205" s="105" t="s">
        <v>100</v>
      </c>
      <c r="AU205" s="105" t="s">
        <v>71</v>
      </c>
      <c r="AY205" s="12" t="s">
        <v>99</v>
      </c>
      <c r="BE205" s="106">
        <f t="shared" si="34"/>
        <v>0</v>
      </c>
      <c r="BF205" s="106">
        <f t="shared" si="35"/>
        <v>0</v>
      </c>
      <c r="BG205" s="106">
        <f t="shared" si="36"/>
        <v>0</v>
      </c>
      <c r="BH205" s="106">
        <f t="shared" si="37"/>
        <v>0</v>
      </c>
      <c r="BI205" s="106">
        <f t="shared" si="38"/>
        <v>0</v>
      </c>
      <c r="BJ205" s="12" t="s">
        <v>73</v>
      </c>
      <c r="BK205" s="106">
        <f t="shared" si="39"/>
        <v>0</v>
      </c>
      <c r="BL205" s="12" t="s">
        <v>104</v>
      </c>
      <c r="BM205" s="105" t="s">
        <v>518</v>
      </c>
    </row>
    <row r="206" spans="1:65" s="2" customFormat="1" ht="16.5" customHeight="1">
      <c r="A206" s="24"/>
      <c r="B206" s="99"/>
      <c r="C206" s="189" t="s">
        <v>519</v>
      </c>
      <c r="D206" s="189" t="s">
        <v>100</v>
      </c>
      <c r="E206" s="190" t="s">
        <v>520</v>
      </c>
      <c r="F206" s="191" t="s">
        <v>521</v>
      </c>
      <c r="G206" s="192" t="s">
        <v>103</v>
      </c>
      <c r="H206" s="193">
        <v>1</v>
      </c>
      <c r="I206" s="199">
        <v>0</v>
      </c>
      <c r="J206" s="194">
        <f t="shared" si="30"/>
        <v>0</v>
      </c>
      <c r="K206" s="100" t="s">
        <v>3</v>
      </c>
      <c r="L206" s="25"/>
      <c r="M206" s="101" t="s">
        <v>3</v>
      </c>
      <c r="N206" s="102" t="s">
        <v>42</v>
      </c>
      <c r="O206" s="103">
        <v>0</v>
      </c>
      <c r="P206" s="103">
        <f t="shared" si="31"/>
        <v>0</v>
      </c>
      <c r="Q206" s="103">
        <v>0</v>
      </c>
      <c r="R206" s="103">
        <f t="shared" si="32"/>
        <v>0</v>
      </c>
      <c r="S206" s="103">
        <v>0</v>
      </c>
      <c r="T206" s="104">
        <f t="shared" si="33"/>
        <v>0</v>
      </c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R206" s="105" t="s">
        <v>104</v>
      </c>
      <c r="AT206" s="105" t="s">
        <v>100</v>
      </c>
      <c r="AU206" s="105" t="s">
        <v>71</v>
      </c>
      <c r="AY206" s="12" t="s">
        <v>99</v>
      </c>
      <c r="BE206" s="106">
        <f t="shared" si="34"/>
        <v>0</v>
      </c>
      <c r="BF206" s="106">
        <f t="shared" si="35"/>
        <v>0</v>
      </c>
      <c r="BG206" s="106">
        <f t="shared" si="36"/>
        <v>0</v>
      </c>
      <c r="BH206" s="106">
        <f t="shared" si="37"/>
        <v>0</v>
      </c>
      <c r="BI206" s="106">
        <f t="shared" si="38"/>
        <v>0</v>
      </c>
      <c r="BJ206" s="12" t="s">
        <v>73</v>
      </c>
      <c r="BK206" s="106">
        <f t="shared" si="39"/>
        <v>0</v>
      </c>
      <c r="BL206" s="12" t="s">
        <v>104</v>
      </c>
      <c r="BM206" s="105" t="s">
        <v>522</v>
      </c>
    </row>
    <row r="207" spans="1:65" s="2" customFormat="1" ht="16.5" customHeight="1">
      <c r="A207" s="24"/>
      <c r="B207" s="99"/>
      <c r="C207" s="189" t="s">
        <v>312</v>
      </c>
      <c r="D207" s="189" t="s">
        <v>100</v>
      </c>
      <c r="E207" s="190" t="s">
        <v>523</v>
      </c>
      <c r="F207" s="191" t="s">
        <v>524</v>
      </c>
      <c r="G207" s="192" t="s">
        <v>103</v>
      </c>
      <c r="H207" s="193">
        <v>8</v>
      </c>
      <c r="I207" s="199">
        <v>0</v>
      </c>
      <c r="J207" s="194">
        <f t="shared" si="30"/>
        <v>0</v>
      </c>
      <c r="K207" s="100" t="s">
        <v>3</v>
      </c>
      <c r="L207" s="25"/>
      <c r="M207" s="101" t="s">
        <v>3</v>
      </c>
      <c r="N207" s="102" t="s">
        <v>42</v>
      </c>
      <c r="O207" s="103">
        <v>0</v>
      </c>
      <c r="P207" s="103">
        <f t="shared" si="31"/>
        <v>0</v>
      </c>
      <c r="Q207" s="103">
        <v>0</v>
      </c>
      <c r="R207" s="103">
        <f t="shared" si="32"/>
        <v>0</v>
      </c>
      <c r="S207" s="103">
        <v>0</v>
      </c>
      <c r="T207" s="104">
        <f t="shared" si="33"/>
        <v>0</v>
      </c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R207" s="105" t="s">
        <v>104</v>
      </c>
      <c r="AT207" s="105" t="s">
        <v>100</v>
      </c>
      <c r="AU207" s="105" t="s">
        <v>71</v>
      </c>
      <c r="AY207" s="12" t="s">
        <v>99</v>
      </c>
      <c r="BE207" s="106">
        <f t="shared" si="34"/>
        <v>0</v>
      </c>
      <c r="BF207" s="106">
        <f t="shared" si="35"/>
        <v>0</v>
      </c>
      <c r="BG207" s="106">
        <f t="shared" si="36"/>
        <v>0</v>
      </c>
      <c r="BH207" s="106">
        <f t="shared" si="37"/>
        <v>0</v>
      </c>
      <c r="BI207" s="106">
        <f t="shared" si="38"/>
        <v>0</v>
      </c>
      <c r="BJ207" s="12" t="s">
        <v>73</v>
      </c>
      <c r="BK207" s="106">
        <f t="shared" si="39"/>
        <v>0</v>
      </c>
      <c r="BL207" s="12" t="s">
        <v>104</v>
      </c>
      <c r="BM207" s="105" t="s">
        <v>525</v>
      </c>
    </row>
    <row r="208" spans="1:65" s="2" customFormat="1" ht="16.5" customHeight="1">
      <c r="A208" s="24"/>
      <c r="B208" s="99"/>
      <c r="C208" s="189" t="s">
        <v>526</v>
      </c>
      <c r="D208" s="189" t="s">
        <v>100</v>
      </c>
      <c r="E208" s="190" t="s">
        <v>527</v>
      </c>
      <c r="F208" s="191" t="s">
        <v>528</v>
      </c>
      <c r="G208" s="192" t="s">
        <v>103</v>
      </c>
      <c r="H208" s="193">
        <v>10</v>
      </c>
      <c r="I208" s="199">
        <v>0</v>
      </c>
      <c r="J208" s="194">
        <f t="shared" si="30"/>
        <v>0</v>
      </c>
      <c r="K208" s="100" t="s">
        <v>3</v>
      </c>
      <c r="L208" s="25"/>
      <c r="M208" s="101" t="s">
        <v>3</v>
      </c>
      <c r="N208" s="102" t="s">
        <v>42</v>
      </c>
      <c r="O208" s="103">
        <v>0</v>
      </c>
      <c r="P208" s="103">
        <f t="shared" si="31"/>
        <v>0</v>
      </c>
      <c r="Q208" s="103">
        <v>0</v>
      </c>
      <c r="R208" s="103">
        <f t="shared" si="32"/>
        <v>0</v>
      </c>
      <c r="S208" s="103">
        <v>0</v>
      </c>
      <c r="T208" s="104">
        <f t="shared" si="33"/>
        <v>0</v>
      </c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R208" s="105" t="s">
        <v>104</v>
      </c>
      <c r="AT208" s="105" t="s">
        <v>100</v>
      </c>
      <c r="AU208" s="105" t="s">
        <v>71</v>
      </c>
      <c r="AY208" s="12" t="s">
        <v>99</v>
      </c>
      <c r="BE208" s="106">
        <f t="shared" si="34"/>
        <v>0</v>
      </c>
      <c r="BF208" s="106">
        <f t="shared" si="35"/>
        <v>0</v>
      </c>
      <c r="BG208" s="106">
        <f t="shared" si="36"/>
        <v>0</v>
      </c>
      <c r="BH208" s="106">
        <f t="shared" si="37"/>
        <v>0</v>
      </c>
      <c r="BI208" s="106">
        <f t="shared" si="38"/>
        <v>0</v>
      </c>
      <c r="BJ208" s="12" t="s">
        <v>73</v>
      </c>
      <c r="BK208" s="106">
        <f t="shared" si="39"/>
        <v>0</v>
      </c>
      <c r="BL208" s="12" t="s">
        <v>104</v>
      </c>
      <c r="BM208" s="105" t="s">
        <v>529</v>
      </c>
    </row>
    <row r="209" spans="1:65" s="2" customFormat="1" ht="16.5" customHeight="1">
      <c r="A209" s="24"/>
      <c r="B209" s="99"/>
      <c r="C209" s="189" t="s">
        <v>315</v>
      </c>
      <c r="D209" s="189" t="s">
        <v>100</v>
      </c>
      <c r="E209" s="190" t="s">
        <v>530</v>
      </c>
      <c r="F209" s="191" t="s">
        <v>531</v>
      </c>
      <c r="G209" s="192" t="s">
        <v>103</v>
      </c>
      <c r="H209" s="193">
        <v>3</v>
      </c>
      <c r="I209" s="199">
        <v>0</v>
      </c>
      <c r="J209" s="194">
        <f t="shared" si="30"/>
        <v>0</v>
      </c>
      <c r="K209" s="100" t="s">
        <v>3</v>
      </c>
      <c r="L209" s="25"/>
      <c r="M209" s="101" t="s">
        <v>3</v>
      </c>
      <c r="N209" s="102" t="s">
        <v>42</v>
      </c>
      <c r="O209" s="103">
        <v>0</v>
      </c>
      <c r="P209" s="103">
        <f t="shared" si="31"/>
        <v>0</v>
      </c>
      <c r="Q209" s="103">
        <v>0</v>
      </c>
      <c r="R209" s="103">
        <f t="shared" si="32"/>
        <v>0</v>
      </c>
      <c r="S209" s="103">
        <v>0</v>
      </c>
      <c r="T209" s="104">
        <f t="shared" si="33"/>
        <v>0</v>
      </c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R209" s="105" t="s">
        <v>104</v>
      </c>
      <c r="AT209" s="105" t="s">
        <v>100</v>
      </c>
      <c r="AU209" s="105" t="s">
        <v>71</v>
      </c>
      <c r="AY209" s="12" t="s">
        <v>99</v>
      </c>
      <c r="BE209" s="106">
        <f t="shared" si="34"/>
        <v>0</v>
      </c>
      <c r="BF209" s="106">
        <f t="shared" si="35"/>
        <v>0</v>
      </c>
      <c r="BG209" s="106">
        <f t="shared" si="36"/>
        <v>0</v>
      </c>
      <c r="BH209" s="106">
        <f t="shared" si="37"/>
        <v>0</v>
      </c>
      <c r="BI209" s="106">
        <f t="shared" si="38"/>
        <v>0</v>
      </c>
      <c r="BJ209" s="12" t="s">
        <v>73</v>
      </c>
      <c r="BK209" s="106">
        <f t="shared" si="39"/>
        <v>0</v>
      </c>
      <c r="BL209" s="12" t="s">
        <v>104</v>
      </c>
      <c r="BM209" s="105" t="s">
        <v>532</v>
      </c>
    </row>
    <row r="210" spans="1:65" s="2" customFormat="1" ht="16.5" customHeight="1">
      <c r="A210" s="24"/>
      <c r="B210" s="99"/>
      <c r="C210" s="189" t="s">
        <v>533</v>
      </c>
      <c r="D210" s="189" t="s">
        <v>100</v>
      </c>
      <c r="E210" s="190" t="s">
        <v>534</v>
      </c>
      <c r="F210" s="191" t="s">
        <v>535</v>
      </c>
      <c r="G210" s="192" t="s">
        <v>103</v>
      </c>
      <c r="H210" s="193">
        <v>3</v>
      </c>
      <c r="I210" s="199">
        <v>0</v>
      </c>
      <c r="J210" s="194">
        <f t="shared" si="30"/>
        <v>0</v>
      </c>
      <c r="K210" s="100" t="s">
        <v>3</v>
      </c>
      <c r="L210" s="25"/>
      <c r="M210" s="101" t="s">
        <v>3</v>
      </c>
      <c r="N210" s="102" t="s">
        <v>42</v>
      </c>
      <c r="O210" s="103">
        <v>0</v>
      </c>
      <c r="P210" s="103">
        <f t="shared" si="31"/>
        <v>0</v>
      </c>
      <c r="Q210" s="103">
        <v>0</v>
      </c>
      <c r="R210" s="103">
        <f t="shared" si="32"/>
        <v>0</v>
      </c>
      <c r="S210" s="103">
        <v>0</v>
      </c>
      <c r="T210" s="104">
        <f t="shared" si="33"/>
        <v>0</v>
      </c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R210" s="105" t="s">
        <v>104</v>
      </c>
      <c r="AT210" s="105" t="s">
        <v>100</v>
      </c>
      <c r="AU210" s="105" t="s">
        <v>71</v>
      </c>
      <c r="AY210" s="12" t="s">
        <v>99</v>
      </c>
      <c r="BE210" s="106">
        <f t="shared" si="34"/>
        <v>0</v>
      </c>
      <c r="BF210" s="106">
        <f t="shared" si="35"/>
        <v>0</v>
      </c>
      <c r="BG210" s="106">
        <f t="shared" si="36"/>
        <v>0</v>
      </c>
      <c r="BH210" s="106">
        <f t="shared" si="37"/>
        <v>0</v>
      </c>
      <c r="BI210" s="106">
        <f t="shared" si="38"/>
        <v>0</v>
      </c>
      <c r="BJ210" s="12" t="s">
        <v>73</v>
      </c>
      <c r="BK210" s="106">
        <f t="shared" si="39"/>
        <v>0</v>
      </c>
      <c r="BL210" s="12" t="s">
        <v>104</v>
      </c>
      <c r="BM210" s="105" t="s">
        <v>536</v>
      </c>
    </row>
    <row r="211" spans="1:65" s="2" customFormat="1" ht="16.5" customHeight="1">
      <c r="A211" s="24"/>
      <c r="B211" s="99"/>
      <c r="C211" s="189" t="s">
        <v>319</v>
      </c>
      <c r="D211" s="189" t="s">
        <v>100</v>
      </c>
      <c r="E211" s="190" t="s">
        <v>537</v>
      </c>
      <c r="F211" s="191" t="s">
        <v>538</v>
      </c>
      <c r="G211" s="192" t="s">
        <v>103</v>
      </c>
      <c r="H211" s="193">
        <v>2</v>
      </c>
      <c r="I211" s="199">
        <v>0</v>
      </c>
      <c r="J211" s="194">
        <f t="shared" si="30"/>
        <v>0</v>
      </c>
      <c r="K211" s="100" t="s">
        <v>3</v>
      </c>
      <c r="L211" s="25"/>
      <c r="M211" s="101" t="s">
        <v>3</v>
      </c>
      <c r="N211" s="102" t="s">
        <v>42</v>
      </c>
      <c r="O211" s="103">
        <v>0</v>
      </c>
      <c r="P211" s="103">
        <f t="shared" si="31"/>
        <v>0</v>
      </c>
      <c r="Q211" s="103">
        <v>0</v>
      </c>
      <c r="R211" s="103">
        <f t="shared" si="32"/>
        <v>0</v>
      </c>
      <c r="S211" s="103">
        <v>0</v>
      </c>
      <c r="T211" s="104">
        <f t="shared" si="33"/>
        <v>0</v>
      </c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R211" s="105" t="s">
        <v>104</v>
      </c>
      <c r="AT211" s="105" t="s">
        <v>100</v>
      </c>
      <c r="AU211" s="105" t="s">
        <v>71</v>
      </c>
      <c r="AY211" s="12" t="s">
        <v>99</v>
      </c>
      <c r="BE211" s="106">
        <f t="shared" si="34"/>
        <v>0</v>
      </c>
      <c r="BF211" s="106">
        <f t="shared" si="35"/>
        <v>0</v>
      </c>
      <c r="BG211" s="106">
        <f t="shared" si="36"/>
        <v>0</v>
      </c>
      <c r="BH211" s="106">
        <f t="shared" si="37"/>
        <v>0</v>
      </c>
      <c r="BI211" s="106">
        <f t="shared" si="38"/>
        <v>0</v>
      </c>
      <c r="BJ211" s="12" t="s">
        <v>73</v>
      </c>
      <c r="BK211" s="106">
        <f t="shared" si="39"/>
        <v>0</v>
      </c>
      <c r="BL211" s="12" t="s">
        <v>104</v>
      </c>
      <c r="BM211" s="105" t="s">
        <v>539</v>
      </c>
    </row>
    <row r="212" spans="1:65" s="2" customFormat="1" ht="16.5" customHeight="1">
      <c r="A212" s="24"/>
      <c r="B212" s="99"/>
      <c r="C212" s="189" t="s">
        <v>540</v>
      </c>
      <c r="D212" s="189" t="s">
        <v>100</v>
      </c>
      <c r="E212" s="190" t="s">
        <v>541</v>
      </c>
      <c r="F212" s="191" t="s">
        <v>542</v>
      </c>
      <c r="G212" s="192" t="s">
        <v>103</v>
      </c>
      <c r="H212" s="193">
        <v>4</v>
      </c>
      <c r="I212" s="199">
        <v>0</v>
      </c>
      <c r="J212" s="194">
        <f t="shared" si="30"/>
        <v>0</v>
      </c>
      <c r="K212" s="100" t="s">
        <v>3</v>
      </c>
      <c r="L212" s="25"/>
      <c r="M212" s="101" t="s">
        <v>3</v>
      </c>
      <c r="N212" s="102" t="s">
        <v>42</v>
      </c>
      <c r="O212" s="103">
        <v>0</v>
      </c>
      <c r="P212" s="103">
        <f t="shared" si="31"/>
        <v>0</v>
      </c>
      <c r="Q212" s="103">
        <v>0</v>
      </c>
      <c r="R212" s="103">
        <f t="shared" si="32"/>
        <v>0</v>
      </c>
      <c r="S212" s="103">
        <v>0</v>
      </c>
      <c r="T212" s="104">
        <f t="shared" si="33"/>
        <v>0</v>
      </c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R212" s="105" t="s">
        <v>104</v>
      </c>
      <c r="AT212" s="105" t="s">
        <v>100</v>
      </c>
      <c r="AU212" s="105" t="s">
        <v>71</v>
      </c>
      <c r="AY212" s="12" t="s">
        <v>99</v>
      </c>
      <c r="BE212" s="106">
        <f t="shared" si="34"/>
        <v>0</v>
      </c>
      <c r="BF212" s="106">
        <f t="shared" si="35"/>
        <v>0</v>
      </c>
      <c r="BG212" s="106">
        <f t="shared" si="36"/>
        <v>0</v>
      </c>
      <c r="BH212" s="106">
        <f t="shared" si="37"/>
        <v>0</v>
      </c>
      <c r="BI212" s="106">
        <f t="shared" si="38"/>
        <v>0</v>
      </c>
      <c r="BJ212" s="12" t="s">
        <v>73</v>
      </c>
      <c r="BK212" s="106">
        <f t="shared" si="39"/>
        <v>0</v>
      </c>
      <c r="BL212" s="12" t="s">
        <v>104</v>
      </c>
      <c r="BM212" s="105" t="s">
        <v>543</v>
      </c>
    </row>
    <row r="213" spans="1:65" s="2" customFormat="1" ht="16.5" customHeight="1">
      <c r="A213" s="24"/>
      <c r="B213" s="99"/>
      <c r="C213" s="189" t="s">
        <v>322</v>
      </c>
      <c r="D213" s="189" t="s">
        <v>100</v>
      </c>
      <c r="E213" s="190" t="s">
        <v>544</v>
      </c>
      <c r="F213" s="191" t="s">
        <v>545</v>
      </c>
      <c r="G213" s="192" t="s">
        <v>103</v>
      </c>
      <c r="H213" s="193">
        <v>6</v>
      </c>
      <c r="I213" s="199">
        <v>0</v>
      </c>
      <c r="J213" s="194">
        <f t="shared" si="30"/>
        <v>0</v>
      </c>
      <c r="K213" s="100" t="s">
        <v>3</v>
      </c>
      <c r="L213" s="25"/>
      <c r="M213" s="101" t="s">
        <v>3</v>
      </c>
      <c r="N213" s="102" t="s">
        <v>42</v>
      </c>
      <c r="O213" s="103">
        <v>0</v>
      </c>
      <c r="P213" s="103">
        <f t="shared" si="31"/>
        <v>0</v>
      </c>
      <c r="Q213" s="103">
        <v>0</v>
      </c>
      <c r="R213" s="103">
        <f t="shared" si="32"/>
        <v>0</v>
      </c>
      <c r="S213" s="103">
        <v>0</v>
      </c>
      <c r="T213" s="104">
        <f t="shared" si="33"/>
        <v>0</v>
      </c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R213" s="105" t="s">
        <v>104</v>
      </c>
      <c r="AT213" s="105" t="s">
        <v>100</v>
      </c>
      <c r="AU213" s="105" t="s">
        <v>71</v>
      </c>
      <c r="AY213" s="12" t="s">
        <v>99</v>
      </c>
      <c r="BE213" s="106">
        <f t="shared" si="34"/>
        <v>0</v>
      </c>
      <c r="BF213" s="106">
        <f t="shared" si="35"/>
        <v>0</v>
      </c>
      <c r="BG213" s="106">
        <f t="shared" si="36"/>
        <v>0</v>
      </c>
      <c r="BH213" s="106">
        <f t="shared" si="37"/>
        <v>0</v>
      </c>
      <c r="BI213" s="106">
        <f t="shared" si="38"/>
        <v>0</v>
      </c>
      <c r="BJ213" s="12" t="s">
        <v>73</v>
      </c>
      <c r="BK213" s="106">
        <f t="shared" si="39"/>
        <v>0</v>
      </c>
      <c r="BL213" s="12" t="s">
        <v>104</v>
      </c>
      <c r="BM213" s="105" t="s">
        <v>546</v>
      </c>
    </row>
    <row r="214" spans="1:65" s="2" customFormat="1" ht="16.5" customHeight="1">
      <c r="A214" s="24"/>
      <c r="B214" s="99"/>
      <c r="C214" s="189" t="s">
        <v>547</v>
      </c>
      <c r="D214" s="189" t="s">
        <v>100</v>
      </c>
      <c r="E214" s="190" t="s">
        <v>548</v>
      </c>
      <c r="F214" s="191" t="s">
        <v>549</v>
      </c>
      <c r="G214" s="192" t="s">
        <v>103</v>
      </c>
      <c r="H214" s="193">
        <v>1</v>
      </c>
      <c r="I214" s="199">
        <v>0</v>
      </c>
      <c r="J214" s="194">
        <f aca="true" t="shared" si="40" ref="J214">ROUND(I214*H214,2)</f>
        <v>0</v>
      </c>
      <c r="K214" s="100" t="s">
        <v>3</v>
      </c>
      <c r="L214" s="25"/>
      <c r="M214" s="101" t="s">
        <v>3</v>
      </c>
      <c r="N214" s="102" t="s">
        <v>42</v>
      </c>
      <c r="O214" s="103">
        <v>0</v>
      </c>
      <c r="P214" s="103">
        <f aca="true" t="shared" si="41" ref="P214">O214*H214</f>
        <v>0</v>
      </c>
      <c r="Q214" s="103">
        <v>0</v>
      </c>
      <c r="R214" s="103">
        <f aca="true" t="shared" si="42" ref="R214">Q214*H214</f>
        <v>0</v>
      </c>
      <c r="S214" s="103">
        <v>0</v>
      </c>
      <c r="T214" s="104">
        <f aca="true" t="shared" si="43" ref="T214">S214*H214</f>
        <v>0</v>
      </c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R214" s="105" t="s">
        <v>104</v>
      </c>
      <c r="AT214" s="105" t="s">
        <v>100</v>
      </c>
      <c r="AU214" s="105" t="s">
        <v>71</v>
      </c>
      <c r="AY214" s="12" t="s">
        <v>99</v>
      </c>
      <c r="BE214" s="106">
        <f aca="true" t="shared" si="44" ref="BE214">IF(N214="základní",J214,0)</f>
        <v>0</v>
      </c>
      <c r="BF214" s="106">
        <f aca="true" t="shared" si="45" ref="BF214">IF(N214="snížená",J214,0)</f>
        <v>0</v>
      </c>
      <c r="BG214" s="106">
        <f aca="true" t="shared" si="46" ref="BG214">IF(N214="zákl. přenesená",J214,0)</f>
        <v>0</v>
      </c>
      <c r="BH214" s="106">
        <f aca="true" t="shared" si="47" ref="BH214">IF(N214="sníž. přenesená",J214,0)</f>
        <v>0</v>
      </c>
      <c r="BI214" s="106">
        <f aca="true" t="shared" si="48" ref="BI214">IF(N214="nulová",J214,0)</f>
        <v>0</v>
      </c>
      <c r="BJ214" s="12" t="s">
        <v>73</v>
      </c>
      <c r="BK214" s="106">
        <f aca="true" t="shared" si="49" ref="BK214">ROUND(I214*H214,2)</f>
        <v>0</v>
      </c>
      <c r="BL214" s="12" t="s">
        <v>104</v>
      </c>
      <c r="BM214" s="105" t="s">
        <v>550</v>
      </c>
    </row>
    <row r="215" spans="1:65" s="2" customFormat="1" ht="66.75" customHeight="1">
      <c r="A215" s="24"/>
      <c r="B215" s="99"/>
      <c r="C215" s="189" t="s">
        <v>552</v>
      </c>
      <c r="D215" s="189" t="s">
        <v>100</v>
      </c>
      <c r="E215" s="190" t="s">
        <v>553</v>
      </c>
      <c r="F215" s="191" t="s">
        <v>554</v>
      </c>
      <c r="G215" s="192" t="s">
        <v>551</v>
      </c>
      <c r="H215" s="193">
        <v>1</v>
      </c>
      <c r="I215" s="199">
        <v>0</v>
      </c>
      <c r="J215" s="194">
        <f aca="true" t="shared" si="50" ref="J215">ROUND(I215*H215,2)</f>
        <v>0</v>
      </c>
      <c r="K215" s="100" t="s">
        <v>3</v>
      </c>
      <c r="L215" s="25"/>
      <c r="M215" s="107" t="s">
        <v>3</v>
      </c>
      <c r="N215" s="108" t="s">
        <v>42</v>
      </c>
      <c r="O215" s="109">
        <v>0</v>
      </c>
      <c r="P215" s="109">
        <f aca="true" t="shared" si="51" ref="P215">O215*H215</f>
        <v>0</v>
      </c>
      <c r="Q215" s="109">
        <v>0</v>
      </c>
      <c r="R215" s="109">
        <f aca="true" t="shared" si="52" ref="R215">Q215*H215</f>
        <v>0</v>
      </c>
      <c r="S215" s="109">
        <v>0</v>
      </c>
      <c r="T215" s="110">
        <f aca="true" t="shared" si="53" ref="T215">S215*H215</f>
        <v>0</v>
      </c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R215" s="105" t="s">
        <v>104</v>
      </c>
      <c r="AT215" s="105" t="s">
        <v>100</v>
      </c>
      <c r="AU215" s="105" t="s">
        <v>71</v>
      </c>
      <c r="AY215" s="12" t="s">
        <v>99</v>
      </c>
      <c r="BE215" s="106">
        <f aca="true" t="shared" si="54" ref="BE215">IF(N215="základní",J215,0)</f>
        <v>0</v>
      </c>
      <c r="BF215" s="106">
        <f aca="true" t="shared" si="55" ref="BF215">IF(N215="snížená",J215,0)</f>
        <v>0</v>
      </c>
      <c r="BG215" s="106">
        <f aca="true" t="shared" si="56" ref="BG215">IF(N215="zákl. přenesená",J215,0)</f>
        <v>0</v>
      </c>
      <c r="BH215" s="106">
        <f aca="true" t="shared" si="57" ref="BH215">IF(N215="sníž. přenesená",J215,0)</f>
        <v>0</v>
      </c>
      <c r="BI215" s="106">
        <f aca="true" t="shared" si="58" ref="BI215">IF(N215="nulová",J215,0)</f>
        <v>0</v>
      </c>
      <c r="BJ215" s="12" t="s">
        <v>73</v>
      </c>
      <c r="BK215" s="106">
        <f aca="true" t="shared" si="59" ref="BK215">ROUND(I215*H215,2)</f>
        <v>0</v>
      </c>
      <c r="BL215" s="12" t="s">
        <v>104</v>
      </c>
      <c r="BM215" s="105" t="s">
        <v>555</v>
      </c>
    </row>
    <row r="216" spans="1:31" s="2" customFormat="1" ht="7" customHeight="1">
      <c r="A216" s="24"/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25"/>
      <c r="M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</sheetData>
  <autoFilter ref="C84:K215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ignoredErrors>
    <ignoredError sqref="J8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0"/>
  </sheetViews>
  <sheetFormatPr defaultColWidth="9.140625" defaultRowHeight="12"/>
  <cols>
    <col min="1" max="1" width="8.28125" style="111" customWidth="1"/>
    <col min="2" max="2" width="1.7109375" style="111" customWidth="1"/>
    <col min="3" max="4" width="5.00390625" style="111" customWidth="1"/>
    <col min="5" max="5" width="11.7109375" style="111" customWidth="1"/>
    <col min="6" max="6" width="9.140625" style="111" customWidth="1"/>
    <col min="7" max="7" width="5.00390625" style="111" customWidth="1"/>
    <col min="8" max="8" width="77.7109375" style="111" customWidth="1"/>
    <col min="9" max="10" width="20.00390625" style="111" customWidth="1"/>
    <col min="11" max="11" width="1.7109375" style="111" customWidth="1"/>
  </cols>
  <sheetData>
    <row r="1" s="1" customFormat="1" ht="37.5" customHeight="1"/>
    <row r="2" spans="2:11" s="1" customFormat="1" ht="7.5" customHeight="1">
      <c r="B2" s="112"/>
      <c r="C2" s="113"/>
      <c r="D2" s="113"/>
      <c r="E2" s="113"/>
      <c r="F2" s="113"/>
      <c r="G2" s="113"/>
      <c r="H2" s="113"/>
      <c r="I2" s="113"/>
      <c r="J2" s="113"/>
      <c r="K2" s="114"/>
    </row>
    <row r="3" spans="2:11" s="10" customFormat="1" ht="45" customHeight="1">
      <c r="B3" s="115"/>
      <c r="C3" s="246" t="s">
        <v>556</v>
      </c>
      <c r="D3" s="246"/>
      <c r="E3" s="246"/>
      <c r="F3" s="246"/>
      <c r="G3" s="246"/>
      <c r="H3" s="246"/>
      <c r="I3" s="246"/>
      <c r="J3" s="246"/>
      <c r="K3" s="116"/>
    </row>
    <row r="4" spans="2:11" s="1" customFormat="1" ht="25.5" customHeight="1">
      <c r="B4" s="117"/>
      <c r="C4" s="247" t="s">
        <v>557</v>
      </c>
      <c r="D4" s="247"/>
      <c r="E4" s="247"/>
      <c r="F4" s="247"/>
      <c r="G4" s="247"/>
      <c r="H4" s="247"/>
      <c r="I4" s="247"/>
      <c r="J4" s="247"/>
      <c r="K4" s="118"/>
    </row>
    <row r="5" spans="2:11" s="1" customFormat="1" ht="5.25" customHeight="1">
      <c r="B5" s="117"/>
      <c r="C5" s="119"/>
      <c r="D5" s="119"/>
      <c r="E5" s="119"/>
      <c r="F5" s="119"/>
      <c r="G5" s="119"/>
      <c r="H5" s="119"/>
      <c r="I5" s="119"/>
      <c r="J5" s="119"/>
      <c r="K5" s="118"/>
    </row>
    <row r="6" spans="2:11" s="1" customFormat="1" ht="15" customHeight="1">
      <c r="B6" s="117"/>
      <c r="C6" s="245" t="s">
        <v>558</v>
      </c>
      <c r="D6" s="245"/>
      <c r="E6" s="245"/>
      <c r="F6" s="245"/>
      <c r="G6" s="245"/>
      <c r="H6" s="245"/>
      <c r="I6" s="245"/>
      <c r="J6" s="245"/>
      <c r="K6" s="118"/>
    </row>
    <row r="7" spans="2:11" s="1" customFormat="1" ht="15" customHeight="1">
      <c r="B7" s="121"/>
      <c r="C7" s="245" t="s">
        <v>559</v>
      </c>
      <c r="D7" s="245"/>
      <c r="E7" s="245"/>
      <c r="F7" s="245"/>
      <c r="G7" s="245"/>
      <c r="H7" s="245"/>
      <c r="I7" s="245"/>
      <c r="J7" s="245"/>
      <c r="K7" s="118"/>
    </row>
    <row r="8" spans="2:11" s="1" customFormat="1" ht="12.75" customHeight="1">
      <c r="B8" s="121"/>
      <c r="C8" s="120"/>
      <c r="D8" s="120"/>
      <c r="E8" s="120"/>
      <c r="F8" s="120"/>
      <c r="G8" s="120"/>
      <c r="H8" s="120"/>
      <c r="I8" s="120"/>
      <c r="J8" s="120"/>
      <c r="K8" s="118"/>
    </row>
    <row r="9" spans="2:11" s="1" customFormat="1" ht="15" customHeight="1">
      <c r="B9" s="121"/>
      <c r="C9" s="245" t="s">
        <v>560</v>
      </c>
      <c r="D9" s="245"/>
      <c r="E9" s="245"/>
      <c r="F9" s="245"/>
      <c r="G9" s="245"/>
      <c r="H9" s="245"/>
      <c r="I9" s="245"/>
      <c r="J9" s="245"/>
      <c r="K9" s="118"/>
    </row>
    <row r="10" spans="2:11" s="1" customFormat="1" ht="15" customHeight="1">
      <c r="B10" s="121"/>
      <c r="C10" s="120"/>
      <c r="D10" s="245" t="s">
        <v>561</v>
      </c>
      <c r="E10" s="245"/>
      <c r="F10" s="245"/>
      <c r="G10" s="245"/>
      <c r="H10" s="245"/>
      <c r="I10" s="245"/>
      <c r="J10" s="245"/>
      <c r="K10" s="118"/>
    </row>
    <row r="11" spans="2:11" s="1" customFormat="1" ht="15" customHeight="1">
      <c r="B11" s="121"/>
      <c r="C11" s="122"/>
      <c r="D11" s="245" t="s">
        <v>562</v>
      </c>
      <c r="E11" s="245"/>
      <c r="F11" s="245"/>
      <c r="G11" s="245"/>
      <c r="H11" s="245"/>
      <c r="I11" s="245"/>
      <c r="J11" s="245"/>
      <c r="K11" s="118"/>
    </row>
    <row r="12" spans="2:11" s="1" customFormat="1" ht="15" customHeight="1">
      <c r="B12" s="121"/>
      <c r="C12" s="122"/>
      <c r="D12" s="120"/>
      <c r="E12" s="120"/>
      <c r="F12" s="120"/>
      <c r="G12" s="120"/>
      <c r="H12" s="120"/>
      <c r="I12" s="120"/>
      <c r="J12" s="120"/>
      <c r="K12" s="118"/>
    </row>
    <row r="13" spans="2:11" s="1" customFormat="1" ht="15" customHeight="1">
      <c r="B13" s="121"/>
      <c r="C13" s="122"/>
      <c r="D13" s="123" t="s">
        <v>563</v>
      </c>
      <c r="E13" s="120"/>
      <c r="F13" s="120"/>
      <c r="G13" s="120"/>
      <c r="H13" s="120"/>
      <c r="I13" s="120"/>
      <c r="J13" s="120"/>
      <c r="K13" s="118"/>
    </row>
    <row r="14" spans="2:11" s="1" customFormat="1" ht="12.75" customHeight="1">
      <c r="B14" s="121"/>
      <c r="C14" s="122"/>
      <c r="D14" s="122"/>
      <c r="E14" s="122"/>
      <c r="F14" s="122"/>
      <c r="G14" s="122"/>
      <c r="H14" s="122"/>
      <c r="I14" s="122"/>
      <c r="J14" s="122"/>
      <c r="K14" s="118"/>
    </row>
    <row r="15" spans="2:11" s="1" customFormat="1" ht="15" customHeight="1">
      <c r="B15" s="121"/>
      <c r="C15" s="122"/>
      <c r="D15" s="245" t="s">
        <v>564</v>
      </c>
      <c r="E15" s="245"/>
      <c r="F15" s="245"/>
      <c r="G15" s="245"/>
      <c r="H15" s="245"/>
      <c r="I15" s="245"/>
      <c r="J15" s="245"/>
      <c r="K15" s="118"/>
    </row>
    <row r="16" spans="2:11" s="1" customFormat="1" ht="15" customHeight="1">
      <c r="B16" s="121"/>
      <c r="C16" s="122"/>
      <c r="D16" s="245" t="s">
        <v>565</v>
      </c>
      <c r="E16" s="245"/>
      <c r="F16" s="245"/>
      <c r="G16" s="245"/>
      <c r="H16" s="245"/>
      <c r="I16" s="245"/>
      <c r="J16" s="245"/>
      <c r="K16" s="118"/>
    </row>
    <row r="17" spans="2:11" s="1" customFormat="1" ht="15" customHeight="1">
      <c r="B17" s="121"/>
      <c r="C17" s="122"/>
      <c r="D17" s="245" t="s">
        <v>566</v>
      </c>
      <c r="E17" s="245"/>
      <c r="F17" s="245"/>
      <c r="G17" s="245"/>
      <c r="H17" s="245"/>
      <c r="I17" s="245"/>
      <c r="J17" s="245"/>
      <c r="K17" s="118"/>
    </row>
    <row r="18" spans="2:11" s="1" customFormat="1" ht="15" customHeight="1">
      <c r="B18" s="121"/>
      <c r="C18" s="122"/>
      <c r="D18" s="122"/>
      <c r="E18" s="124" t="s">
        <v>70</v>
      </c>
      <c r="F18" s="245" t="s">
        <v>567</v>
      </c>
      <c r="G18" s="245"/>
      <c r="H18" s="245"/>
      <c r="I18" s="245"/>
      <c r="J18" s="245"/>
      <c r="K18" s="118"/>
    </row>
    <row r="19" spans="2:11" s="1" customFormat="1" ht="15" customHeight="1">
      <c r="B19" s="121"/>
      <c r="C19" s="122"/>
      <c r="D19" s="122"/>
      <c r="E19" s="124" t="s">
        <v>568</v>
      </c>
      <c r="F19" s="245" t="s">
        <v>569</v>
      </c>
      <c r="G19" s="245"/>
      <c r="H19" s="245"/>
      <c r="I19" s="245"/>
      <c r="J19" s="245"/>
      <c r="K19" s="118"/>
    </row>
    <row r="20" spans="2:11" s="1" customFormat="1" ht="15" customHeight="1">
      <c r="B20" s="121"/>
      <c r="C20" s="122"/>
      <c r="D20" s="122"/>
      <c r="E20" s="124" t="s">
        <v>570</v>
      </c>
      <c r="F20" s="245" t="s">
        <v>571</v>
      </c>
      <c r="G20" s="245"/>
      <c r="H20" s="245"/>
      <c r="I20" s="245"/>
      <c r="J20" s="245"/>
      <c r="K20" s="118"/>
    </row>
    <row r="21" spans="2:11" s="1" customFormat="1" ht="15" customHeight="1">
      <c r="B21" s="121"/>
      <c r="C21" s="122"/>
      <c r="D21" s="122"/>
      <c r="E21" s="124" t="s">
        <v>572</v>
      </c>
      <c r="F21" s="245" t="s">
        <v>573</v>
      </c>
      <c r="G21" s="245"/>
      <c r="H21" s="245"/>
      <c r="I21" s="245"/>
      <c r="J21" s="245"/>
      <c r="K21" s="118"/>
    </row>
    <row r="22" spans="2:11" s="1" customFormat="1" ht="15" customHeight="1">
      <c r="B22" s="121"/>
      <c r="C22" s="122"/>
      <c r="D22" s="122"/>
      <c r="E22" s="124" t="s">
        <v>574</v>
      </c>
      <c r="F22" s="245" t="s">
        <v>575</v>
      </c>
      <c r="G22" s="245"/>
      <c r="H22" s="245"/>
      <c r="I22" s="245"/>
      <c r="J22" s="245"/>
      <c r="K22" s="118"/>
    </row>
    <row r="23" spans="2:11" s="1" customFormat="1" ht="15" customHeight="1">
      <c r="B23" s="121"/>
      <c r="C23" s="122"/>
      <c r="D23" s="122"/>
      <c r="E23" s="124" t="s">
        <v>77</v>
      </c>
      <c r="F23" s="245" t="s">
        <v>576</v>
      </c>
      <c r="G23" s="245"/>
      <c r="H23" s="245"/>
      <c r="I23" s="245"/>
      <c r="J23" s="245"/>
      <c r="K23" s="118"/>
    </row>
    <row r="24" spans="2:11" s="1" customFormat="1" ht="12.75" customHeight="1">
      <c r="B24" s="121"/>
      <c r="C24" s="122"/>
      <c r="D24" s="122"/>
      <c r="E24" s="122"/>
      <c r="F24" s="122"/>
      <c r="G24" s="122"/>
      <c r="H24" s="122"/>
      <c r="I24" s="122"/>
      <c r="J24" s="122"/>
      <c r="K24" s="118"/>
    </row>
    <row r="25" spans="2:11" s="1" customFormat="1" ht="15" customHeight="1">
      <c r="B25" s="121"/>
      <c r="C25" s="245" t="s">
        <v>577</v>
      </c>
      <c r="D25" s="245"/>
      <c r="E25" s="245"/>
      <c r="F25" s="245"/>
      <c r="G25" s="245"/>
      <c r="H25" s="245"/>
      <c r="I25" s="245"/>
      <c r="J25" s="245"/>
      <c r="K25" s="118"/>
    </row>
    <row r="26" spans="2:11" s="1" customFormat="1" ht="15" customHeight="1">
      <c r="B26" s="121"/>
      <c r="C26" s="245" t="s">
        <v>578</v>
      </c>
      <c r="D26" s="245"/>
      <c r="E26" s="245"/>
      <c r="F26" s="245"/>
      <c r="G26" s="245"/>
      <c r="H26" s="245"/>
      <c r="I26" s="245"/>
      <c r="J26" s="245"/>
      <c r="K26" s="118"/>
    </row>
    <row r="27" spans="2:11" s="1" customFormat="1" ht="15" customHeight="1">
      <c r="B27" s="121"/>
      <c r="C27" s="120"/>
      <c r="D27" s="245" t="s">
        <v>579</v>
      </c>
      <c r="E27" s="245"/>
      <c r="F27" s="245"/>
      <c r="G27" s="245"/>
      <c r="H27" s="245"/>
      <c r="I27" s="245"/>
      <c r="J27" s="245"/>
      <c r="K27" s="118"/>
    </row>
    <row r="28" spans="2:11" s="1" customFormat="1" ht="15" customHeight="1">
      <c r="B28" s="121"/>
      <c r="C28" s="122"/>
      <c r="D28" s="245" t="s">
        <v>580</v>
      </c>
      <c r="E28" s="245"/>
      <c r="F28" s="245"/>
      <c r="G28" s="245"/>
      <c r="H28" s="245"/>
      <c r="I28" s="245"/>
      <c r="J28" s="245"/>
      <c r="K28" s="118"/>
    </row>
    <row r="29" spans="2:11" s="1" customFormat="1" ht="12.75" customHeight="1">
      <c r="B29" s="121"/>
      <c r="C29" s="122"/>
      <c r="D29" s="122"/>
      <c r="E29" s="122"/>
      <c r="F29" s="122"/>
      <c r="G29" s="122"/>
      <c r="H29" s="122"/>
      <c r="I29" s="122"/>
      <c r="J29" s="122"/>
      <c r="K29" s="118"/>
    </row>
    <row r="30" spans="2:11" s="1" customFormat="1" ht="15" customHeight="1">
      <c r="B30" s="121"/>
      <c r="C30" s="122"/>
      <c r="D30" s="245" t="s">
        <v>581</v>
      </c>
      <c r="E30" s="245"/>
      <c r="F30" s="245"/>
      <c r="G30" s="245"/>
      <c r="H30" s="245"/>
      <c r="I30" s="245"/>
      <c r="J30" s="245"/>
      <c r="K30" s="118"/>
    </row>
    <row r="31" spans="2:11" s="1" customFormat="1" ht="15" customHeight="1">
      <c r="B31" s="121"/>
      <c r="C31" s="122"/>
      <c r="D31" s="245" t="s">
        <v>582</v>
      </c>
      <c r="E31" s="245"/>
      <c r="F31" s="245"/>
      <c r="G31" s="245"/>
      <c r="H31" s="245"/>
      <c r="I31" s="245"/>
      <c r="J31" s="245"/>
      <c r="K31" s="118"/>
    </row>
    <row r="32" spans="2:11" s="1" customFormat="1" ht="12.75" customHeight="1">
      <c r="B32" s="121"/>
      <c r="C32" s="122"/>
      <c r="D32" s="122"/>
      <c r="E32" s="122"/>
      <c r="F32" s="122"/>
      <c r="G32" s="122"/>
      <c r="H32" s="122"/>
      <c r="I32" s="122"/>
      <c r="J32" s="122"/>
      <c r="K32" s="118"/>
    </row>
    <row r="33" spans="2:11" s="1" customFormat="1" ht="15" customHeight="1">
      <c r="B33" s="121"/>
      <c r="C33" s="122"/>
      <c r="D33" s="245" t="s">
        <v>583</v>
      </c>
      <c r="E33" s="245"/>
      <c r="F33" s="245"/>
      <c r="G33" s="245"/>
      <c r="H33" s="245"/>
      <c r="I33" s="245"/>
      <c r="J33" s="245"/>
      <c r="K33" s="118"/>
    </row>
    <row r="34" spans="2:11" s="1" customFormat="1" ht="15" customHeight="1">
      <c r="B34" s="121"/>
      <c r="C34" s="122"/>
      <c r="D34" s="245" t="s">
        <v>584</v>
      </c>
      <c r="E34" s="245"/>
      <c r="F34" s="245"/>
      <c r="G34" s="245"/>
      <c r="H34" s="245"/>
      <c r="I34" s="245"/>
      <c r="J34" s="245"/>
      <c r="K34" s="118"/>
    </row>
    <row r="35" spans="2:11" s="1" customFormat="1" ht="15" customHeight="1">
      <c r="B35" s="121"/>
      <c r="C35" s="122"/>
      <c r="D35" s="245" t="s">
        <v>585</v>
      </c>
      <c r="E35" s="245"/>
      <c r="F35" s="245"/>
      <c r="G35" s="245"/>
      <c r="H35" s="245"/>
      <c r="I35" s="245"/>
      <c r="J35" s="245"/>
      <c r="K35" s="118"/>
    </row>
    <row r="36" spans="2:11" s="1" customFormat="1" ht="15" customHeight="1">
      <c r="B36" s="121"/>
      <c r="C36" s="122"/>
      <c r="D36" s="120"/>
      <c r="E36" s="123" t="s">
        <v>86</v>
      </c>
      <c r="F36" s="120"/>
      <c r="G36" s="245" t="s">
        <v>586</v>
      </c>
      <c r="H36" s="245"/>
      <c r="I36" s="245"/>
      <c r="J36" s="245"/>
      <c r="K36" s="118"/>
    </row>
    <row r="37" spans="2:11" s="1" customFormat="1" ht="30.75" customHeight="1">
      <c r="B37" s="121"/>
      <c r="C37" s="122"/>
      <c r="D37" s="120"/>
      <c r="E37" s="123" t="s">
        <v>587</v>
      </c>
      <c r="F37" s="120"/>
      <c r="G37" s="245" t="s">
        <v>588</v>
      </c>
      <c r="H37" s="245"/>
      <c r="I37" s="245"/>
      <c r="J37" s="245"/>
      <c r="K37" s="118"/>
    </row>
    <row r="38" spans="2:11" s="1" customFormat="1" ht="15" customHeight="1">
      <c r="B38" s="121"/>
      <c r="C38" s="122"/>
      <c r="D38" s="120"/>
      <c r="E38" s="123" t="s">
        <v>50</v>
      </c>
      <c r="F38" s="120"/>
      <c r="G38" s="245" t="s">
        <v>589</v>
      </c>
      <c r="H38" s="245"/>
      <c r="I38" s="245"/>
      <c r="J38" s="245"/>
      <c r="K38" s="118"/>
    </row>
    <row r="39" spans="2:11" s="1" customFormat="1" ht="15" customHeight="1">
      <c r="B39" s="121"/>
      <c r="C39" s="122"/>
      <c r="D39" s="120"/>
      <c r="E39" s="123" t="s">
        <v>51</v>
      </c>
      <c r="F39" s="120"/>
      <c r="G39" s="245" t="s">
        <v>590</v>
      </c>
      <c r="H39" s="245"/>
      <c r="I39" s="245"/>
      <c r="J39" s="245"/>
      <c r="K39" s="118"/>
    </row>
    <row r="40" spans="2:11" s="1" customFormat="1" ht="15" customHeight="1">
      <c r="B40" s="121"/>
      <c r="C40" s="122"/>
      <c r="D40" s="120"/>
      <c r="E40" s="123" t="s">
        <v>87</v>
      </c>
      <c r="F40" s="120"/>
      <c r="G40" s="245" t="s">
        <v>591</v>
      </c>
      <c r="H40" s="245"/>
      <c r="I40" s="245"/>
      <c r="J40" s="245"/>
      <c r="K40" s="118"/>
    </row>
    <row r="41" spans="2:11" s="1" customFormat="1" ht="15" customHeight="1">
      <c r="B41" s="121"/>
      <c r="C41" s="122"/>
      <c r="D41" s="120"/>
      <c r="E41" s="123" t="s">
        <v>88</v>
      </c>
      <c r="F41" s="120"/>
      <c r="G41" s="245" t="s">
        <v>592</v>
      </c>
      <c r="H41" s="245"/>
      <c r="I41" s="245"/>
      <c r="J41" s="245"/>
      <c r="K41" s="118"/>
    </row>
    <row r="42" spans="2:11" s="1" customFormat="1" ht="15" customHeight="1">
      <c r="B42" s="121"/>
      <c r="C42" s="122"/>
      <c r="D42" s="120"/>
      <c r="E42" s="123" t="s">
        <v>593</v>
      </c>
      <c r="F42" s="120"/>
      <c r="G42" s="245" t="s">
        <v>594</v>
      </c>
      <c r="H42" s="245"/>
      <c r="I42" s="245"/>
      <c r="J42" s="245"/>
      <c r="K42" s="118"/>
    </row>
    <row r="43" spans="2:11" s="1" customFormat="1" ht="15" customHeight="1">
      <c r="B43" s="121"/>
      <c r="C43" s="122"/>
      <c r="D43" s="120"/>
      <c r="E43" s="123"/>
      <c r="F43" s="120"/>
      <c r="G43" s="245" t="s">
        <v>595</v>
      </c>
      <c r="H43" s="245"/>
      <c r="I43" s="245"/>
      <c r="J43" s="245"/>
      <c r="K43" s="118"/>
    </row>
    <row r="44" spans="2:11" s="1" customFormat="1" ht="15" customHeight="1">
      <c r="B44" s="121"/>
      <c r="C44" s="122"/>
      <c r="D44" s="120"/>
      <c r="E44" s="123" t="s">
        <v>596</v>
      </c>
      <c r="F44" s="120"/>
      <c r="G44" s="245" t="s">
        <v>597</v>
      </c>
      <c r="H44" s="245"/>
      <c r="I44" s="245"/>
      <c r="J44" s="245"/>
      <c r="K44" s="118"/>
    </row>
    <row r="45" spans="2:11" s="1" customFormat="1" ht="15" customHeight="1">
      <c r="B45" s="121"/>
      <c r="C45" s="122"/>
      <c r="D45" s="120"/>
      <c r="E45" s="123" t="s">
        <v>90</v>
      </c>
      <c r="F45" s="120"/>
      <c r="G45" s="245" t="s">
        <v>598</v>
      </c>
      <c r="H45" s="245"/>
      <c r="I45" s="245"/>
      <c r="J45" s="245"/>
      <c r="K45" s="118"/>
    </row>
    <row r="46" spans="2:11" s="1" customFormat="1" ht="12.75" customHeight="1">
      <c r="B46" s="121"/>
      <c r="C46" s="122"/>
      <c r="D46" s="120"/>
      <c r="E46" s="120"/>
      <c r="F46" s="120"/>
      <c r="G46" s="120"/>
      <c r="H46" s="120"/>
      <c r="I46" s="120"/>
      <c r="J46" s="120"/>
      <c r="K46" s="118"/>
    </row>
    <row r="47" spans="2:11" s="1" customFormat="1" ht="15" customHeight="1">
      <c r="B47" s="121"/>
      <c r="C47" s="122"/>
      <c r="D47" s="245" t="s">
        <v>599</v>
      </c>
      <c r="E47" s="245"/>
      <c r="F47" s="245"/>
      <c r="G47" s="245"/>
      <c r="H47" s="245"/>
      <c r="I47" s="245"/>
      <c r="J47" s="245"/>
      <c r="K47" s="118"/>
    </row>
    <row r="48" spans="2:11" s="1" customFormat="1" ht="15" customHeight="1">
      <c r="B48" s="121"/>
      <c r="C48" s="122"/>
      <c r="D48" s="122"/>
      <c r="E48" s="245" t="s">
        <v>600</v>
      </c>
      <c r="F48" s="245"/>
      <c r="G48" s="245"/>
      <c r="H48" s="245"/>
      <c r="I48" s="245"/>
      <c r="J48" s="245"/>
      <c r="K48" s="118"/>
    </row>
    <row r="49" spans="2:11" s="1" customFormat="1" ht="15" customHeight="1">
      <c r="B49" s="121"/>
      <c r="C49" s="122"/>
      <c r="D49" s="122"/>
      <c r="E49" s="245" t="s">
        <v>601</v>
      </c>
      <c r="F49" s="245"/>
      <c r="G49" s="245"/>
      <c r="H49" s="245"/>
      <c r="I49" s="245"/>
      <c r="J49" s="245"/>
      <c r="K49" s="118"/>
    </row>
    <row r="50" spans="2:11" s="1" customFormat="1" ht="15" customHeight="1">
      <c r="B50" s="121"/>
      <c r="C50" s="122"/>
      <c r="D50" s="122"/>
      <c r="E50" s="245" t="s">
        <v>602</v>
      </c>
      <c r="F50" s="245"/>
      <c r="G50" s="245"/>
      <c r="H50" s="245"/>
      <c r="I50" s="245"/>
      <c r="J50" s="245"/>
      <c r="K50" s="118"/>
    </row>
    <row r="51" spans="2:11" s="1" customFormat="1" ht="15" customHeight="1">
      <c r="B51" s="121"/>
      <c r="C51" s="122"/>
      <c r="D51" s="245" t="s">
        <v>603</v>
      </c>
      <c r="E51" s="245"/>
      <c r="F51" s="245"/>
      <c r="G51" s="245"/>
      <c r="H51" s="245"/>
      <c r="I51" s="245"/>
      <c r="J51" s="245"/>
      <c r="K51" s="118"/>
    </row>
    <row r="52" spans="2:11" s="1" customFormat="1" ht="25.5" customHeight="1">
      <c r="B52" s="117"/>
      <c r="C52" s="247" t="s">
        <v>604</v>
      </c>
      <c r="D52" s="247"/>
      <c r="E52" s="247"/>
      <c r="F52" s="247"/>
      <c r="G52" s="247"/>
      <c r="H52" s="247"/>
      <c r="I52" s="247"/>
      <c r="J52" s="247"/>
      <c r="K52" s="118"/>
    </row>
    <row r="53" spans="2:11" s="1" customFormat="1" ht="5.25" customHeight="1">
      <c r="B53" s="117"/>
      <c r="C53" s="119"/>
      <c r="D53" s="119"/>
      <c r="E53" s="119"/>
      <c r="F53" s="119"/>
      <c r="G53" s="119"/>
      <c r="H53" s="119"/>
      <c r="I53" s="119"/>
      <c r="J53" s="119"/>
      <c r="K53" s="118"/>
    </row>
    <row r="54" spans="2:11" s="1" customFormat="1" ht="15" customHeight="1">
      <c r="B54" s="117"/>
      <c r="C54" s="245" t="s">
        <v>605</v>
      </c>
      <c r="D54" s="245"/>
      <c r="E54" s="245"/>
      <c r="F54" s="245"/>
      <c r="G54" s="245"/>
      <c r="H54" s="245"/>
      <c r="I54" s="245"/>
      <c r="J54" s="245"/>
      <c r="K54" s="118"/>
    </row>
    <row r="55" spans="2:11" s="1" customFormat="1" ht="15" customHeight="1">
      <c r="B55" s="117"/>
      <c r="C55" s="245" t="s">
        <v>606</v>
      </c>
      <c r="D55" s="245"/>
      <c r="E55" s="245"/>
      <c r="F55" s="245"/>
      <c r="G55" s="245"/>
      <c r="H55" s="245"/>
      <c r="I55" s="245"/>
      <c r="J55" s="245"/>
      <c r="K55" s="118"/>
    </row>
    <row r="56" spans="2:11" s="1" customFormat="1" ht="12.75" customHeight="1">
      <c r="B56" s="117"/>
      <c r="C56" s="120"/>
      <c r="D56" s="120"/>
      <c r="E56" s="120"/>
      <c r="F56" s="120"/>
      <c r="G56" s="120"/>
      <c r="H56" s="120"/>
      <c r="I56" s="120"/>
      <c r="J56" s="120"/>
      <c r="K56" s="118"/>
    </row>
    <row r="57" spans="2:11" s="1" customFormat="1" ht="15" customHeight="1">
      <c r="B57" s="117"/>
      <c r="C57" s="245" t="s">
        <v>607</v>
      </c>
      <c r="D57" s="245"/>
      <c r="E57" s="245"/>
      <c r="F57" s="245"/>
      <c r="G57" s="245"/>
      <c r="H57" s="245"/>
      <c r="I57" s="245"/>
      <c r="J57" s="245"/>
      <c r="K57" s="118"/>
    </row>
    <row r="58" spans="2:11" s="1" customFormat="1" ht="15" customHeight="1">
      <c r="B58" s="117"/>
      <c r="C58" s="122"/>
      <c r="D58" s="245" t="s">
        <v>608</v>
      </c>
      <c r="E58" s="245"/>
      <c r="F58" s="245"/>
      <c r="G58" s="245"/>
      <c r="H58" s="245"/>
      <c r="I58" s="245"/>
      <c r="J58" s="245"/>
      <c r="K58" s="118"/>
    </row>
    <row r="59" spans="2:11" s="1" customFormat="1" ht="15" customHeight="1">
      <c r="B59" s="117"/>
      <c r="C59" s="122"/>
      <c r="D59" s="245" t="s">
        <v>609</v>
      </c>
      <c r="E59" s="245"/>
      <c r="F59" s="245"/>
      <c r="G59" s="245"/>
      <c r="H59" s="245"/>
      <c r="I59" s="245"/>
      <c r="J59" s="245"/>
      <c r="K59" s="118"/>
    </row>
    <row r="60" spans="2:11" s="1" customFormat="1" ht="15" customHeight="1">
      <c r="B60" s="117"/>
      <c r="C60" s="122"/>
      <c r="D60" s="245" t="s">
        <v>610</v>
      </c>
      <c r="E60" s="245"/>
      <c r="F60" s="245"/>
      <c r="G60" s="245"/>
      <c r="H60" s="245"/>
      <c r="I60" s="245"/>
      <c r="J60" s="245"/>
      <c r="K60" s="118"/>
    </row>
    <row r="61" spans="2:11" s="1" customFormat="1" ht="15" customHeight="1">
      <c r="B61" s="117"/>
      <c r="C61" s="122"/>
      <c r="D61" s="245" t="s">
        <v>611</v>
      </c>
      <c r="E61" s="245"/>
      <c r="F61" s="245"/>
      <c r="G61" s="245"/>
      <c r="H61" s="245"/>
      <c r="I61" s="245"/>
      <c r="J61" s="245"/>
      <c r="K61" s="118"/>
    </row>
    <row r="62" spans="2:11" s="1" customFormat="1" ht="15" customHeight="1">
      <c r="B62" s="117"/>
      <c r="C62" s="122"/>
      <c r="D62" s="249" t="s">
        <v>612</v>
      </c>
      <c r="E62" s="249"/>
      <c r="F62" s="249"/>
      <c r="G62" s="249"/>
      <c r="H62" s="249"/>
      <c r="I62" s="249"/>
      <c r="J62" s="249"/>
      <c r="K62" s="118"/>
    </row>
    <row r="63" spans="2:11" s="1" customFormat="1" ht="15" customHeight="1">
      <c r="B63" s="117"/>
      <c r="C63" s="122"/>
      <c r="D63" s="245" t="s">
        <v>613</v>
      </c>
      <c r="E63" s="245"/>
      <c r="F63" s="245"/>
      <c r="G63" s="245"/>
      <c r="H63" s="245"/>
      <c r="I63" s="245"/>
      <c r="J63" s="245"/>
      <c r="K63" s="118"/>
    </row>
    <row r="64" spans="2:11" s="1" customFormat="1" ht="12.75" customHeight="1">
      <c r="B64" s="117"/>
      <c r="C64" s="122"/>
      <c r="D64" s="122"/>
      <c r="E64" s="125"/>
      <c r="F64" s="122"/>
      <c r="G64" s="122"/>
      <c r="H64" s="122"/>
      <c r="I64" s="122"/>
      <c r="J64" s="122"/>
      <c r="K64" s="118"/>
    </row>
    <row r="65" spans="2:11" s="1" customFormat="1" ht="15" customHeight="1">
      <c r="B65" s="117"/>
      <c r="C65" s="122"/>
      <c r="D65" s="245" t="s">
        <v>614</v>
      </c>
      <c r="E65" s="245"/>
      <c r="F65" s="245"/>
      <c r="G65" s="245"/>
      <c r="H65" s="245"/>
      <c r="I65" s="245"/>
      <c r="J65" s="245"/>
      <c r="K65" s="118"/>
    </row>
    <row r="66" spans="2:11" s="1" customFormat="1" ht="15" customHeight="1">
      <c r="B66" s="117"/>
      <c r="C66" s="122"/>
      <c r="D66" s="249" t="s">
        <v>615</v>
      </c>
      <c r="E66" s="249"/>
      <c r="F66" s="249"/>
      <c r="G66" s="249"/>
      <c r="H66" s="249"/>
      <c r="I66" s="249"/>
      <c r="J66" s="249"/>
      <c r="K66" s="118"/>
    </row>
    <row r="67" spans="2:11" s="1" customFormat="1" ht="15" customHeight="1">
      <c r="B67" s="117"/>
      <c r="C67" s="122"/>
      <c r="D67" s="245" t="s">
        <v>616</v>
      </c>
      <c r="E67" s="245"/>
      <c r="F67" s="245"/>
      <c r="G67" s="245"/>
      <c r="H67" s="245"/>
      <c r="I67" s="245"/>
      <c r="J67" s="245"/>
      <c r="K67" s="118"/>
    </row>
    <row r="68" spans="2:11" s="1" customFormat="1" ht="15" customHeight="1">
      <c r="B68" s="117"/>
      <c r="C68" s="122"/>
      <c r="D68" s="245" t="s">
        <v>617</v>
      </c>
      <c r="E68" s="245"/>
      <c r="F68" s="245"/>
      <c r="G68" s="245"/>
      <c r="H68" s="245"/>
      <c r="I68" s="245"/>
      <c r="J68" s="245"/>
      <c r="K68" s="118"/>
    </row>
    <row r="69" spans="2:11" s="1" customFormat="1" ht="15" customHeight="1">
      <c r="B69" s="117"/>
      <c r="C69" s="122"/>
      <c r="D69" s="245" t="s">
        <v>618</v>
      </c>
      <c r="E69" s="245"/>
      <c r="F69" s="245"/>
      <c r="G69" s="245"/>
      <c r="H69" s="245"/>
      <c r="I69" s="245"/>
      <c r="J69" s="245"/>
      <c r="K69" s="118"/>
    </row>
    <row r="70" spans="2:11" s="1" customFormat="1" ht="15" customHeight="1">
      <c r="B70" s="117"/>
      <c r="C70" s="122"/>
      <c r="D70" s="245" t="s">
        <v>619</v>
      </c>
      <c r="E70" s="245"/>
      <c r="F70" s="245"/>
      <c r="G70" s="245"/>
      <c r="H70" s="245"/>
      <c r="I70" s="245"/>
      <c r="J70" s="245"/>
      <c r="K70" s="118"/>
    </row>
    <row r="71" spans="2:11" s="1" customFormat="1" ht="12.75" customHeight="1">
      <c r="B71" s="126"/>
      <c r="C71" s="127"/>
      <c r="D71" s="127"/>
      <c r="E71" s="127"/>
      <c r="F71" s="127"/>
      <c r="G71" s="127"/>
      <c r="H71" s="127"/>
      <c r="I71" s="127"/>
      <c r="J71" s="127"/>
      <c r="K71" s="128"/>
    </row>
    <row r="72" spans="2:11" s="1" customFormat="1" ht="18.75" customHeight="1">
      <c r="B72" s="129"/>
      <c r="C72" s="129"/>
      <c r="D72" s="129"/>
      <c r="E72" s="129"/>
      <c r="F72" s="129"/>
      <c r="G72" s="129"/>
      <c r="H72" s="129"/>
      <c r="I72" s="129"/>
      <c r="J72" s="129"/>
      <c r="K72" s="130"/>
    </row>
    <row r="73" spans="2:11" s="1" customFormat="1" ht="18.75" customHeight="1">
      <c r="B73" s="130"/>
      <c r="C73" s="130"/>
      <c r="D73" s="130"/>
      <c r="E73" s="130"/>
      <c r="F73" s="130"/>
      <c r="G73" s="130"/>
      <c r="H73" s="130"/>
      <c r="I73" s="130"/>
      <c r="J73" s="130"/>
      <c r="K73" s="130"/>
    </row>
    <row r="74" spans="2:11" s="1" customFormat="1" ht="7.5" customHeight="1">
      <c r="B74" s="131"/>
      <c r="C74" s="132"/>
      <c r="D74" s="132"/>
      <c r="E74" s="132"/>
      <c r="F74" s="132"/>
      <c r="G74" s="132"/>
      <c r="H74" s="132"/>
      <c r="I74" s="132"/>
      <c r="J74" s="132"/>
      <c r="K74" s="133"/>
    </row>
    <row r="75" spans="2:11" s="1" customFormat="1" ht="45" customHeight="1">
      <c r="B75" s="134"/>
      <c r="C75" s="248" t="s">
        <v>620</v>
      </c>
      <c r="D75" s="248"/>
      <c r="E75" s="248"/>
      <c r="F75" s="248"/>
      <c r="G75" s="248"/>
      <c r="H75" s="248"/>
      <c r="I75" s="248"/>
      <c r="J75" s="248"/>
      <c r="K75" s="135"/>
    </row>
    <row r="76" spans="2:11" s="1" customFormat="1" ht="17.25" customHeight="1">
      <c r="B76" s="134"/>
      <c r="C76" s="136" t="s">
        <v>621</v>
      </c>
      <c r="D76" s="136"/>
      <c r="E76" s="136"/>
      <c r="F76" s="136" t="s">
        <v>622</v>
      </c>
      <c r="G76" s="137"/>
      <c r="H76" s="136" t="s">
        <v>51</v>
      </c>
      <c r="I76" s="136" t="s">
        <v>54</v>
      </c>
      <c r="J76" s="136" t="s">
        <v>623</v>
      </c>
      <c r="K76" s="135"/>
    </row>
    <row r="77" spans="2:11" s="1" customFormat="1" ht="17.25" customHeight="1">
      <c r="B77" s="134"/>
      <c r="C77" s="138" t="s">
        <v>624</v>
      </c>
      <c r="D77" s="138"/>
      <c r="E77" s="138"/>
      <c r="F77" s="139" t="s">
        <v>625</v>
      </c>
      <c r="G77" s="140"/>
      <c r="H77" s="138"/>
      <c r="I77" s="138"/>
      <c r="J77" s="138" t="s">
        <v>626</v>
      </c>
      <c r="K77" s="135"/>
    </row>
    <row r="78" spans="2:11" s="1" customFormat="1" ht="5.25" customHeight="1">
      <c r="B78" s="134"/>
      <c r="C78" s="141"/>
      <c r="D78" s="141"/>
      <c r="E78" s="141"/>
      <c r="F78" s="141"/>
      <c r="G78" s="142"/>
      <c r="H78" s="141"/>
      <c r="I78" s="141"/>
      <c r="J78" s="141"/>
      <c r="K78" s="135"/>
    </row>
    <row r="79" spans="2:11" s="1" customFormat="1" ht="15" customHeight="1">
      <c r="B79" s="134"/>
      <c r="C79" s="123" t="s">
        <v>50</v>
      </c>
      <c r="D79" s="141"/>
      <c r="E79" s="141"/>
      <c r="F79" s="143" t="s">
        <v>627</v>
      </c>
      <c r="G79" s="142"/>
      <c r="H79" s="123" t="s">
        <v>628</v>
      </c>
      <c r="I79" s="123" t="s">
        <v>629</v>
      </c>
      <c r="J79" s="123">
        <v>20</v>
      </c>
      <c r="K79" s="135"/>
    </row>
    <row r="80" spans="2:11" s="1" customFormat="1" ht="15" customHeight="1">
      <c r="B80" s="134"/>
      <c r="C80" s="123" t="s">
        <v>630</v>
      </c>
      <c r="D80" s="123"/>
      <c r="E80" s="123"/>
      <c r="F80" s="143" t="s">
        <v>627</v>
      </c>
      <c r="G80" s="142"/>
      <c r="H80" s="123" t="s">
        <v>631</v>
      </c>
      <c r="I80" s="123" t="s">
        <v>629</v>
      </c>
      <c r="J80" s="123">
        <v>120</v>
      </c>
      <c r="K80" s="135"/>
    </row>
    <row r="81" spans="2:11" s="1" customFormat="1" ht="15" customHeight="1">
      <c r="B81" s="144"/>
      <c r="C81" s="123" t="s">
        <v>632</v>
      </c>
      <c r="D81" s="123"/>
      <c r="E81" s="123"/>
      <c r="F81" s="143" t="s">
        <v>633</v>
      </c>
      <c r="G81" s="142"/>
      <c r="H81" s="123" t="s">
        <v>634</v>
      </c>
      <c r="I81" s="123" t="s">
        <v>629</v>
      </c>
      <c r="J81" s="123">
        <v>50</v>
      </c>
      <c r="K81" s="135"/>
    </row>
    <row r="82" spans="2:11" s="1" customFormat="1" ht="15" customHeight="1">
      <c r="B82" s="144"/>
      <c r="C82" s="123" t="s">
        <v>635</v>
      </c>
      <c r="D82" s="123"/>
      <c r="E82" s="123"/>
      <c r="F82" s="143" t="s">
        <v>627</v>
      </c>
      <c r="G82" s="142"/>
      <c r="H82" s="123" t="s">
        <v>636</v>
      </c>
      <c r="I82" s="123" t="s">
        <v>637</v>
      </c>
      <c r="J82" s="123"/>
      <c r="K82" s="135"/>
    </row>
    <row r="83" spans="2:11" s="1" customFormat="1" ht="15" customHeight="1">
      <c r="B83" s="144"/>
      <c r="C83" s="145" t="s">
        <v>638</v>
      </c>
      <c r="D83" s="145"/>
      <c r="E83" s="145"/>
      <c r="F83" s="146" t="s">
        <v>633</v>
      </c>
      <c r="G83" s="145"/>
      <c r="H83" s="145" t="s">
        <v>639</v>
      </c>
      <c r="I83" s="145" t="s">
        <v>629</v>
      </c>
      <c r="J83" s="145">
        <v>15</v>
      </c>
      <c r="K83" s="135"/>
    </row>
    <row r="84" spans="2:11" s="1" customFormat="1" ht="15" customHeight="1">
      <c r="B84" s="144"/>
      <c r="C84" s="145" t="s">
        <v>640</v>
      </c>
      <c r="D84" s="145"/>
      <c r="E84" s="145"/>
      <c r="F84" s="146" t="s">
        <v>633</v>
      </c>
      <c r="G84" s="145"/>
      <c r="H84" s="145" t="s">
        <v>641</v>
      </c>
      <c r="I84" s="145" t="s">
        <v>629</v>
      </c>
      <c r="J84" s="145">
        <v>15</v>
      </c>
      <c r="K84" s="135"/>
    </row>
    <row r="85" spans="2:11" s="1" customFormat="1" ht="15" customHeight="1">
      <c r="B85" s="144"/>
      <c r="C85" s="145" t="s">
        <v>642</v>
      </c>
      <c r="D85" s="145"/>
      <c r="E85" s="145"/>
      <c r="F85" s="146" t="s">
        <v>633</v>
      </c>
      <c r="G85" s="145"/>
      <c r="H85" s="145" t="s">
        <v>643</v>
      </c>
      <c r="I85" s="145" t="s">
        <v>629</v>
      </c>
      <c r="J85" s="145">
        <v>20</v>
      </c>
      <c r="K85" s="135"/>
    </row>
    <row r="86" spans="2:11" s="1" customFormat="1" ht="15" customHeight="1">
      <c r="B86" s="144"/>
      <c r="C86" s="145" t="s">
        <v>644</v>
      </c>
      <c r="D86" s="145"/>
      <c r="E86" s="145"/>
      <c r="F86" s="146" t="s">
        <v>633</v>
      </c>
      <c r="G86" s="145"/>
      <c r="H86" s="145" t="s">
        <v>645</v>
      </c>
      <c r="I86" s="145" t="s">
        <v>629</v>
      </c>
      <c r="J86" s="145">
        <v>20</v>
      </c>
      <c r="K86" s="135"/>
    </row>
    <row r="87" spans="2:11" s="1" customFormat="1" ht="15" customHeight="1">
      <c r="B87" s="144"/>
      <c r="C87" s="123" t="s">
        <v>646</v>
      </c>
      <c r="D87" s="123"/>
      <c r="E87" s="123"/>
      <c r="F87" s="143" t="s">
        <v>633</v>
      </c>
      <c r="G87" s="142"/>
      <c r="H87" s="123" t="s">
        <v>647</v>
      </c>
      <c r="I87" s="123" t="s">
        <v>629</v>
      </c>
      <c r="J87" s="123">
        <v>50</v>
      </c>
      <c r="K87" s="135"/>
    </row>
    <row r="88" spans="2:11" s="1" customFormat="1" ht="15" customHeight="1">
      <c r="B88" s="144"/>
      <c r="C88" s="123" t="s">
        <v>648</v>
      </c>
      <c r="D88" s="123"/>
      <c r="E88" s="123"/>
      <c r="F88" s="143" t="s">
        <v>633</v>
      </c>
      <c r="G88" s="142"/>
      <c r="H88" s="123" t="s">
        <v>649</v>
      </c>
      <c r="I88" s="123" t="s">
        <v>629</v>
      </c>
      <c r="J88" s="123">
        <v>20</v>
      </c>
      <c r="K88" s="135"/>
    </row>
    <row r="89" spans="2:11" s="1" customFormat="1" ht="15" customHeight="1">
      <c r="B89" s="144"/>
      <c r="C89" s="123" t="s">
        <v>650</v>
      </c>
      <c r="D89" s="123"/>
      <c r="E89" s="123"/>
      <c r="F89" s="143" t="s">
        <v>633</v>
      </c>
      <c r="G89" s="142"/>
      <c r="H89" s="123" t="s">
        <v>651</v>
      </c>
      <c r="I89" s="123" t="s">
        <v>629</v>
      </c>
      <c r="J89" s="123">
        <v>20</v>
      </c>
      <c r="K89" s="135"/>
    </row>
    <row r="90" spans="2:11" s="1" customFormat="1" ht="15" customHeight="1">
      <c r="B90" s="144"/>
      <c r="C90" s="123" t="s">
        <v>652</v>
      </c>
      <c r="D90" s="123"/>
      <c r="E90" s="123"/>
      <c r="F90" s="143" t="s">
        <v>633</v>
      </c>
      <c r="G90" s="142"/>
      <c r="H90" s="123" t="s">
        <v>653</v>
      </c>
      <c r="I90" s="123" t="s">
        <v>629</v>
      </c>
      <c r="J90" s="123">
        <v>50</v>
      </c>
      <c r="K90" s="135"/>
    </row>
    <row r="91" spans="2:11" s="1" customFormat="1" ht="15" customHeight="1">
      <c r="B91" s="144"/>
      <c r="C91" s="123" t="s">
        <v>654</v>
      </c>
      <c r="D91" s="123"/>
      <c r="E91" s="123"/>
      <c r="F91" s="143" t="s">
        <v>633</v>
      </c>
      <c r="G91" s="142"/>
      <c r="H91" s="123" t="s">
        <v>654</v>
      </c>
      <c r="I91" s="123" t="s">
        <v>629</v>
      </c>
      <c r="J91" s="123">
        <v>50</v>
      </c>
      <c r="K91" s="135"/>
    </row>
    <row r="92" spans="2:11" s="1" customFormat="1" ht="15" customHeight="1">
      <c r="B92" s="144"/>
      <c r="C92" s="123" t="s">
        <v>655</v>
      </c>
      <c r="D92" s="123"/>
      <c r="E92" s="123"/>
      <c r="F92" s="143" t="s">
        <v>633</v>
      </c>
      <c r="G92" s="142"/>
      <c r="H92" s="123" t="s">
        <v>656</v>
      </c>
      <c r="I92" s="123" t="s">
        <v>629</v>
      </c>
      <c r="J92" s="123">
        <v>255</v>
      </c>
      <c r="K92" s="135"/>
    </row>
    <row r="93" spans="2:11" s="1" customFormat="1" ht="15" customHeight="1">
      <c r="B93" s="144"/>
      <c r="C93" s="123" t="s">
        <v>657</v>
      </c>
      <c r="D93" s="123"/>
      <c r="E93" s="123"/>
      <c r="F93" s="143" t="s">
        <v>627</v>
      </c>
      <c r="G93" s="142"/>
      <c r="H93" s="123" t="s">
        <v>658</v>
      </c>
      <c r="I93" s="123" t="s">
        <v>659</v>
      </c>
      <c r="J93" s="123"/>
      <c r="K93" s="135"/>
    </row>
    <row r="94" spans="2:11" s="1" customFormat="1" ht="15" customHeight="1">
      <c r="B94" s="144"/>
      <c r="C94" s="123" t="s">
        <v>660</v>
      </c>
      <c r="D94" s="123"/>
      <c r="E94" s="123"/>
      <c r="F94" s="143" t="s">
        <v>627</v>
      </c>
      <c r="G94" s="142"/>
      <c r="H94" s="123" t="s">
        <v>661</v>
      </c>
      <c r="I94" s="123" t="s">
        <v>662</v>
      </c>
      <c r="J94" s="123"/>
      <c r="K94" s="135"/>
    </row>
    <row r="95" spans="2:11" s="1" customFormat="1" ht="15" customHeight="1">
      <c r="B95" s="144"/>
      <c r="C95" s="123" t="s">
        <v>663</v>
      </c>
      <c r="D95" s="123"/>
      <c r="E95" s="123"/>
      <c r="F95" s="143" t="s">
        <v>627</v>
      </c>
      <c r="G95" s="142"/>
      <c r="H95" s="123" t="s">
        <v>663</v>
      </c>
      <c r="I95" s="123" t="s">
        <v>662</v>
      </c>
      <c r="J95" s="123"/>
      <c r="K95" s="135"/>
    </row>
    <row r="96" spans="2:11" s="1" customFormat="1" ht="15" customHeight="1">
      <c r="B96" s="144"/>
      <c r="C96" s="123" t="s">
        <v>36</v>
      </c>
      <c r="D96" s="123"/>
      <c r="E96" s="123"/>
      <c r="F96" s="143" t="s">
        <v>627</v>
      </c>
      <c r="G96" s="142"/>
      <c r="H96" s="123" t="s">
        <v>664</v>
      </c>
      <c r="I96" s="123" t="s">
        <v>662</v>
      </c>
      <c r="J96" s="123"/>
      <c r="K96" s="135"/>
    </row>
    <row r="97" spans="2:11" s="1" customFormat="1" ht="15" customHeight="1">
      <c r="B97" s="144"/>
      <c r="C97" s="123" t="s">
        <v>46</v>
      </c>
      <c r="D97" s="123"/>
      <c r="E97" s="123"/>
      <c r="F97" s="143" t="s">
        <v>627</v>
      </c>
      <c r="G97" s="142"/>
      <c r="H97" s="123" t="s">
        <v>665</v>
      </c>
      <c r="I97" s="123" t="s">
        <v>662</v>
      </c>
      <c r="J97" s="123"/>
      <c r="K97" s="135"/>
    </row>
    <row r="98" spans="2:11" s="1" customFormat="1" ht="15" customHeight="1">
      <c r="B98" s="147"/>
      <c r="C98" s="148"/>
      <c r="D98" s="148"/>
      <c r="E98" s="148"/>
      <c r="F98" s="148"/>
      <c r="G98" s="148"/>
      <c r="H98" s="148"/>
      <c r="I98" s="148"/>
      <c r="J98" s="148"/>
      <c r="K98" s="149"/>
    </row>
    <row r="99" spans="2:11" s="1" customFormat="1" ht="18.75" customHeight="1">
      <c r="B99" s="150"/>
      <c r="C99" s="151"/>
      <c r="D99" s="151"/>
      <c r="E99" s="151"/>
      <c r="F99" s="151"/>
      <c r="G99" s="151"/>
      <c r="H99" s="151"/>
      <c r="I99" s="151"/>
      <c r="J99" s="151"/>
      <c r="K99" s="150"/>
    </row>
    <row r="100" spans="2:11" s="1" customFormat="1" ht="18.75" customHeight="1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</row>
    <row r="101" spans="2:11" s="1" customFormat="1" ht="7.5" customHeight="1">
      <c r="B101" s="131"/>
      <c r="C101" s="132"/>
      <c r="D101" s="132"/>
      <c r="E101" s="132"/>
      <c r="F101" s="132"/>
      <c r="G101" s="132"/>
      <c r="H101" s="132"/>
      <c r="I101" s="132"/>
      <c r="J101" s="132"/>
      <c r="K101" s="133"/>
    </row>
    <row r="102" spans="2:11" s="1" customFormat="1" ht="45" customHeight="1">
      <c r="B102" s="134"/>
      <c r="C102" s="248" t="s">
        <v>666</v>
      </c>
      <c r="D102" s="248"/>
      <c r="E102" s="248"/>
      <c r="F102" s="248"/>
      <c r="G102" s="248"/>
      <c r="H102" s="248"/>
      <c r="I102" s="248"/>
      <c r="J102" s="248"/>
      <c r="K102" s="135"/>
    </row>
    <row r="103" spans="2:11" s="1" customFormat="1" ht="17.25" customHeight="1">
      <c r="B103" s="134"/>
      <c r="C103" s="136" t="s">
        <v>621</v>
      </c>
      <c r="D103" s="136"/>
      <c r="E103" s="136"/>
      <c r="F103" s="136" t="s">
        <v>622</v>
      </c>
      <c r="G103" s="137"/>
      <c r="H103" s="136" t="s">
        <v>51</v>
      </c>
      <c r="I103" s="136" t="s">
        <v>54</v>
      </c>
      <c r="J103" s="136" t="s">
        <v>623</v>
      </c>
      <c r="K103" s="135"/>
    </row>
    <row r="104" spans="2:11" s="1" customFormat="1" ht="17.25" customHeight="1">
      <c r="B104" s="134"/>
      <c r="C104" s="138" t="s">
        <v>624</v>
      </c>
      <c r="D104" s="138"/>
      <c r="E104" s="138"/>
      <c r="F104" s="139" t="s">
        <v>625</v>
      </c>
      <c r="G104" s="140"/>
      <c r="H104" s="138"/>
      <c r="I104" s="138"/>
      <c r="J104" s="138" t="s">
        <v>626</v>
      </c>
      <c r="K104" s="135"/>
    </row>
    <row r="105" spans="2:11" s="1" customFormat="1" ht="5.25" customHeight="1">
      <c r="B105" s="134"/>
      <c r="C105" s="136"/>
      <c r="D105" s="136"/>
      <c r="E105" s="136"/>
      <c r="F105" s="136"/>
      <c r="G105" s="152"/>
      <c r="H105" s="136"/>
      <c r="I105" s="136"/>
      <c r="J105" s="136"/>
      <c r="K105" s="135"/>
    </row>
    <row r="106" spans="2:11" s="1" customFormat="1" ht="15" customHeight="1">
      <c r="B106" s="134"/>
      <c r="C106" s="123" t="s">
        <v>50</v>
      </c>
      <c r="D106" s="141"/>
      <c r="E106" s="141"/>
      <c r="F106" s="143" t="s">
        <v>627</v>
      </c>
      <c r="G106" s="152"/>
      <c r="H106" s="123" t="s">
        <v>667</v>
      </c>
      <c r="I106" s="123" t="s">
        <v>629</v>
      </c>
      <c r="J106" s="123">
        <v>20</v>
      </c>
      <c r="K106" s="135"/>
    </row>
    <row r="107" spans="2:11" s="1" customFormat="1" ht="15" customHeight="1">
      <c r="B107" s="134"/>
      <c r="C107" s="123" t="s">
        <v>630</v>
      </c>
      <c r="D107" s="123"/>
      <c r="E107" s="123"/>
      <c r="F107" s="143" t="s">
        <v>627</v>
      </c>
      <c r="G107" s="123"/>
      <c r="H107" s="123" t="s">
        <v>667</v>
      </c>
      <c r="I107" s="123" t="s">
        <v>629</v>
      </c>
      <c r="J107" s="123">
        <v>120</v>
      </c>
      <c r="K107" s="135"/>
    </row>
    <row r="108" spans="2:11" s="1" customFormat="1" ht="15" customHeight="1">
      <c r="B108" s="144"/>
      <c r="C108" s="123" t="s">
        <v>632</v>
      </c>
      <c r="D108" s="123"/>
      <c r="E108" s="123"/>
      <c r="F108" s="143" t="s">
        <v>633</v>
      </c>
      <c r="G108" s="123"/>
      <c r="H108" s="123" t="s">
        <v>667</v>
      </c>
      <c r="I108" s="123" t="s">
        <v>629</v>
      </c>
      <c r="J108" s="123">
        <v>50</v>
      </c>
      <c r="K108" s="135"/>
    </row>
    <row r="109" spans="2:11" s="1" customFormat="1" ht="15" customHeight="1">
      <c r="B109" s="144"/>
      <c r="C109" s="123" t="s">
        <v>635</v>
      </c>
      <c r="D109" s="123"/>
      <c r="E109" s="123"/>
      <c r="F109" s="143" t="s">
        <v>627</v>
      </c>
      <c r="G109" s="123"/>
      <c r="H109" s="123" t="s">
        <v>667</v>
      </c>
      <c r="I109" s="123" t="s">
        <v>637</v>
      </c>
      <c r="J109" s="123"/>
      <c r="K109" s="135"/>
    </row>
    <row r="110" spans="2:11" s="1" customFormat="1" ht="15" customHeight="1">
      <c r="B110" s="144"/>
      <c r="C110" s="123" t="s">
        <v>646</v>
      </c>
      <c r="D110" s="123"/>
      <c r="E110" s="123"/>
      <c r="F110" s="143" t="s">
        <v>633</v>
      </c>
      <c r="G110" s="123"/>
      <c r="H110" s="123" t="s">
        <v>667</v>
      </c>
      <c r="I110" s="123" t="s">
        <v>629</v>
      </c>
      <c r="J110" s="123">
        <v>50</v>
      </c>
      <c r="K110" s="135"/>
    </row>
    <row r="111" spans="2:11" s="1" customFormat="1" ht="15" customHeight="1">
      <c r="B111" s="144"/>
      <c r="C111" s="123" t="s">
        <v>654</v>
      </c>
      <c r="D111" s="123"/>
      <c r="E111" s="123"/>
      <c r="F111" s="143" t="s">
        <v>633</v>
      </c>
      <c r="G111" s="123"/>
      <c r="H111" s="123" t="s">
        <v>667</v>
      </c>
      <c r="I111" s="123" t="s">
        <v>629</v>
      </c>
      <c r="J111" s="123">
        <v>50</v>
      </c>
      <c r="K111" s="135"/>
    </row>
    <row r="112" spans="2:11" s="1" customFormat="1" ht="15" customHeight="1">
      <c r="B112" s="144"/>
      <c r="C112" s="123" t="s">
        <v>652</v>
      </c>
      <c r="D112" s="123"/>
      <c r="E112" s="123"/>
      <c r="F112" s="143" t="s">
        <v>633</v>
      </c>
      <c r="G112" s="123"/>
      <c r="H112" s="123" t="s">
        <v>667</v>
      </c>
      <c r="I112" s="123" t="s">
        <v>629</v>
      </c>
      <c r="J112" s="123">
        <v>50</v>
      </c>
      <c r="K112" s="135"/>
    </row>
    <row r="113" spans="2:11" s="1" customFormat="1" ht="15" customHeight="1">
      <c r="B113" s="144"/>
      <c r="C113" s="123" t="s">
        <v>50</v>
      </c>
      <c r="D113" s="123"/>
      <c r="E113" s="123"/>
      <c r="F113" s="143" t="s">
        <v>627</v>
      </c>
      <c r="G113" s="123"/>
      <c r="H113" s="123" t="s">
        <v>668</v>
      </c>
      <c r="I113" s="123" t="s">
        <v>629</v>
      </c>
      <c r="J113" s="123">
        <v>20</v>
      </c>
      <c r="K113" s="135"/>
    </row>
    <row r="114" spans="2:11" s="1" customFormat="1" ht="15" customHeight="1">
      <c r="B114" s="144"/>
      <c r="C114" s="123" t="s">
        <v>669</v>
      </c>
      <c r="D114" s="123"/>
      <c r="E114" s="123"/>
      <c r="F114" s="143" t="s">
        <v>627</v>
      </c>
      <c r="G114" s="123"/>
      <c r="H114" s="123" t="s">
        <v>670</v>
      </c>
      <c r="I114" s="123" t="s">
        <v>629</v>
      </c>
      <c r="J114" s="123">
        <v>120</v>
      </c>
      <c r="K114" s="135"/>
    </row>
    <row r="115" spans="2:11" s="1" customFormat="1" ht="15" customHeight="1">
      <c r="B115" s="144"/>
      <c r="C115" s="123" t="s">
        <v>36</v>
      </c>
      <c r="D115" s="123"/>
      <c r="E115" s="123"/>
      <c r="F115" s="143" t="s">
        <v>627</v>
      </c>
      <c r="G115" s="123"/>
      <c r="H115" s="123" t="s">
        <v>671</v>
      </c>
      <c r="I115" s="123" t="s">
        <v>662</v>
      </c>
      <c r="J115" s="123"/>
      <c r="K115" s="135"/>
    </row>
    <row r="116" spans="2:11" s="1" customFormat="1" ht="15" customHeight="1">
      <c r="B116" s="144"/>
      <c r="C116" s="123" t="s">
        <v>46</v>
      </c>
      <c r="D116" s="123"/>
      <c r="E116" s="123"/>
      <c r="F116" s="143" t="s">
        <v>627</v>
      </c>
      <c r="G116" s="123"/>
      <c r="H116" s="123" t="s">
        <v>672</v>
      </c>
      <c r="I116" s="123" t="s">
        <v>662</v>
      </c>
      <c r="J116" s="123"/>
      <c r="K116" s="135"/>
    </row>
    <row r="117" spans="2:11" s="1" customFormat="1" ht="15" customHeight="1">
      <c r="B117" s="144"/>
      <c r="C117" s="123" t="s">
        <v>54</v>
      </c>
      <c r="D117" s="123"/>
      <c r="E117" s="123"/>
      <c r="F117" s="143" t="s">
        <v>627</v>
      </c>
      <c r="G117" s="123"/>
      <c r="H117" s="123" t="s">
        <v>673</v>
      </c>
      <c r="I117" s="123" t="s">
        <v>674</v>
      </c>
      <c r="J117" s="123"/>
      <c r="K117" s="135"/>
    </row>
    <row r="118" spans="2:11" s="1" customFormat="1" ht="15" customHeight="1">
      <c r="B118" s="147"/>
      <c r="C118" s="153"/>
      <c r="D118" s="153"/>
      <c r="E118" s="153"/>
      <c r="F118" s="153"/>
      <c r="G118" s="153"/>
      <c r="H118" s="153"/>
      <c r="I118" s="153"/>
      <c r="J118" s="153"/>
      <c r="K118" s="149"/>
    </row>
    <row r="119" spans="2:11" s="1" customFormat="1" ht="18.75" customHeight="1">
      <c r="B119" s="154"/>
      <c r="C119" s="120"/>
      <c r="D119" s="120"/>
      <c r="E119" s="120"/>
      <c r="F119" s="155"/>
      <c r="G119" s="120"/>
      <c r="H119" s="120"/>
      <c r="I119" s="120"/>
      <c r="J119" s="120"/>
      <c r="K119" s="154"/>
    </row>
    <row r="120" spans="2:11" s="1" customFormat="1" ht="18.75" customHeight="1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</row>
    <row r="121" spans="2:11" s="1" customFormat="1" ht="7.5" customHeight="1">
      <c r="B121" s="156"/>
      <c r="C121" s="157"/>
      <c r="D121" s="157"/>
      <c r="E121" s="157"/>
      <c r="F121" s="157"/>
      <c r="G121" s="157"/>
      <c r="H121" s="157"/>
      <c r="I121" s="157"/>
      <c r="J121" s="157"/>
      <c r="K121" s="158"/>
    </row>
    <row r="122" spans="2:11" s="1" customFormat="1" ht="45" customHeight="1">
      <c r="B122" s="159"/>
      <c r="C122" s="246" t="s">
        <v>675</v>
      </c>
      <c r="D122" s="246"/>
      <c r="E122" s="246"/>
      <c r="F122" s="246"/>
      <c r="G122" s="246"/>
      <c r="H122" s="246"/>
      <c r="I122" s="246"/>
      <c r="J122" s="246"/>
      <c r="K122" s="160"/>
    </row>
    <row r="123" spans="2:11" s="1" customFormat="1" ht="17.25" customHeight="1">
      <c r="B123" s="161"/>
      <c r="C123" s="136" t="s">
        <v>621</v>
      </c>
      <c r="D123" s="136"/>
      <c r="E123" s="136"/>
      <c r="F123" s="136" t="s">
        <v>622</v>
      </c>
      <c r="G123" s="137"/>
      <c r="H123" s="136" t="s">
        <v>51</v>
      </c>
      <c r="I123" s="136" t="s">
        <v>54</v>
      </c>
      <c r="J123" s="136" t="s">
        <v>623</v>
      </c>
      <c r="K123" s="162"/>
    </row>
    <row r="124" spans="2:11" s="1" customFormat="1" ht="17.25" customHeight="1">
      <c r="B124" s="161"/>
      <c r="C124" s="138" t="s">
        <v>624</v>
      </c>
      <c r="D124" s="138"/>
      <c r="E124" s="138"/>
      <c r="F124" s="139" t="s">
        <v>625</v>
      </c>
      <c r="G124" s="140"/>
      <c r="H124" s="138"/>
      <c r="I124" s="138"/>
      <c r="J124" s="138" t="s">
        <v>626</v>
      </c>
      <c r="K124" s="162"/>
    </row>
    <row r="125" spans="2:11" s="1" customFormat="1" ht="5.25" customHeight="1">
      <c r="B125" s="163"/>
      <c r="C125" s="141"/>
      <c r="D125" s="141"/>
      <c r="E125" s="141"/>
      <c r="F125" s="141"/>
      <c r="G125" s="123"/>
      <c r="H125" s="141"/>
      <c r="I125" s="141"/>
      <c r="J125" s="141"/>
      <c r="K125" s="164"/>
    </row>
    <row r="126" spans="2:11" s="1" customFormat="1" ht="15" customHeight="1">
      <c r="B126" s="163"/>
      <c r="C126" s="123" t="s">
        <v>630</v>
      </c>
      <c r="D126" s="141"/>
      <c r="E126" s="141"/>
      <c r="F126" s="143" t="s">
        <v>627</v>
      </c>
      <c r="G126" s="123"/>
      <c r="H126" s="123" t="s">
        <v>667</v>
      </c>
      <c r="I126" s="123" t="s">
        <v>629</v>
      </c>
      <c r="J126" s="123">
        <v>120</v>
      </c>
      <c r="K126" s="165"/>
    </row>
    <row r="127" spans="2:11" s="1" customFormat="1" ht="15" customHeight="1">
      <c r="B127" s="163"/>
      <c r="C127" s="123" t="s">
        <v>676</v>
      </c>
      <c r="D127" s="123"/>
      <c r="E127" s="123"/>
      <c r="F127" s="143" t="s">
        <v>627</v>
      </c>
      <c r="G127" s="123"/>
      <c r="H127" s="123" t="s">
        <v>677</v>
      </c>
      <c r="I127" s="123" t="s">
        <v>629</v>
      </c>
      <c r="J127" s="123" t="s">
        <v>678</v>
      </c>
      <c r="K127" s="165"/>
    </row>
    <row r="128" spans="2:11" s="1" customFormat="1" ht="15" customHeight="1">
      <c r="B128" s="163"/>
      <c r="C128" s="123" t="s">
        <v>77</v>
      </c>
      <c r="D128" s="123"/>
      <c r="E128" s="123"/>
      <c r="F128" s="143" t="s">
        <v>627</v>
      </c>
      <c r="G128" s="123"/>
      <c r="H128" s="123" t="s">
        <v>679</v>
      </c>
      <c r="I128" s="123" t="s">
        <v>629</v>
      </c>
      <c r="J128" s="123" t="s">
        <v>678</v>
      </c>
      <c r="K128" s="165"/>
    </row>
    <row r="129" spans="2:11" s="1" customFormat="1" ht="15" customHeight="1">
      <c r="B129" s="163"/>
      <c r="C129" s="123" t="s">
        <v>638</v>
      </c>
      <c r="D129" s="123"/>
      <c r="E129" s="123"/>
      <c r="F129" s="143" t="s">
        <v>633</v>
      </c>
      <c r="G129" s="123"/>
      <c r="H129" s="123" t="s">
        <v>639</v>
      </c>
      <c r="I129" s="123" t="s">
        <v>629</v>
      </c>
      <c r="J129" s="123">
        <v>15</v>
      </c>
      <c r="K129" s="165"/>
    </row>
    <row r="130" spans="2:11" s="1" customFormat="1" ht="15" customHeight="1">
      <c r="B130" s="163"/>
      <c r="C130" s="145" t="s">
        <v>640</v>
      </c>
      <c r="D130" s="145"/>
      <c r="E130" s="145"/>
      <c r="F130" s="146" t="s">
        <v>633</v>
      </c>
      <c r="G130" s="145"/>
      <c r="H130" s="145" t="s">
        <v>641</v>
      </c>
      <c r="I130" s="145" t="s">
        <v>629</v>
      </c>
      <c r="J130" s="145">
        <v>15</v>
      </c>
      <c r="K130" s="165"/>
    </row>
    <row r="131" spans="2:11" s="1" customFormat="1" ht="15" customHeight="1">
      <c r="B131" s="163"/>
      <c r="C131" s="145" t="s">
        <v>642</v>
      </c>
      <c r="D131" s="145"/>
      <c r="E131" s="145"/>
      <c r="F131" s="146" t="s">
        <v>633</v>
      </c>
      <c r="G131" s="145"/>
      <c r="H131" s="145" t="s">
        <v>643</v>
      </c>
      <c r="I131" s="145" t="s">
        <v>629</v>
      </c>
      <c r="J131" s="145">
        <v>20</v>
      </c>
      <c r="K131" s="165"/>
    </row>
    <row r="132" spans="2:11" s="1" customFormat="1" ht="15" customHeight="1">
      <c r="B132" s="163"/>
      <c r="C132" s="145" t="s">
        <v>644</v>
      </c>
      <c r="D132" s="145"/>
      <c r="E132" s="145"/>
      <c r="F132" s="146" t="s">
        <v>633</v>
      </c>
      <c r="G132" s="145"/>
      <c r="H132" s="145" t="s">
        <v>645</v>
      </c>
      <c r="I132" s="145" t="s">
        <v>629</v>
      </c>
      <c r="J132" s="145">
        <v>20</v>
      </c>
      <c r="K132" s="165"/>
    </row>
    <row r="133" spans="2:11" s="1" customFormat="1" ht="15" customHeight="1">
      <c r="B133" s="163"/>
      <c r="C133" s="123" t="s">
        <v>632</v>
      </c>
      <c r="D133" s="123"/>
      <c r="E133" s="123"/>
      <c r="F133" s="143" t="s">
        <v>633</v>
      </c>
      <c r="G133" s="123"/>
      <c r="H133" s="123" t="s">
        <v>667</v>
      </c>
      <c r="I133" s="123" t="s">
        <v>629</v>
      </c>
      <c r="J133" s="123">
        <v>50</v>
      </c>
      <c r="K133" s="165"/>
    </row>
    <row r="134" spans="2:11" s="1" customFormat="1" ht="15" customHeight="1">
      <c r="B134" s="163"/>
      <c r="C134" s="123" t="s">
        <v>646</v>
      </c>
      <c r="D134" s="123"/>
      <c r="E134" s="123"/>
      <c r="F134" s="143" t="s">
        <v>633</v>
      </c>
      <c r="G134" s="123"/>
      <c r="H134" s="123" t="s">
        <v>667</v>
      </c>
      <c r="I134" s="123" t="s">
        <v>629</v>
      </c>
      <c r="J134" s="123">
        <v>50</v>
      </c>
      <c r="K134" s="165"/>
    </row>
    <row r="135" spans="2:11" s="1" customFormat="1" ht="15" customHeight="1">
      <c r="B135" s="163"/>
      <c r="C135" s="123" t="s">
        <v>652</v>
      </c>
      <c r="D135" s="123"/>
      <c r="E135" s="123"/>
      <c r="F135" s="143" t="s">
        <v>633</v>
      </c>
      <c r="G135" s="123"/>
      <c r="H135" s="123" t="s">
        <v>667</v>
      </c>
      <c r="I135" s="123" t="s">
        <v>629</v>
      </c>
      <c r="J135" s="123">
        <v>50</v>
      </c>
      <c r="K135" s="165"/>
    </row>
    <row r="136" spans="2:11" s="1" customFormat="1" ht="15" customHeight="1">
      <c r="B136" s="163"/>
      <c r="C136" s="123" t="s">
        <v>654</v>
      </c>
      <c r="D136" s="123"/>
      <c r="E136" s="123"/>
      <c r="F136" s="143" t="s">
        <v>633</v>
      </c>
      <c r="G136" s="123"/>
      <c r="H136" s="123" t="s">
        <v>667</v>
      </c>
      <c r="I136" s="123" t="s">
        <v>629</v>
      </c>
      <c r="J136" s="123">
        <v>50</v>
      </c>
      <c r="K136" s="165"/>
    </row>
    <row r="137" spans="2:11" s="1" customFormat="1" ht="15" customHeight="1">
      <c r="B137" s="163"/>
      <c r="C137" s="123" t="s">
        <v>655</v>
      </c>
      <c r="D137" s="123"/>
      <c r="E137" s="123"/>
      <c r="F137" s="143" t="s">
        <v>633</v>
      </c>
      <c r="G137" s="123"/>
      <c r="H137" s="123" t="s">
        <v>680</v>
      </c>
      <c r="I137" s="123" t="s">
        <v>629</v>
      </c>
      <c r="J137" s="123">
        <v>255</v>
      </c>
      <c r="K137" s="165"/>
    </row>
    <row r="138" spans="2:11" s="1" customFormat="1" ht="15" customHeight="1">
      <c r="B138" s="163"/>
      <c r="C138" s="123" t="s">
        <v>657</v>
      </c>
      <c r="D138" s="123"/>
      <c r="E138" s="123"/>
      <c r="F138" s="143" t="s">
        <v>627</v>
      </c>
      <c r="G138" s="123"/>
      <c r="H138" s="123" t="s">
        <v>681</v>
      </c>
      <c r="I138" s="123" t="s">
        <v>659</v>
      </c>
      <c r="J138" s="123"/>
      <c r="K138" s="165"/>
    </row>
    <row r="139" spans="2:11" s="1" customFormat="1" ht="15" customHeight="1">
      <c r="B139" s="163"/>
      <c r="C139" s="123" t="s">
        <v>660</v>
      </c>
      <c r="D139" s="123"/>
      <c r="E139" s="123"/>
      <c r="F139" s="143" t="s">
        <v>627</v>
      </c>
      <c r="G139" s="123"/>
      <c r="H139" s="123" t="s">
        <v>682</v>
      </c>
      <c r="I139" s="123" t="s">
        <v>662</v>
      </c>
      <c r="J139" s="123"/>
      <c r="K139" s="165"/>
    </row>
    <row r="140" spans="2:11" s="1" customFormat="1" ht="15" customHeight="1">
      <c r="B140" s="163"/>
      <c r="C140" s="123" t="s">
        <v>663</v>
      </c>
      <c r="D140" s="123"/>
      <c r="E140" s="123"/>
      <c r="F140" s="143" t="s">
        <v>627</v>
      </c>
      <c r="G140" s="123"/>
      <c r="H140" s="123" t="s">
        <v>663</v>
      </c>
      <c r="I140" s="123" t="s">
        <v>662</v>
      </c>
      <c r="J140" s="123"/>
      <c r="K140" s="165"/>
    </row>
    <row r="141" spans="2:11" s="1" customFormat="1" ht="15" customHeight="1">
      <c r="B141" s="163"/>
      <c r="C141" s="123" t="s">
        <v>36</v>
      </c>
      <c r="D141" s="123"/>
      <c r="E141" s="123"/>
      <c r="F141" s="143" t="s">
        <v>627</v>
      </c>
      <c r="G141" s="123"/>
      <c r="H141" s="123" t="s">
        <v>683</v>
      </c>
      <c r="I141" s="123" t="s">
        <v>662</v>
      </c>
      <c r="J141" s="123"/>
      <c r="K141" s="165"/>
    </row>
    <row r="142" spans="2:11" s="1" customFormat="1" ht="15" customHeight="1">
      <c r="B142" s="163"/>
      <c r="C142" s="123" t="s">
        <v>684</v>
      </c>
      <c r="D142" s="123"/>
      <c r="E142" s="123"/>
      <c r="F142" s="143" t="s">
        <v>627</v>
      </c>
      <c r="G142" s="123"/>
      <c r="H142" s="123" t="s">
        <v>685</v>
      </c>
      <c r="I142" s="123" t="s">
        <v>662</v>
      </c>
      <c r="J142" s="123"/>
      <c r="K142" s="165"/>
    </row>
    <row r="143" spans="2:11" s="1" customFormat="1" ht="15" customHeight="1">
      <c r="B143" s="166"/>
      <c r="C143" s="167"/>
      <c r="D143" s="167"/>
      <c r="E143" s="167"/>
      <c r="F143" s="167"/>
      <c r="G143" s="167"/>
      <c r="H143" s="167"/>
      <c r="I143" s="167"/>
      <c r="J143" s="167"/>
      <c r="K143" s="168"/>
    </row>
    <row r="144" spans="2:11" s="1" customFormat="1" ht="18.75" customHeight="1">
      <c r="B144" s="120"/>
      <c r="C144" s="120"/>
      <c r="D144" s="120"/>
      <c r="E144" s="120"/>
      <c r="F144" s="155"/>
      <c r="G144" s="120"/>
      <c r="H144" s="120"/>
      <c r="I144" s="120"/>
      <c r="J144" s="120"/>
      <c r="K144" s="120"/>
    </row>
    <row r="145" spans="2:11" s="1" customFormat="1" ht="18.75" customHeight="1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</row>
    <row r="146" spans="2:11" s="1" customFormat="1" ht="7.5" customHeight="1">
      <c r="B146" s="131"/>
      <c r="C146" s="132"/>
      <c r="D146" s="132"/>
      <c r="E146" s="132"/>
      <c r="F146" s="132"/>
      <c r="G146" s="132"/>
      <c r="H146" s="132"/>
      <c r="I146" s="132"/>
      <c r="J146" s="132"/>
      <c r="K146" s="133"/>
    </row>
    <row r="147" spans="2:11" s="1" customFormat="1" ht="45" customHeight="1">
      <c r="B147" s="134"/>
      <c r="C147" s="248" t="s">
        <v>686</v>
      </c>
      <c r="D147" s="248"/>
      <c r="E147" s="248"/>
      <c r="F147" s="248"/>
      <c r="G147" s="248"/>
      <c r="H147" s="248"/>
      <c r="I147" s="248"/>
      <c r="J147" s="248"/>
      <c r="K147" s="135"/>
    </row>
    <row r="148" spans="2:11" s="1" customFormat="1" ht="17.25" customHeight="1">
      <c r="B148" s="134"/>
      <c r="C148" s="136" t="s">
        <v>621</v>
      </c>
      <c r="D148" s="136"/>
      <c r="E148" s="136"/>
      <c r="F148" s="136" t="s">
        <v>622</v>
      </c>
      <c r="G148" s="137"/>
      <c r="H148" s="136" t="s">
        <v>51</v>
      </c>
      <c r="I148" s="136" t="s">
        <v>54</v>
      </c>
      <c r="J148" s="136" t="s">
        <v>623</v>
      </c>
      <c r="K148" s="135"/>
    </row>
    <row r="149" spans="2:11" s="1" customFormat="1" ht="17.25" customHeight="1">
      <c r="B149" s="134"/>
      <c r="C149" s="138" t="s">
        <v>624</v>
      </c>
      <c r="D149" s="138"/>
      <c r="E149" s="138"/>
      <c r="F149" s="139" t="s">
        <v>625</v>
      </c>
      <c r="G149" s="140"/>
      <c r="H149" s="138"/>
      <c r="I149" s="138"/>
      <c r="J149" s="138" t="s">
        <v>626</v>
      </c>
      <c r="K149" s="135"/>
    </row>
    <row r="150" spans="2:11" s="1" customFormat="1" ht="5.25" customHeight="1">
      <c r="B150" s="144"/>
      <c r="C150" s="141"/>
      <c r="D150" s="141"/>
      <c r="E150" s="141"/>
      <c r="F150" s="141"/>
      <c r="G150" s="142"/>
      <c r="H150" s="141"/>
      <c r="I150" s="141"/>
      <c r="J150" s="141"/>
      <c r="K150" s="165"/>
    </row>
    <row r="151" spans="2:11" s="1" customFormat="1" ht="15" customHeight="1">
      <c r="B151" s="144"/>
      <c r="C151" s="169" t="s">
        <v>630</v>
      </c>
      <c r="D151" s="123"/>
      <c r="E151" s="123"/>
      <c r="F151" s="170" t="s">
        <v>627</v>
      </c>
      <c r="G151" s="123"/>
      <c r="H151" s="169" t="s">
        <v>667</v>
      </c>
      <c r="I151" s="169" t="s">
        <v>629</v>
      </c>
      <c r="J151" s="169">
        <v>120</v>
      </c>
      <c r="K151" s="165"/>
    </row>
    <row r="152" spans="2:11" s="1" customFormat="1" ht="15" customHeight="1">
      <c r="B152" s="144"/>
      <c r="C152" s="169" t="s">
        <v>676</v>
      </c>
      <c r="D152" s="123"/>
      <c r="E152" s="123"/>
      <c r="F152" s="170" t="s">
        <v>627</v>
      </c>
      <c r="G152" s="123"/>
      <c r="H152" s="169" t="s">
        <v>687</v>
      </c>
      <c r="I152" s="169" t="s">
        <v>629</v>
      </c>
      <c r="J152" s="169" t="s">
        <v>678</v>
      </c>
      <c r="K152" s="165"/>
    </row>
    <row r="153" spans="2:11" s="1" customFormat="1" ht="15" customHeight="1">
      <c r="B153" s="144"/>
      <c r="C153" s="169" t="s">
        <v>77</v>
      </c>
      <c r="D153" s="123"/>
      <c r="E153" s="123"/>
      <c r="F153" s="170" t="s">
        <v>627</v>
      </c>
      <c r="G153" s="123"/>
      <c r="H153" s="169" t="s">
        <v>688</v>
      </c>
      <c r="I153" s="169" t="s">
        <v>629</v>
      </c>
      <c r="J153" s="169" t="s">
        <v>678</v>
      </c>
      <c r="K153" s="165"/>
    </row>
    <row r="154" spans="2:11" s="1" customFormat="1" ht="15" customHeight="1">
      <c r="B154" s="144"/>
      <c r="C154" s="169" t="s">
        <v>632</v>
      </c>
      <c r="D154" s="123"/>
      <c r="E154" s="123"/>
      <c r="F154" s="170" t="s">
        <v>633</v>
      </c>
      <c r="G154" s="123"/>
      <c r="H154" s="169" t="s">
        <v>667</v>
      </c>
      <c r="I154" s="169" t="s">
        <v>629</v>
      </c>
      <c r="J154" s="169">
        <v>50</v>
      </c>
      <c r="K154" s="165"/>
    </row>
    <row r="155" spans="2:11" s="1" customFormat="1" ht="15" customHeight="1">
      <c r="B155" s="144"/>
      <c r="C155" s="169" t="s">
        <v>635</v>
      </c>
      <c r="D155" s="123"/>
      <c r="E155" s="123"/>
      <c r="F155" s="170" t="s">
        <v>627</v>
      </c>
      <c r="G155" s="123"/>
      <c r="H155" s="169" t="s">
        <v>667</v>
      </c>
      <c r="I155" s="169" t="s">
        <v>637</v>
      </c>
      <c r="J155" s="169"/>
      <c r="K155" s="165"/>
    </row>
    <row r="156" spans="2:11" s="1" customFormat="1" ht="15" customHeight="1">
      <c r="B156" s="144"/>
      <c r="C156" s="169" t="s">
        <v>646</v>
      </c>
      <c r="D156" s="123"/>
      <c r="E156" s="123"/>
      <c r="F156" s="170" t="s">
        <v>633</v>
      </c>
      <c r="G156" s="123"/>
      <c r="H156" s="169" t="s">
        <v>667</v>
      </c>
      <c r="I156" s="169" t="s">
        <v>629</v>
      </c>
      <c r="J156" s="169">
        <v>50</v>
      </c>
      <c r="K156" s="165"/>
    </row>
    <row r="157" spans="2:11" s="1" customFormat="1" ht="15" customHeight="1">
      <c r="B157" s="144"/>
      <c r="C157" s="169" t="s">
        <v>654</v>
      </c>
      <c r="D157" s="123"/>
      <c r="E157" s="123"/>
      <c r="F157" s="170" t="s">
        <v>633</v>
      </c>
      <c r="G157" s="123"/>
      <c r="H157" s="169" t="s">
        <v>667</v>
      </c>
      <c r="I157" s="169" t="s">
        <v>629</v>
      </c>
      <c r="J157" s="169">
        <v>50</v>
      </c>
      <c r="K157" s="165"/>
    </row>
    <row r="158" spans="2:11" s="1" customFormat="1" ht="15" customHeight="1">
      <c r="B158" s="144"/>
      <c r="C158" s="169" t="s">
        <v>652</v>
      </c>
      <c r="D158" s="123"/>
      <c r="E158" s="123"/>
      <c r="F158" s="170" t="s">
        <v>633</v>
      </c>
      <c r="G158" s="123"/>
      <c r="H158" s="169" t="s">
        <v>667</v>
      </c>
      <c r="I158" s="169" t="s">
        <v>629</v>
      </c>
      <c r="J158" s="169">
        <v>50</v>
      </c>
      <c r="K158" s="165"/>
    </row>
    <row r="159" spans="2:11" s="1" customFormat="1" ht="15" customHeight="1">
      <c r="B159" s="144"/>
      <c r="C159" s="169" t="s">
        <v>83</v>
      </c>
      <c r="D159" s="123"/>
      <c r="E159" s="123"/>
      <c r="F159" s="170" t="s">
        <v>627</v>
      </c>
      <c r="G159" s="123"/>
      <c r="H159" s="169" t="s">
        <v>689</v>
      </c>
      <c r="I159" s="169" t="s">
        <v>629</v>
      </c>
      <c r="J159" s="169" t="s">
        <v>690</v>
      </c>
      <c r="K159" s="165"/>
    </row>
    <row r="160" spans="2:11" s="1" customFormat="1" ht="15" customHeight="1">
      <c r="B160" s="144"/>
      <c r="C160" s="169" t="s">
        <v>691</v>
      </c>
      <c r="D160" s="123"/>
      <c r="E160" s="123"/>
      <c r="F160" s="170" t="s">
        <v>627</v>
      </c>
      <c r="G160" s="123"/>
      <c r="H160" s="169" t="s">
        <v>692</v>
      </c>
      <c r="I160" s="169" t="s">
        <v>662</v>
      </c>
      <c r="J160" s="169"/>
      <c r="K160" s="165"/>
    </row>
    <row r="161" spans="2:11" s="1" customFormat="1" ht="15" customHeight="1">
      <c r="B161" s="171"/>
      <c r="C161" s="153"/>
      <c r="D161" s="153"/>
      <c r="E161" s="153"/>
      <c r="F161" s="153"/>
      <c r="G161" s="153"/>
      <c r="H161" s="153"/>
      <c r="I161" s="153"/>
      <c r="J161" s="153"/>
      <c r="K161" s="172"/>
    </row>
    <row r="162" spans="2:11" s="1" customFormat="1" ht="18.75" customHeight="1">
      <c r="B162" s="120"/>
      <c r="C162" s="123"/>
      <c r="D162" s="123"/>
      <c r="E162" s="123"/>
      <c r="F162" s="143"/>
      <c r="G162" s="123"/>
      <c r="H162" s="123"/>
      <c r="I162" s="123"/>
      <c r="J162" s="123"/>
      <c r="K162" s="120"/>
    </row>
    <row r="163" spans="2:11" s="1" customFormat="1" ht="18.75" customHeight="1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</row>
    <row r="164" spans="2:11" s="1" customFormat="1" ht="7.5" customHeight="1">
      <c r="B164" s="112"/>
      <c r="C164" s="113"/>
      <c r="D164" s="113"/>
      <c r="E164" s="113"/>
      <c r="F164" s="113"/>
      <c r="G164" s="113"/>
      <c r="H164" s="113"/>
      <c r="I164" s="113"/>
      <c r="J164" s="113"/>
      <c r="K164" s="114"/>
    </row>
    <row r="165" spans="2:11" s="1" customFormat="1" ht="45" customHeight="1">
      <c r="B165" s="115"/>
      <c r="C165" s="246" t="s">
        <v>693</v>
      </c>
      <c r="D165" s="246"/>
      <c r="E165" s="246"/>
      <c r="F165" s="246"/>
      <c r="G165" s="246"/>
      <c r="H165" s="246"/>
      <c r="I165" s="246"/>
      <c r="J165" s="246"/>
      <c r="K165" s="116"/>
    </row>
    <row r="166" spans="2:11" s="1" customFormat="1" ht="17.25" customHeight="1">
      <c r="B166" s="115"/>
      <c r="C166" s="136" t="s">
        <v>621</v>
      </c>
      <c r="D166" s="136"/>
      <c r="E166" s="136"/>
      <c r="F166" s="136" t="s">
        <v>622</v>
      </c>
      <c r="G166" s="173"/>
      <c r="H166" s="174" t="s">
        <v>51</v>
      </c>
      <c r="I166" s="174" t="s">
        <v>54</v>
      </c>
      <c r="J166" s="136" t="s">
        <v>623</v>
      </c>
      <c r="K166" s="116"/>
    </row>
    <row r="167" spans="2:11" s="1" customFormat="1" ht="17.25" customHeight="1">
      <c r="B167" s="117"/>
      <c r="C167" s="138" t="s">
        <v>624</v>
      </c>
      <c r="D167" s="138"/>
      <c r="E167" s="138"/>
      <c r="F167" s="139" t="s">
        <v>625</v>
      </c>
      <c r="G167" s="175"/>
      <c r="H167" s="176"/>
      <c r="I167" s="176"/>
      <c r="J167" s="138" t="s">
        <v>626</v>
      </c>
      <c r="K167" s="118"/>
    </row>
    <row r="168" spans="2:11" s="1" customFormat="1" ht="5.25" customHeight="1">
      <c r="B168" s="144"/>
      <c r="C168" s="141"/>
      <c r="D168" s="141"/>
      <c r="E168" s="141"/>
      <c r="F168" s="141"/>
      <c r="G168" s="142"/>
      <c r="H168" s="141"/>
      <c r="I168" s="141"/>
      <c r="J168" s="141"/>
      <c r="K168" s="165"/>
    </row>
    <row r="169" spans="2:11" s="1" customFormat="1" ht="15" customHeight="1">
      <c r="B169" s="144"/>
      <c r="C169" s="123" t="s">
        <v>630</v>
      </c>
      <c r="D169" s="123"/>
      <c r="E169" s="123"/>
      <c r="F169" s="143" t="s">
        <v>627</v>
      </c>
      <c r="G169" s="123"/>
      <c r="H169" s="123" t="s">
        <v>667</v>
      </c>
      <c r="I169" s="123" t="s">
        <v>629</v>
      </c>
      <c r="J169" s="123">
        <v>120</v>
      </c>
      <c r="K169" s="165"/>
    </row>
    <row r="170" spans="2:11" s="1" customFormat="1" ht="15" customHeight="1">
      <c r="B170" s="144"/>
      <c r="C170" s="123" t="s">
        <v>676</v>
      </c>
      <c r="D170" s="123"/>
      <c r="E170" s="123"/>
      <c r="F170" s="143" t="s">
        <v>627</v>
      </c>
      <c r="G170" s="123"/>
      <c r="H170" s="123" t="s">
        <v>677</v>
      </c>
      <c r="I170" s="123" t="s">
        <v>629</v>
      </c>
      <c r="J170" s="123" t="s">
        <v>678</v>
      </c>
      <c r="K170" s="165"/>
    </row>
    <row r="171" spans="2:11" s="1" customFormat="1" ht="15" customHeight="1">
      <c r="B171" s="144"/>
      <c r="C171" s="123" t="s">
        <v>77</v>
      </c>
      <c r="D171" s="123"/>
      <c r="E171" s="123"/>
      <c r="F171" s="143" t="s">
        <v>627</v>
      </c>
      <c r="G171" s="123"/>
      <c r="H171" s="123" t="s">
        <v>694</v>
      </c>
      <c r="I171" s="123" t="s">
        <v>629</v>
      </c>
      <c r="J171" s="123" t="s">
        <v>678</v>
      </c>
      <c r="K171" s="165"/>
    </row>
    <row r="172" spans="2:11" s="1" customFormat="1" ht="15" customHeight="1">
      <c r="B172" s="144"/>
      <c r="C172" s="123" t="s">
        <v>632</v>
      </c>
      <c r="D172" s="123"/>
      <c r="E172" s="123"/>
      <c r="F172" s="143" t="s">
        <v>633</v>
      </c>
      <c r="G172" s="123"/>
      <c r="H172" s="123" t="s">
        <v>694</v>
      </c>
      <c r="I172" s="123" t="s">
        <v>629</v>
      </c>
      <c r="J172" s="123">
        <v>50</v>
      </c>
      <c r="K172" s="165"/>
    </row>
    <row r="173" spans="2:11" s="1" customFormat="1" ht="15" customHeight="1">
      <c r="B173" s="144"/>
      <c r="C173" s="123" t="s">
        <v>635</v>
      </c>
      <c r="D173" s="123"/>
      <c r="E173" s="123"/>
      <c r="F173" s="143" t="s">
        <v>627</v>
      </c>
      <c r="G173" s="123"/>
      <c r="H173" s="123" t="s">
        <v>694</v>
      </c>
      <c r="I173" s="123" t="s">
        <v>637</v>
      </c>
      <c r="J173" s="123"/>
      <c r="K173" s="165"/>
    </row>
    <row r="174" spans="2:11" s="1" customFormat="1" ht="15" customHeight="1">
      <c r="B174" s="144"/>
      <c r="C174" s="123" t="s">
        <v>646</v>
      </c>
      <c r="D174" s="123"/>
      <c r="E174" s="123"/>
      <c r="F174" s="143" t="s">
        <v>633</v>
      </c>
      <c r="G174" s="123"/>
      <c r="H174" s="123" t="s">
        <v>694</v>
      </c>
      <c r="I174" s="123" t="s">
        <v>629</v>
      </c>
      <c r="J174" s="123">
        <v>50</v>
      </c>
      <c r="K174" s="165"/>
    </row>
    <row r="175" spans="2:11" s="1" customFormat="1" ht="15" customHeight="1">
      <c r="B175" s="144"/>
      <c r="C175" s="123" t="s">
        <v>654</v>
      </c>
      <c r="D175" s="123"/>
      <c r="E175" s="123"/>
      <c r="F175" s="143" t="s">
        <v>633</v>
      </c>
      <c r="G175" s="123"/>
      <c r="H175" s="123" t="s">
        <v>694</v>
      </c>
      <c r="I175" s="123" t="s">
        <v>629</v>
      </c>
      <c r="J175" s="123">
        <v>50</v>
      </c>
      <c r="K175" s="165"/>
    </row>
    <row r="176" spans="2:11" s="1" customFormat="1" ht="15" customHeight="1">
      <c r="B176" s="144"/>
      <c r="C176" s="123" t="s">
        <v>652</v>
      </c>
      <c r="D176" s="123"/>
      <c r="E176" s="123"/>
      <c r="F176" s="143" t="s">
        <v>633</v>
      </c>
      <c r="G176" s="123"/>
      <c r="H176" s="123" t="s">
        <v>694</v>
      </c>
      <c r="I176" s="123" t="s">
        <v>629</v>
      </c>
      <c r="J176" s="123">
        <v>50</v>
      </c>
      <c r="K176" s="165"/>
    </row>
    <row r="177" spans="2:11" s="1" customFormat="1" ht="15" customHeight="1">
      <c r="B177" s="144"/>
      <c r="C177" s="123" t="s">
        <v>86</v>
      </c>
      <c r="D177" s="123"/>
      <c r="E177" s="123"/>
      <c r="F177" s="143" t="s">
        <v>627</v>
      </c>
      <c r="G177" s="123"/>
      <c r="H177" s="123" t="s">
        <v>695</v>
      </c>
      <c r="I177" s="123" t="s">
        <v>696</v>
      </c>
      <c r="J177" s="123"/>
      <c r="K177" s="165"/>
    </row>
    <row r="178" spans="2:11" s="1" customFormat="1" ht="15" customHeight="1">
      <c r="B178" s="144"/>
      <c r="C178" s="123" t="s">
        <v>54</v>
      </c>
      <c r="D178" s="123"/>
      <c r="E178" s="123"/>
      <c r="F178" s="143" t="s">
        <v>627</v>
      </c>
      <c r="G178" s="123"/>
      <c r="H178" s="123" t="s">
        <v>697</v>
      </c>
      <c r="I178" s="123" t="s">
        <v>698</v>
      </c>
      <c r="J178" s="123">
        <v>1</v>
      </c>
      <c r="K178" s="165"/>
    </row>
    <row r="179" spans="2:11" s="1" customFormat="1" ht="15" customHeight="1">
      <c r="B179" s="144"/>
      <c r="C179" s="123" t="s">
        <v>50</v>
      </c>
      <c r="D179" s="123"/>
      <c r="E179" s="123"/>
      <c r="F179" s="143" t="s">
        <v>627</v>
      </c>
      <c r="G179" s="123"/>
      <c r="H179" s="123" t="s">
        <v>699</v>
      </c>
      <c r="I179" s="123" t="s">
        <v>629</v>
      </c>
      <c r="J179" s="123">
        <v>20</v>
      </c>
      <c r="K179" s="165"/>
    </row>
    <row r="180" spans="2:11" s="1" customFormat="1" ht="15" customHeight="1">
      <c r="B180" s="144"/>
      <c r="C180" s="123" t="s">
        <v>51</v>
      </c>
      <c r="D180" s="123"/>
      <c r="E180" s="123"/>
      <c r="F180" s="143" t="s">
        <v>627</v>
      </c>
      <c r="G180" s="123"/>
      <c r="H180" s="123" t="s">
        <v>700</v>
      </c>
      <c r="I180" s="123" t="s">
        <v>629</v>
      </c>
      <c r="J180" s="123">
        <v>255</v>
      </c>
      <c r="K180" s="165"/>
    </row>
    <row r="181" spans="2:11" s="1" customFormat="1" ht="15" customHeight="1">
      <c r="B181" s="144"/>
      <c r="C181" s="123" t="s">
        <v>87</v>
      </c>
      <c r="D181" s="123"/>
      <c r="E181" s="123"/>
      <c r="F181" s="143" t="s">
        <v>627</v>
      </c>
      <c r="G181" s="123"/>
      <c r="H181" s="123" t="s">
        <v>591</v>
      </c>
      <c r="I181" s="123" t="s">
        <v>629</v>
      </c>
      <c r="J181" s="123">
        <v>10</v>
      </c>
      <c r="K181" s="165"/>
    </row>
    <row r="182" spans="2:11" s="1" customFormat="1" ht="15" customHeight="1">
      <c r="B182" s="144"/>
      <c r="C182" s="123" t="s">
        <v>88</v>
      </c>
      <c r="D182" s="123"/>
      <c r="E182" s="123"/>
      <c r="F182" s="143" t="s">
        <v>627</v>
      </c>
      <c r="G182" s="123"/>
      <c r="H182" s="123" t="s">
        <v>701</v>
      </c>
      <c r="I182" s="123" t="s">
        <v>662</v>
      </c>
      <c r="J182" s="123"/>
      <c r="K182" s="165"/>
    </row>
    <row r="183" spans="2:11" s="1" customFormat="1" ht="15" customHeight="1">
      <c r="B183" s="144"/>
      <c r="C183" s="123" t="s">
        <v>702</v>
      </c>
      <c r="D183" s="123"/>
      <c r="E183" s="123"/>
      <c r="F183" s="143" t="s">
        <v>627</v>
      </c>
      <c r="G183" s="123"/>
      <c r="H183" s="123" t="s">
        <v>703</v>
      </c>
      <c r="I183" s="123" t="s">
        <v>662</v>
      </c>
      <c r="J183" s="123"/>
      <c r="K183" s="165"/>
    </row>
    <row r="184" spans="2:11" s="1" customFormat="1" ht="15" customHeight="1">
      <c r="B184" s="144"/>
      <c r="C184" s="123" t="s">
        <v>691</v>
      </c>
      <c r="D184" s="123"/>
      <c r="E184" s="123"/>
      <c r="F184" s="143" t="s">
        <v>627</v>
      </c>
      <c r="G184" s="123"/>
      <c r="H184" s="123" t="s">
        <v>704</v>
      </c>
      <c r="I184" s="123" t="s">
        <v>662</v>
      </c>
      <c r="J184" s="123"/>
      <c r="K184" s="165"/>
    </row>
    <row r="185" spans="2:11" s="1" customFormat="1" ht="15" customHeight="1">
      <c r="B185" s="144"/>
      <c r="C185" s="123" t="s">
        <v>90</v>
      </c>
      <c r="D185" s="123"/>
      <c r="E185" s="123"/>
      <c r="F185" s="143" t="s">
        <v>633</v>
      </c>
      <c r="G185" s="123"/>
      <c r="H185" s="123" t="s">
        <v>705</v>
      </c>
      <c r="I185" s="123" t="s">
        <v>629</v>
      </c>
      <c r="J185" s="123">
        <v>50</v>
      </c>
      <c r="K185" s="165"/>
    </row>
    <row r="186" spans="2:11" s="1" customFormat="1" ht="15" customHeight="1">
      <c r="B186" s="144"/>
      <c r="C186" s="123" t="s">
        <v>706</v>
      </c>
      <c r="D186" s="123"/>
      <c r="E186" s="123"/>
      <c r="F186" s="143" t="s">
        <v>633</v>
      </c>
      <c r="G186" s="123"/>
      <c r="H186" s="123" t="s">
        <v>707</v>
      </c>
      <c r="I186" s="123" t="s">
        <v>708</v>
      </c>
      <c r="J186" s="123"/>
      <c r="K186" s="165"/>
    </row>
    <row r="187" spans="2:11" s="1" customFormat="1" ht="15" customHeight="1">
      <c r="B187" s="144"/>
      <c r="C187" s="123" t="s">
        <v>709</v>
      </c>
      <c r="D187" s="123"/>
      <c r="E187" s="123"/>
      <c r="F187" s="143" t="s">
        <v>633</v>
      </c>
      <c r="G187" s="123"/>
      <c r="H187" s="123" t="s">
        <v>710</v>
      </c>
      <c r="I187" s="123" t="s">
        <v>708</v>
      </c>
      <c r="J187" s="123"/>
      <c r="K187" s="165"/>
    </row>
    <row r="188" spans="2:11" s="1" customFormat="1" ht="15" customHeight="1">
      <c r="B188" s="144"/>
      <c r="C188" s="123" t="s">
        <v>711</v>
      </c>
      <c r="D188" s="123"/>
      <c r="E188" s="123"/>
      <c r="F188" s="143" t="s">
        <v>633</v>
      </c>
      <c r="G188" s="123"/>
      <c r="H188" s="123" t="s">
        <v>712</v>
      </c>
      <c r="I188" s="123" t="s">
        <v>708</v>
      </c>
      <c r="J188" s="123"/>
      <c r="K188" s="165"/>
    </row>
    <row r="189" spans="2:11" s="1" customFormat="1" ht="15" customHeight="1">
      <c r="B189" s="144"/>
      <c r="C189" s="177" t="s">
        <v>713</v>
      </c>
      <c r="D189" s="123"/>
      <c r="E189" s="123"/>
      <c r="F189" s="143" t="s">
        <v>633</v>
      </c>
      <c r="G189" s="123"/>
      <c r="H189" s="123" t="s">
        <v>714</v>
      </c>
      <c r="I189" s="123" t="s">
        <v>715</v>
      </c>
      <c r="J189" s="178" t="s">
        <v>716</v>
      </c>
      <c r="K189" s="165"/>
    </row>
    <row r="190" spans="2:11" s="1" customFormat="1" ht="15" customHeight="1">
      <c r="B190" s="144"/>
      <c r="C190" s="129" t="s">
        <v>40</v>
      </c>
      <c r="D190" s="123"/>
      <c r="E190" s="123"/>
      <c r="F190" s="143" t="s">
        <v>627</v>
      </c>
      <c r="G190" s="123"/>
      <c r="H190" s="120" t="s">
        <v>717</v>
      </c>
      <c r="I190" s="123" t="s">
        <v>718</v>
      </c>
      <c r="J190" s="123"/>
      <c r="K190" s="165"/>
    </row>
    <row r="191" spans="2:11" s="1" customFormat="1" ht="15" customHeight="1">
      <c r="B191" s="144"/>
      <c r="C191" s="129" t="s">
        <v>719</v>
      </c>
      <c r="D191" s="123"/>
      <c r="E191" s="123"/>
      <c r="F191" s="143" t="s">
        <v>627</v>
      </c>
      <c r="G191" s="123"/>
      <c r="H191" s="123" t="s">
        <v>720</v>
      </c>
      <c r="I191" s="123" t="s">
        <v>662</v>
      </c>
      <c r="J191" s="123"/>
      <c r="K191" s="165"/>
    </row>
    <row r="192" spans="2:11" s="1" customFormat="1" ht="15" customHeight="1">
      <c r="B192" s="144"/>
      <c r="C192" s="129" t="s">
        <v>721</v>
      </c>
      <c r="D192" s="123"/>
      <c r="E192" s="123"/>
      <c r="F192" s="143" t="s">
        <v>627</v>
      </c>
      <c r="G192" s="123"/>
      <c r="H192" s="123" t="s">
        <v>722</v>
      </c>
      <c r="I192" s="123" t="s">
        <v>662</v>
      </c>
      <c r="J192" s="123"/>
      <c r="K192" s="165"/>
    </row>
    <row r="193" spans="2:11" s="1" customFormat="1" ht="15" customHeight="1">
      <c r="B193" s="144"/>
      <c r="C193" s="129" t="s">
        <v>723</v>
      </c>
      <c r="D193" s="123"/>
      <c r="E193" s="123"/>
      <c r="F193" s="143" t="s">
        <v>633</v>
      </c>
      <c r="G193" s="123"/>
      <c r="H193" s="123" t="s">
        <v>724</v>
      </c>
      <c r="I193" s="123" t="s">
        <v>662</v>
      </c>
      <c r="J193" s="123"/>
      <c r="K193" s="165"/>
    </row>
    <row r="194" spans="2:11" s="1" customFormat="1" ht="15" customHeight="1">
      <c r="B194" s="171"/>
      <c r="C194" s="179"/>
      <c r="D194" s="153"/>
      <c r="E194" s="153"/>
      <c r="F194" s="153"/>
      <c r="G194" s="153"/>
      <c r="H194" s="153"/>
      <c r="I194" s="153"/>
      <c r="J194" s="153"/>
      <c r="K194" s="172"/>
    </row>
    <row r="195" spans="2:11" s="1" customFormat="1" ht="18.75" customHeight="1">
      <c r="B195" s="120"/>
      <c r="C195" s="123"/>
      <c r="D195" s="123"/>
      <c r="E195" s="123"/>
      <c r="F195" s="143"/>
      <c r="G195" s="123"/>
      <c r="H195" s="123"/>
      <c r="I195" s="123"/>
      <c r="J195" s="123"/>
      <c r="K195" s="120"/>
    </row>
    <row r="196" spans="2:11" s="1" customFormat="1" ht="18.75" customHeight="1">
      <c r="B196" s="120"/>
      <c r="C196" s="123"/>
      <c r="D196" s="123"/>
      <c r="E196" s="123"/>
      <c r="F196" s="143"/>
      <c r="G196" s="123"/>
      <c r="H196" s="123"/>
      <c r="I196" s="123"/>
      <c r="J196" s="123"/>
      <c r="K196" s="120"/>
    </row>
    <row r="197" spans="2:11" s="1" customFormat="1" ht="18.75" customHeight="1"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</row>
    <row r="198" spans="2:11" s="1" customFormat="1" ht="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4"/>
    </row>
    <row r="199" spans="2:11" s="1" customFormat="1" ht="20.5">
      <c r="B199" s="115"/>
      <c r="C199" s="246" t="s">
        <v>725</v>
      </c>
      <c r="D199" s="246"/>
      <c r="E199" s="246"/>
      <c r="F199" s="246"/>
      <c r="G199" s="246"/>
      <c r="H199" s="246"/>
      <c r="I199" s="246"/>
      <c r="J199" s="246"/>
      <c r="K199" s="116"/>
    </row>
    <row r="200" spans="2:11" s="1" customFormat="1" ht="25.5" customHeight="1">
      <c r="B200" s="115"/>
      <c r="C200" s="180" t="s">
        <v>726</v>
      </c>
      <c r="D200" s="180"/>
      <c r="E200" s="180"/>
      <c r="F200" s="180" t="s">
        <v>727</v>
      </c>
      <c r="G200" s="181"/>
      <c r="H200" s="252" t="s">
        <v>728</v>
      </c>
      <c r="I200" s="252"/>
      <c r="J200" s="252"/>
      <c r="K200" s="116"/>
    </row>
    <row r="201" spans="2:11" s="1" customFormat="1" ht="5.25" customHeight="1">
      <c r="B201" s="144"/>
      <c r="C201" s="141"/>
      <c r="D201" s="141"/>
      <c r="E201" s="141"/>
      <c r="F201" s="141"/>
      <c r="G201" s="123"/>
      <c r="H201" s="141"/>
      <c r="I201" s="141"/>
      <c r="J201" s="141"/>
      <c r="K201" s="165"/>
    </row>
    <row r="202" spans="2:11" s="1" customFormat="1" ht="15" customHeight="1">
      <c r="B202" s="144"/>
      <c r="C202" s="123" t="s">
        <v>718</v>
      </c>
      <c r="D202" s="123"/>
      <c r="E202" s="123"/>
      <c r="F202" s="143" t="s">
        <v>41</v>
      </c>
      <c r="G202" s="123"/>
      <c r="H202" s="251" t="s">
        <v>729</v>
      </c>
      <c r="I202" s="251"/>
      <c r="J202" s="251"/>
      <c r="K202" s="165"/>
    </row>
    <row r="203" spans="2:11" s="1" customFormat="1" ht="15" customHeight="1">
      <c r="B203" s="144"/>
      <c r="C203" s="150"/>
      <c r="D203" s="123"/>
      <c r="E203" s="123"/>
      <c r="F203" s="143" t="s">
        <v>42</v>
      </c>
      <c r="G203" s="123"/>
      <c r="H203" s="251" t="s">
        <v>730</v>
      </c>
      <c r="I203" s="251"/>
      <c r="J203" s="251"/>
      <c r="K203" s="165"/>
    </row>
    <row r="204" spans="2:11" s="1" customFormat="1" ht="15" customHeight="1">
      <c r="B204" s="144"/>
      <c r="C204" s="150"/>
      <c r="D204" s="123"/>
      <c r="E204" s="123"/>
      <c r="F204" s="143" t="s">
        <v>45</v>
      </c>
      <c r="G204" s="123"/>
      <c r="H204" s="251" t="s">
        <v>731</v>
      </c>
      <c r="I204" s="251"/>
      <c r="J204" s="251"/>
      <c r="K204" s="165"/>
    </row>
    <row r="205" spans="2:11" s="1" customFormat="1" ht="15" customHeight="1">
      <c r="B205" s="144"/>
      <c r="C205" s="123"/>
      <c r="D205" s="123"/>
      <c r="E205" s="123"/>
      <c r="F205" s="143" t="s">
        <v>43</v>
      </c>
      <c r="G205" s="123"/>
      <c r="H205" s="251" t="s">
        <v>732</v>
      </c>
      <c r="I205" s="251"/>
      <c r="J205" s="251"/>
      <c r="K205" s="165"/>
    </row>
    <row r="206" spans="2:11" s="1" customFormat="1" ht="15" customHeight="1">
      <c r="B206" s="144"/>
      <c r="C206" s="123"/>
      <c r="D206" s="123"/>
      <c r="E206" s="123"/>
      <c r="F206" s="143" t="s">
        <v>44</v>
      </c>
      <c r="G206" s="123"/>
      <c r="H206" s="251" t="s">
        <v>733</v>
      </c>
      <c r="I206" s="251"/>
      <c r="J206" s="251"/>
      <c r="K206" s="165"/>
    </row>
    <row r="207" spans="2:11" s="1" customFormat="1" ht="15" customHeight="1">
      <c r="B207" s="144"/>
      <c r="C207" s="123"/>
      <c r="D207" s="123"/>
      <c r="E207" s="123"/>
      <c r="F207" s="143"/>
      <c r="G207" s="123"/>
      <c r="H207" s="123"/>
      <c r="I207" s="123"/>
      <c r="J207" s="123"/>
      <c r="K207" s="165"/>
    </row>
    <row r="208" spans="2:11" s="1" customFormat="1" ht="15" customHeight="1">
      <c r="B208" s="144"/>
      <c r="C208" s="123" t="s">
        <v>674</v>
      </c>
      <c r="D208" s="123"/>
      <c r="E208" s="123"/>
      <c r="F208" s="143" t="s">
        <v>70</v>
      </c>
      <c r="G208" s="123"/>
      <c r="H208" s="251" t="s">
        <v>734</v>
      </c>
      <c r="I208" s="251"/>
      <c r="J208" s="251"/>
      <c r="K208" s="165"/>
    </row>
    <row r="209" spans="2:11" s="1" customFormat="1" ht="15" customHeight="1">
      <c r="B209" s="144"/>
      <c r="C209" s="150"/>
      <c r="D209" s="123"/>
      <c r="E209" s="123"/>
      <c r="F209" s="143" t="s">
        <v>570</v>
      </c>
      <c r="G209" s="123"/>
      <c r="H209" s="251" t="s">
        <v>571</v>
      </c>
      <c r="I209" s="251"/>
      <c r="J209" s="251"/>
      <c r="K209" s="165"/>
    </row>
    <row r="210" spans="2:11" s="1" customFormat="1" ht="15" customHeight="1">
      <c r="B210" s="144"/>
      <c r="C210" s="123"/>
      <c r="D210" s="123"/>
      <c r="E210" s="123"/>
      <c r="F210" s="143" t="s">
        <v>568</v>
      </c>
      <c r="G210" s="123"/>
      <c r="H210" s="251" t="s">
        <v>735</v>
      </c>
      <c r="I210" s="251"/>
      <c r="J210" s="251"/>
      <c r="K210" s="165"/>
    </row>
    <row r="211" spans="2:11" s="1" customFormat="1" ht="15" customHeight="1">
      <c r="B211" s="182"/>
      <c r="C211" s="150"/>
      <c r="D211" s="150"/>
      <c r="E211" s="150"/>
      <c r="F211" s="143" t="s">
        <v>572</v>
      </c>
      <c r="G211" s="129"/>
      <c r="H211" s="250" t="s">
        <v>573</v>
      </c>
      <c r="I211" s="250"/>
      <c r="J211" s="250"/>
      <c r="K211" s="183"/>
    </row>
    <row r="212" spans="2:11" s="1" customFormat="1" ht="15" customHeight="1">
      <c r="B212" s="182"/>
      <c r="C212" s="150"/>
      <c r="D212" s="150"/>
      <c r="E212" s="150"/>
      <c r="F212" s="143" t="s">
        <v>574</v>
      </c>
      <c r="G212" s="129"/>
      <c r="H212" s="250" t="s">
        <v>736</v>
      </c>
      <c r="I212" s="250"/>
      <c r="J212" s="250"/>
      <c r="K212" s="183"/>
    </row>
    <row r="213" spans="2:11" s="1" customFormat="1" ht="15" customHeight="1">
      <c r="B213" s="182"/>
      <c r="C213" s="150"/>
      <c r="D213" s="150"/>
      <c r="E213" s="150"/>
      <c r="F213" s="184"/>
      <c r="G213" s="129"/>
      <c r="H213" s="185"/>
      <c r="I213" s="185"/>
      <c r="J213" s="185"/>
      <c r="K213" s="183"/>
    </row>
    <row r="214" spans="2:11" s="1" customFormat="1" ht="15" customHeight="1">
      <c r="B214" s="182"/>
      <c r="C214" s="123" t="s">
        <v>698</v>
      </c>
      <c r="D214" s="150"/>
      <c r="E214" s="150"/>
      <c r="F214" s="143">
        <v>1</v>
      </c>
      <c r="G214" s="129"/>
      <c r="H214" s="250" t="s">
        <v>737</v>
      </c>
      <c r="I214" s="250"/>
      <c r="J214" s="250"/>
      <c r="K214" s="183"/>
    </row>
    <row r="215" spans="2:11" s="1" customFormat="1" ht="15" customHeight="1">
      <c r="B215" s="182"/>
      <c r="C215" s="150"/>
      <c r="D215" s="150"/>
      <c r="E215" s="150"/>
      <c r="F215" s="143">
        <v>2</v>
      </c>
      <c r="G215" s="129"/>
      <c r="H215" s="250" t="s">
        <v>738</v>
      </c>
      <c r="I215" s="250"/>
      <c r="J215" s="250"/>
      <c r="K215" s="183"/>
    </row>
    <row r="216" spans="2:11" s="1" customFormat="1" ht="15" customHeight="1">
      <c r="B216" s="182"/>
      <c r="C216" s="150"/>
      <c r="D216" s="150"/>
      <c r="E216" s="150"/>
      <c r="F216" s="143">
        <v>3</v>
      </c>
      <c r="G216" s="129"/>
      <c r="H216" s="250" t="s">
        <v>739</v>
      </c>
      <c r="I216" s="250"/>
      <c r="J216" s="250"/>
      <c r="K216" s="183"/>
    </row>
    <row r="217" spans="2:11" s="1" customFormat="1" ht="15" customHeight="1">
      <c r="B217" s="182"/>
      <c r="C217" s="150"/>
      <c r="D217" s="150"/>
      <c r="E217" s="150"/>
      <c r="F217" s="143">
        <v>4</v>
      </c>
      <c r="G217" s="129"/>
      <c r="H217" s="250" t="s">
        <v>740</v>
      </c>
      <c r="I217" s="250"/>
      <c r="J217" s="250"/>
      <c r="K217" s="183"/>
    </row>
    <row r="218" spans="2:11" s="1" customFormat="1" ht="12.75" customHeight="1">
      <c r="B218" s="186"/>
      <c r="C218" s="187"/>
      <c r="D218" s="187"/>
      <c r="E218" s="187"/>
      <c r="F218" s="187"/>
      <c r="G218" s="187"/>
      <c r="H218" s="187"/>
      <c r="I218" s="187"/>
      <c r="J218" s="187"/>
      <c r="K218" s="18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Pavlík Marek Ing.</cp:lastModifiedBy>
  <cp:lastPrinted>2022-09-14T07:47:28Z</cp:lastPrinted>
  <dcterms:created xsi:type="dcterms:W3CDTF">2020-02-21T09:35:57Z</dcterms:created>
  <dcterms:modified xsi:type="dcterms:W3CDTF">2022-10-21T06:14:24Z</dcterms:modified>
  <cp:category/>
  <cp:version/>
  <cp:contentType/>
  <cp:contentStatus/>
</cp:coreProperties>
</file>