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C:\Users\b.handrychova\Desktop\NRK - výběr\"/>
    </mc:Choice>
  </mc:AlternateContent>
  <xr:revisionPtr revIDLastSave="0" documentId="13_ncr:1_{141DF53F-B097-4765-9975-FDD0D636E9AF}" xr6:coauthVersionLast="47" xr6:coauthVersionMax="47" xr10:uidLastSave="{00000000-0000-0000-0000-000000000000}"/>
  <bookViews>
    <workbookView xWindow="4050" yWindow="2050" windowWidth="26850" windowHeight="10490" tabRatio="727" firstSheet="12" activeTab="16" xr2:uid="{00000000-000D-0000-FFFF-FFFF00000000}"/>
  </bookViews>
  <sheets>
    <sheet name="Rekapitulace stavby" sheetId="1" r:id="rId1"/>
    <sheet name="B - Vedlejší rozpočtové n..." sheetId="2" r:id="rId2"/>
    <sheet name="2.1.1.1 - Urgentní příjem..." sheetId="3" r:id="rId3"/>
    <sheet name="2.1.1.2 - Urgentní příjem..." sheetId="4" r:id="rId4"/>
    <sheet name="2.1.1.3 - Urgentní příjem..." sheetId="5" r:id="rId5"/>
    <sheet name="2.1.1.4 - Urgentní příjem..." sheetId="6" r:id="rId6"/>
    <sheet name="2.1.1.5 - Urgentní příjem..." sheetId="7" r:id="rId7"/>
    <sheet name="2.1.1.6 - Urgentní příjem..." sheetId="8" r:id="rId8"/>
    <sheet name="2.1.2.1 - DIGIP 1.n.p. - 1B" sheetId="9" r:id="rId9"/>
    <sheet name="2.1.2.2 - DIGIP 1.n.p. - 1C" sheetId="10" r:id="rId10"/>
    <sheet name="2.1.2.3 - DIGIP 1.n.p. - 2" sheetId="11" r:id="rId11"/>
    <sheet name="2.1.2.4 - DIGIP 1.n.p. - 3" sheetId="12" r:id="rId12"/>
    <sheet name="2.1.2.5 - DIGIP 1.n.p. - 4" sheetId="13" r:id="rId13"/>
    <sheet name="2.1.2.6 - DIGIP 1.n.p. - 5a" sheetId="14" r:id="rId14"/>
    <sheet name="2.7.1 - Úpravy v DIGIP - 2" sheetId="15" r:id="rId15"/>
    <sheet name="2.7.2 - Úpravy v DIGIP - 3" sheetId="16" r:id="rId16"/>
    <sheet name="2.7.3 - Úpravy v DIGIP - 4" sheetId="17" r:id="rId17"/>
    <sheet name="2.7.4 - Úpravy v DIGIP - 5" sheetId="18" r:id="rId18"/>
    <sheet name="D.2.8.1 - Vestavby operač..." sheetId="19" r:id="rId19"/>
    <sheet name="D.2.8.2 - Videoovládání sálu" sheetId="20" r:id="rId20"/>
  </sheets>
  <definedNames>
    <definedName name="_xlnm._FilterDatabase" localSheetId="2" hidden="1">'2.1.1.1 - Urgentní příjem...'!$C$124:$K$134</definedName>
    <definedName name="_xlnm._FilterDatabase" localSheetId="3" hidden="1">'2.1.1.2 - Urgentní příjem...'!$C$124:$K$142</definedName>
    <definedName name="_xlnm._FilterDatabase" localSheetId="4" hidden="1">'2.1.1.3 - Urgentní příjem...'!$C$125:$K$202</definedName>
    <definedName name="_xlnm._FilterDatabase" localSheetId="5" hidden="1">'2.1.1.4 - Urgentní příjem...'!$C$124:$K$240</definedName>
    <definedName name="_xlnm._FilterDatabase" localSheetId="6" hidden="1">'2.1.1.5 - Urgentní příjem...'!$C$125:$K$214</definedName>
    <definedName name="_xlnm._FilterDatabase" localSheetId="7" hidden="1">'2.1.1.6 - Urgentní příjem...'!$C$125:$K$338</definedName>
    <definedName name="_xlnm._FilterDatabase" localSheetId="8" hidden="1">'2.1.2.1 - DIGIP 1.n.p. - 1B'!$C$124:$K$130</definedName>
    <definedName name="_xlnm._FilterDatabase" localSheetId="9" hidden="1">'2.1.2.2 - DIGIP 1.n.p. - 1C'!$C$125:$K$156</definedName>
    <definedName name="_xlnm._FilterDatabase" localSheetId="10" hidden="1">'2.1.2.3 - DIGIP 1.n.p. - 2'!$C$125:$K$148</definedName>
    <definedName name="_xlnm._FilterDatabase" localSheetId="11" hidden="1">'2.1.2.4 - DIGIP 1.n.p. - 3'!$C$124:$K$146</definedName>
    <definedName name="_xlnm._FilterDatabase" localSheetId="12" hidden="1">'2.1.2.5 - DIGIP 1.n.p. - 4'!$C$124:$K$128</definedName>
    <definedName name="_xlnm._FilterDatabase" localSheetId="13" hidden="1">'2.1.2.6 - DIGIP 1.n.p. - 5a'!$C$125:$K$186</definedName>
    <definedName name="_xlnm._FilterDatabase" localSheetId="14" hidden="1">'2.7.1 - Úpravy v DIGIP - 2'!$C$120:$K$126</definedName>
    <definedName name="_xlnm._FilterDatabase" localSheetId="15" hidden="1">'2.7.2 - Úpravy v DIGIP - 3'!$C$121:$K$154</definedName>
    <definedName name="_xlnm._FilterDatabase" localSheetId="16" hidden="1">'2.7.3 - Úpravy v DIGIP - 4'!$C$120:$K$126</definedName>
    <definedName name="_xlnm._FilterDatabase" localSheetId="17" hidden="1">'2.7.4 - Úpravy v DIGIP - 5'!$C$121:$K$174</definedName>
    <definedName name="_xlnm._FilterDatabase" localSheetId="1" hidden="1">'B - Vedlejší rozpočtové n...'!$C$116:$K$139</definedName>
    <definedName name="_xlnm._FilterDatabase" localSheetId="18" hidden="1">'D.2.8.1 - Vestavby operač...'!$C$128:$K$204</definedName>
    <definedName name="_xlnm._FilterDatabase" localSheetId="19" hidden="1">'D.2.8.2 - Videoovládání sálu'!$C$125:$K$210</definedName>
    <definedName name="_xlnm.Print_Titles" localSheetId="2">'2.1.1.1 - Urgentní příjem...'!$124:$124</definedName>
    <definedName name="_xlnm.Print_Titles" localSheetId="3">'2.1.1.2 - Urgentní příjem...'!$124:$124</definedName>
    <definedName name="_xlnm.Print_Titles" localSheetId="4">'2.1.1.3 - Urgentní příjem...'!$125:$125</definedName>
    <definedName name="_xlnm.Print_Titles" localSheetId="5">'2.1.1.4 - Urgentní příjem...'!$124:$124</definedName>
    <definedName name="_xlnm.Print_Titles" localSheetId="6">'2.1.1.5 - Urgentní příjem...'!$125:$125</definedName>
    <definedName name="_xlnm.Print_Titles" localSheetId="7">'2.1.1.6 - Urgentní příjem...'!$125:$125</definedName>
    <definedName name="_xlnm.Print_Titles" localSheetId="8">'2.1.2.1 - DIGIP 1.n.p. - 1B'!$124:$124</definedName>
    <definedName name="_xlnm.Print_Titles" localSheetId="9">'2.1.2.2 - DIGIP 1.n.p. - 1C'!$125:$125</definedName>
    <definedName name="_xlnm.Print_Titles" localSheetId="10">'2.1.2.3 - DIGIP 1.n.p. - 2'!$125:$125</definedName>
    <definedName name="_xlnm.Print_Titles" localSheetId="11">'2.1.2.4 - DIGIP 1.n.p. - 3'!$124:$124</definedName>
    <definedName name="_xlnm.Print_Titles" localSheetId="12">'2.1.2.5 - DIGIP 1.n.p. - 4'!$124:$124</definedName>
    <definedName name="_xlnm.Print_Titles" localSheetId="13">'2.1.2.6 - DIGIP 1.n.p. - 5a'!$125:$125</definedName>
    <definedName name="_xlnm.Print_Titles" localSheetId="14">'2.7.1 - Úpravy v DIGIP - 2'!$120:$120</definedName>
    <definedName name="_xlnm.Print_Titles" localSheetId="15">'2.7.2 - Úpravy v DIGIP - 3'!$121:$121</definedName>
    <definedName name="_xlnm.Print_Titles" localSheetId="16">'2.7.3 - Úpravy v DIGIP - 4'!$120:$120</definedName>
    <definedName name="_xlnm.Print_Titles" localSheetId="17">'2.7.4 - Úpravy v DIGIP - 5'!$121:$121</definedName>
    <definedName name="_xlnm.Print_Titles" localSheetId="1">'B - Vedlejší rozpočtové n...'!$116:$116</definedName>
    <definedName name="_xlnm.Print_Titles" localSheetId="18">'D.2.8.1 - Vestavby operač...'!$128:$128</definedName>
    <definedName name="_xlnm.Print_Titles" localSheetId="19">'D.2.8.2 - Videoovládání sálu'!$125:$125</definedName>
    <definedName name="_xlnm.Print_Titles" localSheetId="0">'Rekapitulace stavby'!$92:$92</definedName>
    <definedName name="_xlnm.Print_Area" localSheetId="2">'2.1.1.1 - Urgentní příjem...'!$C$4:$J$76,'2.1.1.1 - Urgentní příjem...'!$C$82:$J$102,'2.1.1.1 - Urgentní příjem...'!$C$108:$J$134</definedName>
    <definedName name="_xlnm.Print_Area" localSheetId="3">'2.1.1.2 - Urgentní příjem...'!$C$4:$J$76,'2.1.1.2 - Urgentní příjem...'!$C$82:$J$102,'2.1.1.2 - Urgentní příjem...'!$C$108:$J$142</definedName>
    <definedName name="_xlnm.Print_Area" localSheetId="4">'2.1.1.3 - Urgentní příjem...'!$C$4:$J$76,'2.1.1.3 - Urgentní příjem...'!$C$82:$J$103,'2.1.1.3 - Urgentní příjem...'!$C$109:$J$202</definedName>
    <definedName name="_xlnm.Print_Area" localSheetId="5">'2.1.1.4 - Urgentní příjem...'!$C$4:$J$76,'2.1.1.4 - Urgentní příjem...'!$C$82:$J$102,'2.1.1.4 - Urgentní příjem...'!$C$108:$J$240</definedName>
    <definedName name="_xlnm.Print_Area" localSheetId="6">'2.1.1.5 - Urgentní příjem...'!$C$4:$J$76,'2.1.1.5 - Urgentní příjem...'!$C$82:$J$103,'2.1.1.5 - Urgentní příjem...'!$C$109:$J$214</definedName>
    <definedName name="_xlnm.Print_Area" localSheetId="7">'2.1.1.6 - Urgentní příjem...'!$C$4:$J$76,'2.1.1.6 - Urgentní příjem...'!$C$82:$J$103,'2.1.1.6 - Urgentní příjem...'!$C$109:$J$338</definedName>
    <definedName name="_xlnm.Print_Area" localSheetId="8">'2.1.2.1 - DIGIP 1.n.p. - 1B'!$C$4:$J$76,'2.1.2.1 - DIGIP 1.n.p. - 1B'!$C$82:$J$102,'2.1.2.1 - DIGIP 1.n.p. - 1B'!$C$108:$J$130</definedName>
    <definedName name="_xlnm.Print_Area" localSheetId="9">'2.1.2.2 - DIGIP 1.n.p. - 1C'!$C$4:$J$76,'2.1.2.2 - DIGIP 1.n.p. - 1C'!$C$82:$J$103,'2.1.2.2 - DIGIP 1.n.p. - 1C'!$C$109:$J$156</definedName>
    <definedName name="_xlnm.Print_Area" localSheetId="10">'2.1.2.3 - DIGIP 1.n.p. - 2'!$C$4:$J$76,'2.1.2.3 - DIGIP 1.n.p. - 2'!$C$82:$J$103,'2.1.2.3 - DIGIP 1.n.p. - 2'!$C$109:$J$148</definedName>
    <definedName name="_xlnm.Print_Area" localSheetId="11">'2.1.2.4 - DIGIP 1.n.p. - 3'!$C$4:$J$76,'2.1.2.4 - DIGIP 1.n.p. - 3'!$C$82:$J$102,'2.1.2.4 - DIGIP 1.n.p. - 3'!$C$108:$J$146</definedName>
    <definedName name="_xlnm.Print_Area" localSheetId="12">'2.1.2.5 - DIGIP 1.n.p. - 4'!$C$4:$J$76,'2.1.2.5 - DIGIP 1.n.p. - 4'!$C$82:$J$102,'2.1.2.5 - DIGIP 1.n.p. - 4'!$C$108:$J$128</definedName>
    <definedName name="_xlnm.Print_Area" localSheetId="13">'2.1.2.6 - DIGIP 1.n.p. - 5a'!$C$4:$J$76,'2.1.2.6 - DIGIP 1.n.p. - 5a'!$C$82:$J$103,'2.1.2.6 - DIGIP 1.n.p. - 5a'!$C$109:$J$186</definedName>
    <definedName name="_xlnm.Print_Area" localSheetId="14">'2.7.1 - Úpravy v DIGIP - 2'!$C$4:$J$76,'2.7.1 - Úpravy v DIGIP - 2'!$C$82:$J$100,'2.7.1 - Úpravy v DIGIP - 2'!$C$106:$J$126</definedName>
    <definedName name="_xlnm.Print_Area" localSheetId="15">'2.7.2 - Úpravy v DIGIP - 3'!$C$4:$J$76,'2.7.2 - Úpravy v DIGIP - 3'!$C$82:$J$101,'2.7.2 - Úpravy v DIGIP - 3'!$C$107:$J$154</definedName>
    <definedName name="_xlnm.Print_Area" localSheetId="16">'2.7.3 - Úpravy v DIGIP - 4'!$C$4:$J$76,'2.7.3 - Úpravy v DIGIP - 4'!$C$82:$J$100,'2.7.3 - Úpravy v DIGIP - 4'!$C$106:$J$126</definedName>
    <definedName name="_xlnm.Print_Area" localSheetId="17">'2.7.4 - Úpravy v DIGIP - 5'!$C$4:$J$76,'2.7.4 - Úpravy v DIGIP - 5'!$C$82:$J$101,'2.7.4 - Úpravy v DIGIP - 5'!$C$107:$J$174</definedName>
    <definedName name="_xlnm.Print_Area" localSheetId="1">'B - Vedlejší rozpočtové n...'!$C$4:$J$76,'B - Vedlejší rozpočtové n...'!$C$82:$J$98,'B - Vedlejší rozpočtové n...'!$C$104:$J$139</definedName>
    <definedName name="_xlnm.Print_Area" localSheetId="18">'D.2.8.1 - Vestavby operač...'!$C$4:$J$76,'D.2.8.1 - Vestavby operač...'!$C$82:$J$108,'D.2.8.1 - Vestavby operač...'!$C$114:$J$204</definedName>
    <definedName name="_xlnm.Print_Area" localSheetId="19">'D.2.8.2 - Videoovládání sálu'!$C$4:$J$76,'D.2.8.2 - Videoovládání sálu'!$C$82:$J$105,'D.2.8.2 - Videoovládání sálu'!$C$111:$J$210</definedName>
    <definedName name="_xlnm.Print_Area" localSheetId="0">'Rekapitulace stavby'!$D$4:$AO$76,'Rekapitulace stavby'!$C$82:$AQ$119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23" i="17" l="1"/>
  <c r="P123" i="17"/>
  <c r="R123" i="17"/>
  <c r="T123" i="17"/>
  <c r="J17" i="2"/>
  <c r="J33" i="2"/>
  <c r="J19" i="20"/>
  <c r="J148" i="19"/>
  <c r="J20" i="17"/>
  <c r="J19" i="17"/>
  <c r="J20" i="16"/>
  <c r="J19" i="15"/>
  <c r="J21" i="14"/>
  <c r="J21" i="13"/>
  <c r="J22" i="12"/>
  <c r="J22" i="11"/>
  <c r="J21" i="11"/>
  <c r="J21" i="10"/>
  <c r="J21" i="9"/>
  <c r="J21" i="8"/>
  <c r="J21" i="7"/>
  <c r="E22" i="6"/>
  <c r="J21" i="5"/>
  <c r="J21" i="4"/>
  <c r="E22" i="3"/>
  <c r="J39" i="20"/>
  <c r="J38" i="20"/>
  <c r="AY118" i="1" s="1"/>
  <c r="J37" i="20"/>
  <c r="AX118" i="1" s="1"/>
  <c r="BI209" i="20"/>
  <c r="BH209" i="20"/>
  <c r="BG209" i="20"/>
  <c r="BF209" i="20"/>
  <c r="T209" i="20"/>
  <c r="T208" i="20" s="1"/>
  <c r="R209" i="20"/>
  <c r="R208" i="20" s="1"/>
  <c r="P209" i="20"/>
  <c r="P208" i="20" s="1"/>
  <c r="BI206" i="20"/>
  <c r="BH206" i="20"/>
  <c r="BG206" i="20"/>
  <c r="BF206" i="20"/>
  <c r="T206" i="20"/>
  <c r="R206" i="20"/>
  <c r="P206" i="20"/>
  <c r="BI204" i="20"/>
  <c r="BH204" i="20"/>
  <c r="BG204" i="20"/>
  <c r="BF204" i="20"/>
  <c r="T204" i="20"/>
  <c r="R204" i="20"/>
  <c r="P204" i="20"/>
  <c r="BI202" i="20"/>
  <c r="BH202" i="20"/>
  <c r="BG202" i="20"/>
  <c r="BF202" i="20"/>
  <c r="T202" i="20"/>
  <c r="R202" i="20"/>
  <c r="P202" i="20"/>
  <c r="BI200" i="20"/>
  <c r="BH200" i="20"/>
  <c r="BG200" i="20"/>
  <c r="BF200" i="20"/>
  <c r="T200" i="20"/>
  <c r="R200" i="20"/>
  <c r="P200" i="20"/>
  <c r="BI198" i="20"/>
  <c r="BH198" i="20"/>
  <c r="BG198" i="20"/>
  <c r="BF198" i="20"/>
  <c r="T198" i="20"/>
  <c r="R198" i="20"/>
  <c r="P198" i="20"/>
  <c r="BI196" i="20"/>
  <c r="BH196" i="20"/>
  <c r="BG196" i="20"/>
  <c r="BF196" i="20"/>
  <c r="T196" i="20"/>
  <c r="R196" i="20"/>
  <c r="P196" i="20"/>
  <c r="BI194" i="20"/>
  <c r="BH194" i="20"/>
  <c r="BG194" i="20"/>
  <c r="BF194" i="20"/>
  <c r="T194" i="20"/>
  <c r="R194" i="20"/>
  <c r="P194" i="20"/>
  <c r="BI192" i="20"/>
  <c r="BH192" i="20"/>
  <c r="BG192" i="20"/>
  <c r="BF192" i="20"/>
  <c r="T192" i="20"/>
  <c r="R192" i="20"/>
  <c r="P192" i="20"/>
  <c r="BI190" i="20"/>
  <c r="BH190" i="20"/>
  <c r="BG190" i="20"/>
  <c r="BF190" i="20"/>
  <c r="T190" i="20"/>
  <c r="R190" i="20"/>
  <c r="P190" i="20"/>
  <c r="BI187" i="20"/>
  <c r="BH187" i="20"/>
  <c r="BG187" i="20"/>
  <c r="BF187" i="20"/>
  <c r="T187" i="20"/>
  <c r="R187" i="20"/>
  <c r="P187" i="20"/>
  <c r="BI185" i="20"/>
  <c r="BH185" i="20"/>
  <c r="BG185" i="20"/>
  <c r="BF185" i="20"/>
  <c r="T185" i="20"/>
  <c r="R185" i="20"/>
  <c r="P185" i="20"/>
  <c r="BI183" i="20"/>
  <c r="BH183" i="20"/>
  <c r="BG183" i="20"/>
  <c r="BF183" i="20"/>
  <c r="T183" i="20"/>
  <c r="R183" i="20"/>
  <c r="P183" i="20"/>
  <c r="BI181" i="20"/>
  <c r="BH181" i="20"/>
  <c r="BG181" i="20"/>
  <c r="BF181" i="20"/>
  <c r="T181" i="20"/>
  <c r="R181" i="20"/>
  <c r="P181" i="20"/>
  <c r="BI179" i="20"/>
  <c r="BH179" i="20"/>
  <c r="BG179" i="20"/>
  <c r="BF179" i="20"/>
  <c r="T179" i="20"/>
  <c r="R179" i="20"/>
  <c r="P179" i="20"/>
  <c r="BI177" i="20"/>
  <c r="BH177" i="20"/>
  <c r="BG177" i="20"/>
  <c r="BF177" i="20"/>
  <c r="T177" i="20"/>
  <c r="R177" i="20"/>
  <c r="P177" i="20"/>
  <c r="BI175" i="20"/>
  <c r="BH175" i="20"/>
  <c r="BG175" i="20"/>
  <c r="BF175" i="20"/>
  <c r="T175" i="20"/>
  <c r="R175" i="20"/>
  <c r="P175" i="20"/>
  <c r="BI173" i="20"/>
  <c r="BH173" i="20"/>
  <c r="BG173" i="20"/>
  <c r="BF173" i="20"/>
  <c r="T173" i="20"/>
  <c r="R173" i="20"/>
  <c r="P173" i="20"/>
  <c r="BI171" i="20"/>
  <c r="BH171" i="20"/>
  <c r="BG171" i="20"/>
  <c r="BF171" i="20"/>
  <c r="T171" i="20"/>
  <c r="R171" i="20"/>
  <c r="P171" i="20"/>
  <c r="BI168" i="20"/>
  <c r="BH168" i="20"/>
  <c r="BG168" i="20"/>
  <c r="BF168" i="20"/>
  <c r="T168" i="20"/>
  <c r="R168" i="20"/>
  <c r="P168" i="20"/>
  <c r="BI166" i="20"/>
  <c r="BH166" i="20"/>
  <c r="BG166" i="20"/>
  <c r="BF166" i="20"/>
  <c r="T166" i="20"/>
  <c r="R166" i="20"/>
  <c r="P166" i="20"/>
  <c r="BI164" i="20"/>
  <c r="BH164" i="20"/>
  <c r="BG164" i="20"/>
  <c r="BF164" i="20"/>
  <c r="T164" i="20"/>
  <c r="R164" i="20"/>
  <c r="P164" i="20"/>
  <c r="BI162" i="20"/>
  <c r="BH162" i="20"/>
  <c r="BG162" i="20"/>
  <c r="BF162" i="20"/>
  <c r="T162" i="20"/>
  <c r="R162" i="20"/>
  <c r="P162" i="20"/>
  <c r="BI160" i="20"/>
  <c r="BH160" i="20"/>
  <c r="BG160" i="20"/>
  <c r="BF160" i="20"/>
  <c r="T160" i="20"/>
  <c r="R160" i="20"/>
  <c r="P160" i="20"/>
  <c r="BI158" i="20"/>
  <c r="BH158" i="20"/>
  <c r="BG158" i="20"/>
  <c r="BF158" i="20"/>
  <c r="T158" i="20"/>
  <c r="R158" i="20"/>
  <c r="P158" i="20"/>
  <c r="BI156" i="20"/>
  <c r="BH156" i="20"/>
  <c r="BG156" i="20"/>
  <c r="BF156" i="20"/>
  <c r="T156" i="20"/>
  <c r="R156" i="20"/>
  <c r="P156" i="20"/>
  <c r="BI154" i="20"/>
  <c r="BH154" i="20"/>
  <c r="BG154" i="20"/>
  <c r="BF154" i="20"/>
  <c r="T154" i="20"/>
  <c r="R154" i="20"/>
  <c r="P154" i="20"/>
  <c r="BI152" i="20"/>
  <c r="BH152" i="20"/>
  <c r="BG152" i="20"/>
  <c r="BF152" i="20"/>
  <c r="T152" i="20"/>
  <c r="R152" i="20"/>
  <c r="P152" i="20"/>
  <c r="BI149" i="20"/>
  <c r="BH149" i="20"/>
  <c r="BG149" i="20"/>
  <c r="BF149" i="20"/>
  <c r="T149" i="20"/>
  <c r="R149" i="20"/>
  <c r="P149" i="20"/>
  <c r="BI147" i="20"/>
  <c r="BH147" i="20"/>
  <c r="BG147" i="20"/>
  <c r="BF147" i="20"/>
  <c r="T147" i="20"/>
  <c r="R147" i="20"/>
  <c r="P147" i="20"/>
  <c r="BI145" i="20"/>
  <c r="BH145" i="20"/>
  <c r="BG145" i="20"/>
  <c r="BF145" i="20"/>
  <c r="T145" i="20"/>
  <c r="R145" i="20"/>
  <c r="P145" i="20"/>
  <c r="BI143" i="20"/>
  <c r="BH143" i="20"/>
  <c r="BG143" i="20"/>
  <c r="BF143" i="20"/>
  <c r="T143" i="20"/>
  <c r="R143" i="20"/>
  <c r="P143" i="20"/>
  <c r="BI141" i="20"/>
  <c r="BH141" i="20"/>
  <c r="BG141" i="20"/>
  <c r="BF141" i="20"/>
  <c r="T141" i="20"/>
  <c r="R141" i="20"/>
  <c r="P141" i="20"/>
  <c r="BI139" i="20"/>
  <c r="BH139" i="20"/>
  <c r="BG139" i="20"/>
  <c r="BF139" i="20"/>
  <c r="T139" i="20"/>
  <c r="R139" i="20"/>
  <c r="P139" i="20"/>
  <c r="BI137" i="20"/>
  <c r="BH137" i="20"/>
  <c r="BG137" i="20"/>
  <c r="BF137" i="20"/>
  <c r="T137" i="20"/>
  <c r="R137" i="20"/>
  <c r="P137" i="20"/>
  <c r="BI135" i="20"/>
  <c r="BH135" i="20"/>
  <c r="BG135" i="20"/>
  <c r="BF135" i="20"/>
  <c r="T135" i="20"/>
  <c r="R135" i="20"/>
  <c r="P135" i="20"/>
  <c r="BI133" i="20"/>
  <c r="BH133" i="20"/>
  <c r="BG133" i="20"/>
  <c r="BF133" i="20"/>
  <c r="T133" i="20"/>
  <c r="R133" i="20"/>
  <c r="P133" i="20"/>
  <c r="BI131" i="20"/>
  <c r="BH131" i="20"/>
  <c r="BG131" i="20"/>
  <c r="BF131" i="20"/>
  <c r="T131" i="20"/>
  <c r="R131" i="20"/>
  <c r="P131" i="20"/>
  <c r="BI128" i="20"/>
  <c r="BH128" i="20"/>
  <c r="BG128" i="20"/>
  <c r="BF128" i="20"/>
  <c r="T128" i="20"/>
  <c r="T127" i="20" s="1"/>
  <c r="R128" i="20"/>
  <c r="R127" i="20" s="1"/>
  <c r="P128" i="20"/>
  <c r="P127" i="20" s="1"/>
  <c r="J123" i="20"/>
  <c r="J122" i="20"/>
  <c r="F122" i="20"/>
  <c r="F120" i="20"/>
  <c r="E118" i="20"/>
  <c r="J94" i="20"/>
  <c r="J93" i="20"/>
  <c r="F93" i="20"/>
  <c r="F91" i="20"/>
  <c r="E89" i="20"/>
  <c r="J20" i="20"/>
  <c r="E20" i="20"/>
  <c r="F123" i="20"/>
  <c r="J14" i="20"/>
  <c r="J120" i="20" s="1"/>
  <c r="E7" i="20"/>
  <c r="E114" i="20" s="1"/>
  <c r="J204" i="19"/>
  <c r="J107" i="19" s="1"/>
  <c r="J39" i="19"/>
  <c r="J38" i="19"/>
  <c r="AY117" i="1" s="1"/>
  <c r="J37" i="19"/>
  <c r="AX117" i="1" s="1"/>
  <c r="BI202" i="19"/>
  <c r="BH202" i="19"/>
  <c r="BG202" i="19"/>
  <c r="BF202" i="19"/>
  <c r="T202" i="19"/>
  <c r="R202" i="19"/>
  <c r="P202" i="19"/>
  <c r="BI200" i="19"/>
  <c r="BH200" i="19"/>
  <c r="BG200" i="19"/>
  <c r="BF200" i="19"/>
  <c r="T200" i="19"/>
  <c r="R200" i="19"/>
  <c r="P200" i="19"/>
  <c r="BI198" i="19"/>
  <c r="BH198" i="19"/>
  <c r="BG198" i="19"/>
  <c r="BF198" i="19"/>
  <c r="T198" i="19"/>
  <c r="R198" i="19"/>
  <c r="P198" i="19"/>
  <c r="BI195" i="19"/>
  <c r="BH195" i="19"/>
  <c r="BG195" i="19"/>
  <c r="BF195" i="19"/>
  <c r="T195" i="19"/>
  <c r="R195" i="19"/>
  <c r="P195" i="19"/>
  <c r="BI193" i="19"/>
  <c r="BH193" i="19"/>
  <c r="BG193" i="19"/>
  <c r="BF193" i="19"/>
  <c r="T193" i="19"/>
  <c r="R193" i="19"/>
  <c r="P193" i="19"/>
  <c r="BI191" i="19"/>
  <c r="BH191" i="19"/>
  <c r="BG191" i="19"/>
  <c r="BF191" i="19"/>
  <c r="T191" i="19"/>
  <c r="R191" i="19"/>
  <c r="P191" i="19"/>
  <c r="BI189" i="19"/>
  <c r="BH189" i="19"/>
  <c r="BG189" i="19"/>
  <c r="BF189" i="19"/>
  <c r="T189" i="19"/>
  <c r="R189" i="19"/>
  <c r="P189" i="19"/>
  <c r="BI187" i="19"/>
  <c r="BH187" i="19"/>
  <c r="BG187" i="19"/>
  <c r="BF187" i="19"/>
  <c r="T187" i="19"/>
  <c r="R187" i="19"/>
  <c r="P187" i="19"/>
  <c r="BI185" i="19"/>
  <c r="BH185" i="19"/>
  <c r="BG185" i="19"/>
  <c r="BF185" i="19"/>
  <c r="T185" i="19"/>
  <c r="R185" i="19"/>
  <c r="P185" i="19"/>
  <c r="BI182" i="19"/>
  <c r="BH182" i="19"/>
  <c r="BG182" i="19"/>
  <c r="BF182" i="19"/>
  <c r="T182" i="19"/>
  <c r="R182" i="19"/>
  <c r="P182" i="19"/>
  <c r="BI180" i="19"/>
  <c r="BH180" i="19"/>
  <c r="BG180" i="19"/>
  <c r="BF180" i="19"/>
  <c r="T180" i="19"/>
  <c r="R180" i="19"/>
  <c r="P180" i="19"/>
  <c r="BI178" i="19"/>
  <c r="BH178" i="19"/>
  <c r="BG178" i="19"/>
  <c r="BF178" i="19"/>
  <c r="T178" i="19"/>
  <c r="R178" i="19"/>
  <c r="P178" i="19"/>
  <c r="BI175" i="19"/>
  <c r="BH175" i="19"/>
  <c r="BG175" i="19"/>
  <c r="BF175" i="19"/>
  <c r="T175" i="19"/>
  <c r="R175" i="19"/>
  <c r="P175" i="19"/>
  <c r="BI173" i="19"/>
  <c r="BH173" i="19"/>
  <c r="BG173" i="19"/>
  <c r="BF173" i="19"/>
  <c r="T173" i="19"/>
  <c r="R173" i="19"/>
  <c r="P173" i="19"/>
  <c r="BI170" i="19"/>
  <c r="BH170" i="19"/>
  <c r="BG170" i="19"/>
  <c r="BF170" i="19"/>
  <c r="T170" i="19"/>
  <c r="R170" i="19"/>
  <c r="P170" i="19"/>
  <c r="BI168" i="19"/>
  <c r="BH168" i="19"/>
  <c r="BG168" i="19"/>
  <c r="BF168" i="19"/>
  <c r="T168" i="19"/>
  <c r="R168" i="19"/>
  <c r="P168" i="19"/>
  <c r="BI166" i="19"/>
  <c r="BH166" i="19"/>
  <c r="BG166" i="19"/>
  <c r="BF166" i="19"/>
  <c r="T166" i="19"/>
  <c r="R166" i="19"/>
  <c r="P166" i="19"/>
  <c r="BI163" i="19"/>
  <c r="BH163" i="19"/>
  <c r="BG163" i="19"/>
  <c r="BF163" i="19"/>
  <c r="T163" i="19"/>
  <c r="R163" i="19"/>
  <c r="P163" i="19"/>
  <c r="BI161" i="19"/>
  <c r="BH161" i="19"/>
  <c r="BG161" i="19"/>
  <c r="BF161" i="19"/>
  <c r="T161" i="19"/>
  <c r="R161" i="19"/>
  <c r="P161" i="19"/>
  <c r="BI158" i="19"/>
  <c r="BH158" i="19"/>
  <c r="BG158" i="19"/>
  <c r="BF158" i="19"/>
  <c r="T158" i="19"/>
  <c r="R158" i="19"/>
  <c r="P158" i="19"/>
  <c r="BI156" i="19"/>
  <c r="BH156" i="19"/>
  <c r="BG156" i="19"/>
  <c r="BF156" i="19"/>
  <c r="T156" i="19"/>
  <c r="R156" i="19"/>
  <c r="P156" i="19"/>
  <c r="BI154" i="19"/>
  <c r="BH154" i="19"/>
  <c r="BG154" i="19"/>
  <c r="BF154" i="19"/>
  <c r="T154" i="19"/>
  <c r="R154" i="19"/>
  <c r="P154" i="19"/>
  <c r="BI152" i="19"/>
  <c r="BH152" i="19"/>
  <c r="BG152" i="19"/>
  <c r="BF152" i="19"/>
  <c r="T152" i="19"/>
  <c r="R152" i="19"/>
  <c r="P152" i="19"/>
  <c r="BI150" i="19"/>
  <c r="BH150" i="19"/>
  <c r="BG150" i="19"/>
  <c r="BF150" i="19"/>
  <c r="T150" i="19"/>
  <c r="R150" i="19"/>
  <c r="P150" i="19"/>
  <c r="BI148" i="19"/>
  <c r="BH148" i="19"/>
  <c r="BG148" i="19"/>
  <c r="BF148" i="19"/>
  <c r="T148" i="19"/>
  <c r="R148" i="19"/>
  <c r="P148" i="19"/>
  <c r="BI146" i="19"/>
  <c r="BH146" i="19"/>
  <c r="BG146" i="19"/>
  <c r="BF146" i="19"/>
  <c r="T146" i="19"/>
  <c r="R146" i="19"/>
  <c r="P146" i="19"/>
  <c r="BI144" i="19"/>
  <c r="BH144" i="19"/>
  <c r="BG144" i="19"/>
  <c r="BF144" i="19"/>
  <c r="T144" i="19"/>
  <c r="R144" i="19"/>
  <c r="P144" i="19"/>
  <c r="BI142" i="19"/>
  <c r="BH142" i="19"/>
  <c r="BG142" i="19"/>
  <c r="BF142" i="19"/>
  <c r="T142" i="19"/>
  <c r="R142" i="19"/>
  <c r="P142" i="19"/>
  <c r="BI140" i="19"/>
  <c r="BH140" i="19"/>
  <c r="BG140" i="19"/>
  <c r="BF140" i="19"/>
  <c r="T140" i="19"/>
  <c r="R140" i="19"/>
  <c r="P140" i="19"/>
  <c r="BI138" i="19"/>
  <c r="BH138" i="19"/>
  <c r="BG138" i="19"/>
  <c r="BF138" i="19"/>
  <c r="T138" i="19"/>
  <c r="R138" i="19"/>
  <c r="P138" i="19"/>
  <c r="BI136" i="19"/>
  <c r="BH136" i="19"/>
  <c r="BG136" i="19"/>
  <c r="BF136" i="19"/>
  <c r="T136" i="19"/>
  <c r="R136" i="19"/>
  <c r="P136" i="19"/>
  <c r="BI133" i="19"/>
  <c r="BH133" i="19"/>
  <c r="BG133" i="19"/>
  <c r="BF133" i="19"/>
  <c r="T133" i="19"/>
  <c r="R133" i="19"/>
  <c r="P133" i="19"/>
  <c r="BI131" i="19"/>
  <c r="BH131" i="19"/>
  <c r="BG131" i="19"/>
  <c r="BF131" i="19"/>
  <c r="T131" i="19"/>
  <c r="R131" i="19"/>
  <c r="P131" i="19"/>
  <c r="J126" i="19"/>
  <c r="J125" i="19"/>
  <c r="F125" i="19"/>
  <c r="F123" i="19"/>
  <c r="E121" i="19"/>
  <c r="J94" i="19"/>
  <c r="J93" i="19"/>
  <c r="F93" i="19"/>
  <c r="F91" i="19"/>
  <c r="E89" i="19"/>
  <c r="J20" i="19"/>
  <c r="E20" i="19"/>
  <c r="F126" i="19"/>
  <c r="J19" i="19"/>
  <c r="J14" i="19"/>
  <c r="J123" i="19" s="1"/>
  <c r="E7" i="19"/>
  <c r="E117" i="19" s="1"/>
  <c r="J39" i="18"/>
  <c r="J38" i="18"/>
  <c r="AY115" i="1" s="1"/>
  <c r="J37" i="18"/>
  <c r="AX115" i="1" s="1"/>
  <c r="BI173" i="18"/>
  <c r="BH173" i="18"/>
  <c r="BG173" i="18"/>
  <c r="BF173" i="18"/>
  <c r="T173" i="18"/>
  <c r="R173" i="18"/>
  <c r="P173" i="18"/>
  <c r="BI171" i="18"/>
  <c r="BH171" i="18"/>
  <c r="BG171" i="18"/>
  <c r="BF171" i="18"/>
  <c r="T171" i="18"/>
  <c r="R171" i="18"/>
  <c r="P171" i="18"/>
  <c r="BI169" i="18"/>
  <c r="BH169" i="18"/>
  <c r="BG169" i="18"/>
  <c r="BF169" i="18"/>
  <c r="T169" i="18"/>
  <c r="R169" i="18"/>
  <c r="P169" i="18"/>
  <c r="BI167" i="18"/>
  <c r="BH167" i="18"/>
  <c r="BG167" i="18"/>
  <c r="BF167" i="18"/>
  <c r="T167" i="18"/>
  <c r="R167" i="18"/>
  <c r="P167" i="18"/>
  <c r="BI164" i="18"/>
  <c r="BH164" i="18"/>
  <c r="BG164" i="18"/>
  <c r="BF164" i="18"/>
  <c r="T164" i="18"/>
  <c r="R164" i="18"/>
  <c r="P164" i="18"/>
  <c r="BI162" i="18"/>
  <c r="BH162" i="18"/>
  <c r="BG162" i="18"/>
  <c r="BF162" i="18"/>
  <c r="T162" i="18"/>
  <c r="R162" i="18"/>
  <c r="P162" i="18"/>
  <c r="BI160" i="18"/>
  <c r="BH160" i="18"/>
  <c r="BG160" i="18"/>
  <c r="BF160" i="18"/>
  <c r="T160" i="18"/>
  <c r="R160" i="18"/>
  <c r="P160" i="18"/>
  <c r="BI158" i="18"/>
  <c r="BH158" i="18"/>
  <c r="BG158" i="18"/>
  <c r="BF158" i="18"/>
  <c r="T158" i="18"/>
  <c r="R158" i="18"/>
  <c r="P158" i="18"/>
  <c r="BI156" i="18"/>
  <c r="BH156" i="18"/>
  <c r="BG156" i="18"/>
  <c r="BF156" i="18"/>
  <c r="T156" i="18"/>
  <c r="R156" i="18"/>
  <c r="P156" i="18"/>
  <c r="BI154" i="18"/>
  <c r="BH154" i="18"/>
  <c r="BG154" i="18"/>
  <c r="BF154" i="18"/>
  <c r="T154" i="18"/>
  <c r="R154" i="18"/>
  <c r="P154" i="18"/>
  <c r="BI152" i="18"/>
  <c r="BH152" i="18"/>
  <c r="BG152" i="18"/>
  <c r="BF152" i="18"/>
  <c r="T152" i="18"/>
  <c r="R152" i="18"/>
  <c r="P152" i="18"/>
  <c r="BI150" i="18"/>
  <c r="BH150" i="18"/>
  <c r="BG150" i="18"/>
  <c r="BF150" i="18"/>
  <c r="T150" i="18"/>
  <c r="R150" i="18"/>
  <c r="P150" i="18"/>
  <c r="BI148" i="18"/>
  <c r="BH148" i="18"/>
  <c r="BG148" i="18"/>
  <c r="BF148" i="18"/>
  <c r="T148" i="18"/>
  <c r="R148" i="18"/>
  <c r="P148" i="18"/>
  <c r="BI146" i="18"/>
  <c r="BH146" i="18"/>
  <c r="BG146" i="18"/>
  <c r="BF146" i="18"/>
  <c r="T146" i="18"/>
  <c r="R146" i="18"/>
  <c r="P146" i="18"/>
  <c r="BI144" i="18"/>
  <c r="BH144" i="18"/>
  <c r="BG144" i="18"/>
  <c r="BF144" i="18"/>
  <c r="T144" i="18"/>
  <c r="R144" i="18"/>
  <c r="P144" i="18"/>
  <c r="BI142" i="18"/>
  <c r="BH142" i="18"/>
  <c r="BG142" i="18"/>
  <c r="BF142" i="18"/>
  <c r="T142" i="18"/>
  <c r="R142" i="18"/>
  <c r="P142" i="18"/>
  <c r="BI140" i="18"/>
  <c r="BH140" i="18"/>
  <c r="BG140" i="18"/>
  <c r="BF140" i="18"/>
  <c r="T140" i="18"/>
  <c r="R140" i="18"/>
  <c r="P140" i="18"/>
  <c r="BI138" i="18"/>
  <c r="BH138" i="18"/>
  <c r="BG138" i="18"/>
  <c r="BF138" i="18"/>
  <c r="T138" i="18"/>
  <c r="R138" i="18"/>
  <c r="P138" i="18"/>
  <c r="BI136" i="18"/>
  <c r="BH136" i="18"/>
  <c r="BG136" i="18"/>
  <c r="BF136" i="18"/>
  <c r="T136" i="18"/>
  <c r="R136" i="18"/>
  <c r="P136" i="18"/>
  <c r="BI134" i="18"/>
  <c r="BH134" i="18"/>
  <c r="BG134" i="18"/>
  <c r="BF134" i="18"/>
  <c r="T134" i="18"/>
  <c r="R134" i="18"/>
  <c r="P134" i="18"/>
  <c r="BI132" i="18"/>
  <c r="BH132" i="18"/>
  <c r="BG132" i="18"/>
  <c r="BF132" i="18"/>
  <c r="T132" i="18"/>
  <c r="R132" i="18"/>
  <c r="P132" i="18"/>
  <c r="BI130" i="18"/>
  <c r="BH130" i="18"/>
  <c r="BG130" i="18"/>
  <c r="BF130" i="18"/>
  <c r="T130" i="18"/>
  <c r="R130" i="18"/>
  <c r="P130" i="18"/>
  <c r="BI128" i="18"/>
  <c r="BH128" i="18"/>
  <c r="BG128" i="18"/>
  <c r="BF128" i="18"/>
  <c r="T128" i="18"/>
  <c r="R128" i="18"/>
  <c r="P128" i="18"/>
  <c r="BI126" i="18"/>
  <c r="BH126" i="18"/>
  <c r="BG126" i="18"/>
  <c r="BF126" i="18"/>
  <c r="T126" i="18"/>
  <c r="R126" i="18"/>
  <c r="P126" i="18"/>
  <c r="BI124" i="18"/>
  <c r="BH124" i="18"/>
  <c r="BG124" i="18"/>
  <c r="BF124" i="18"/>
  <c r="T124" i="18"/>
  <c r="R124" i="18"/>
  <c r="P124" i="18"/>
  <c r="J119" i="18"/>
  <c r="J118" i="18"/>
  <c r="F118" i="18"/>
  <c r="F116" i="18"/>
  <c r="E114" i="18"/>
  <c r="J94" i="18"/>
  <c r="J93" i="18"/>
  <c r="F93" i="18"/>
  <c r="F91" i="18"/>
  <c r="E89" i="18"/>
  <c r="J20" i="18"/>
  <c r="E20" i="18"/>
  <c r="F119" i="18" s="1"/>
  <c r="J19" i="18"/>
  <c r="J14" i="18"/>
  <c r="J116" i="18" s="1"/>
  <c r="E7" i="18"/>
  <c r="E110" i="18" s="1"/>
  <c r="J39" i="17"/>
  <c r="J38" i="17"/>
  <c r="AY114" i="1"/>
  <c r="J37" i="17"/>
  <c r="AX114" i="1"/>
  <c r="BI125" i="17"/>
  <c r="BH125" i="17"/>
  <c r="BG125" i="17"/>
  <c r="BF125" i="17"/>
  <c r="T125" i="17"/>
  <c r="R125" i="17"/>
  <c r="P125" i="17"/>
  <c r="BI123" i="17"/>
  <c r="BH123" i="17"/>
  <c r="BG123" i="17"/>
  <c r="BF123" i="17"/>
  <c r="J118" i="17"/>
  <c r="J117" i="17"/>
  <c r="F117" i="17"/>
  <c r="F115" i="17"/>
  <c r="E113" i="17"/>
  <c r="J94" i="17"/>
  <c r="J93" i="17"/>
  <c r="F93" i="17"/>
  <c r="F91" i="17"/>
  <c r="E89" i="17"/>
  <c r="E20" i="17"/>
  <c r="F118" i="17" s="1"/>
  <c r="J14" i="17"/>
  <c r="J91" i="17" s="1"/>
  <c r="E7" i="17"/>
  <c r="E109" i="17"/>
  <c r="J39" i="16"/>
  <c r="J38" i="16"/>
  <c r="AY113" i="1" s="1"/>
  <c r="J37" i="16"/>
  <c r="AX113" i="1"/>
  <c r="BI153" i="16"/>
  <c r="BH153" i="16"/>
  <c r="BG153" i="16"/>
  <c r="BF153" i="16"/>
  <c r="T153" i="16"/>
  <c r="T152" i="16" s="1"/>
  <c r="R153" i="16"/>
  <c r="R152" i="16"/>
  <c r="P153" i="16"/>
  <c r="P152" i="16" s="1"/>
  <c r="BI150" i="16"/>
  <c r="BH150" i="16"/>
  <c r="BG150" i="16"/>
  <c r="BF150" i="16"/>
  <c r="T150" i="16"/>
  <c r="R150" i="16"/>
  <c r="P150" i="16"/>
  <c r="BI148" i="16"/>
  <c r="BH148" i="16"/>
  <c r="BG148" i="16"/>
  <c r="BF148" i="16"/>
  <c r="T148" i="16"/>
  <c r="R148" i="16"/>
  <c r="P148" i="16"/>
  <c r="BI146" i="16"/>
  <c r="BH146" i="16"/>
  <c r="BG146" i="16"/>
  <c r="BF146" i="16"/>
  <c r="T146" i="16"/>
  <c r="R146" i="16"/>
  <c r="P146" i="16"/>
  <c r="BI144" i="16"/>
  <c r="BH144" i="16"/>
  <c r="BG144" i="16"/>
  <c r="BF144" i="16"/>
  <c r="T144" i="16"/>
  <c r="R144" i="16"/>
  <c r="P144" i="16"/>
  <c r="BI142" i="16"/>
  <c r="BH142" i="16"/>
  <c r="BG142" i="16"/>
  <c r="BF142" i="16"/>
  <c r="T142" i="16"/>
  <c r="R142" i="16"/>
  <c r="P142" i="16"/>
  <c r="BI140" i="16"/>
  <c r="BH140" i="16"/>
  <c r="BG140" i="16"/>
  <c r="BF140" i="16"/>
  <c r="T140" i="16"/>
  <c r="R140" i="16"/>
  <c r="P140" i="16"/>
  <c r="BI138" i="16"/>
  <c r="BH138" i="16"/>
  <c r="BG138" i="16"/>
  <c r="BF138" i="16"/>
  <c r="T138" i="16"/>
  <c r="R138" i="16"/>
  <c r="P138" i="16"/>
  <c r="BI136" i="16"/>
  <c r="BH136" i="16"/>
  <c r="BG136" i="16"/>
  <c r="BF136" i="16"/>
  <c r="T136" i="16"/>
  <c r="R136" i="16"/>
  <c r="P136" i="16"/>
  <c r="BI134" i="16"/>
  <c r="BH134" i="16"/>
  <c r="BG134" i="16"/>
  <c r="BF134" i="16"/>
  <c r="T134" i="16"/>
  <c r="R134" i="16"/>
  <c r="P134" i="16"/>
  <c r="BI132" i="16"/>
  <c r="BH132" i="16"/>
  <c r="BG132" i="16"/>
  <c r="BF132" i="16"/>
  <c r="T132" i="16"/>
  <c r="R132" i="16"/>
  <c r="P132" i="16"/>
  <c r="BI130" i="16"/>
  <c r="BH130" i="16"/>
  <c r="BG130" i="16"/>
  <c r="BF130" i="16"/>
  <c r="T130" i="16"/>
  <c r="R130" i="16"/>
  <c r="P130" i="16"/>
  <c r="BI128" i="16"/>
  <c r="BH128" i="16"/>
  <c r="BG128" i="16"/>
  <c r="BF128" i="16"/>
  <c r="T128" i="16"/>
  <c r="R128" i="16"/>
  <c r="P128" i="16"/>
  <c r="BI126" i="16"/>
  <c r="BH126" i="16"/>
  <c r="BG126" i="16"/>
  <c r="BF126" i="16"/>
  <c r="T126" i="16"/>
  <c r="R126" i="16"/>
  <c r="P126" i="16"/>
  <c r="BI124" i="16"/>
  <c r="BH124" i="16"/>
  <c r="BG124" i="16"/>
  <c r="BF124" i="16"/>
  <c r="T124" i="16"/>
  <c r="R124" i="16"/>
  <c r="P124" i="16"/>
  <c r="J119" i="16"/>
  <c r="J118" i="16"/>
  <c r="F118" i="16"/>
  <c r="F116" i="16"/>
  <c r="E114" i="16"/>
  <c r="J94" i="16"/>
  <c r="J93" i="16"/>
  <c r="F93" i="16"/>
  <c r="F91" i="16"/>
  <c r="E89" i="16"/>
  <c r="E20" i="16"/>
  <c r="F119" i="16" s="1"/>
  <c r="J19" i="16"/>
  <c r="J14" i="16"/>
  <c r="J116" i="16" s="1"/>
  <c r="E7" i="16"/>
  <c r="E110" i="16" s="1"/>
  <c r="J39" i="15"/>
  <c r="J38" i="15"/>
  <c r="AY112" i="1"/>
  <c r="J37" i="15"/>
  <c r="AX112" i="1" s="1"/>
  <c r="BI125" i="15"/>
  <c r="BH125" i="15"/>
  <c r="BG125" i="15"/>
  <c r="BF125" i="15"/>
  <c r="T125" i="15"/>
  <c r="R125" i="15"/>
  <c r="P125" i="15"/>
  <c r="BI123" i="15"/>
  <c r="BH123" i="15"/>
  <c r="BG123" i="15"/>
  <c r="BF123" i="15"/>
  <c r="T123" i="15"/>
  <c r="R123" i="15"/>
  <c r="P123" i="15"/>
  <c r="J118" i="15"/>
  <c r="J117" i="15"/>
  <c r="F117" i="15"/>
  <c r="F115" i="15"/>
  <c r="E113" i="15"/>
  <c r="J94" i="15"/>
  <c r="J93" i="15"/>
  <c r="F93" i="15"/>
  <c r="F91" i="15"/>
  <c r="E89" i="15"/>
  <c r="J20" i="15"/>
  <c r="E20" i="15"/>
  <c r="F94" i="15" s="1"/>
  <c r="J14" i="15"/>
  <c r="J115" i="15" s="1"/>
  <c r="E7" i="15"/>
  <c r="E85" i="15"/>
  <c r="J41" i="14"/>
  <c r="J40" i="14"/>
  <c r="AY110" i="1"/>
  <c r="J39" i="14"/>
  <c r="AX110" i="1"/>
  <c r="BI185" i="14"/>
  <c r="BH185" i="14"/>
  <c r="BG185" i="14"/>
  <c r="BF185" i="14"/>
  <c r="T185" i="14"/>
  <c r="R185" i="14"/>
  <c r="P185" i="14"/>
  <c r="BI183" i="14"/>
  <c r="BH183" i="14"/>
  <c r="BG183" i="14"/>
  <c r="BF183" i="14"/>
  <c r="T183" i="14"/>
  <c r="R183" i="14"/>
  <c r="P183" i="14"/>
  <c r="BI181" i="14"/>
  <c r="BH181" i="14"/>
  <c r="BG181" i="14"/>
  <c r="BF181" i="14"/>
  <c r="T181" i="14"/>
  <c r="R181" i="14"/>
  <c r="P181" i="14"/>
  <c r="BI179" i="14"/>
  <c r="BH179" i="14"/>
  <c r="BG179" i="14"/>
  <c r="BF179" i="14"/>
  <c r="T179" i="14"/>
  <c r="R179" i="14"/>
  <c r="P179" i="14"/>
  <c r="BI177" i="14"/>
  <c r="BH177" i="14"/>
  <c r="BG177" i="14"/>
  <c r="BF177" i="14"/>
  <c r="T177" i="14"/>
  <c r="R177" i="14"/>
  <c r="P177" i="14"/>
  <c r="BI174" i="14"/>
  <c r="BH174" i="14"/>
  <c r="BG174" i="14"/>
  <c r="BF174" i="14"/>
  <c r="T174" i="14"/>
  <c r="R174" i="14"/>
  <c r="P174" i="14"/>
  <c r="BI172" i="14"/>
  <c r="BH172" i="14"/>
  <c r="BG172" i="14"/>
  <c r="BF172" i="14"/>
  <c r="T172" i="14"/>
  <c r="R172" i="14"/>
  <c r="P172" i="14"/>
  <c r="BI170" i="14"/>
  <c r="BH170" i="14"/>
  <c r="BG170" i="14"/>
  <c r="BF170" i="14"/>
  <c r="T170" i="14"/>
  <c r="R170" i="14"/>
  <c r="P170" i="14"/>
  <c r="BI168" i="14"/>
  <c r="BH168" i="14"/>
  <c r="BG168" i="14"/>
  <c r="BF168" i="14"/>
  <c r="T168" i="14"/>
  <c r="R168" i="14"/>
  <c r="P168" i="14"/>
  <c r="BI166" i="14"/>
  <c r="BH166" i="14"/>
  <c r="BG166" i="14"/>
  <c r="BF166" i="14"/>
  <c r="T166" i="14"/>
  <c r="R166" i="14"/>
  <c r="P166" i="14"/>
  <c r="BI164" i="14"/>
  <c r="BH164" i="14"/>
  <c r="BG164" i="14"/>
  <c r="BF164" i="14"/>
  <c r="T164" i="14"/>
  <c r="R164" i="14"/>
  <c r="P164" i="14"/>
  <c r="BI162" i="14"/>
  <c r="BH162" i="14"/>
  <c r="BG162" i="14"/>
  <c r="BF162" i="14"/>
  <c r="T162" i="14"/>
  <c r="R162" i="14"/>
  <c r="P162" i="14"/>
  <c r="BI160" i="14"/>
  <c r="BH160" i="14"/>
  <c r="BG160" i="14"/>
  <c r="BF160" i="14"/>
  <c r="T160" i="14"/>
  <c r="R160" i="14"/>
  <c r="P160" i="14"/>
  <c r="BI158" i="14"/>
  <c r="BH158" i="14"/>
  <c r="BG158" i="14"/>
  <c r="BF158" i="14"/>
  <c r="T158" i="14"/>
  <c r="R158" i="14"/>
  <c r="P158" i="14"/>
  <c r="BI156" i="14"/>
  <c r="BH156" i="14"/>
  <c r="BG156" i="14"/>
  <c r="BF156" i="14"/>
  <c r="T156" i="14"/>
  <c r="R156" i="14"/>
  <c r="P156" i="14"/>
  <c r="BI154" i="14"/>
  <c r="BH154" i="14"/>
  <c r="BG154" i="14"/>
  <c r="BF154" i="14"/>
  <c r="T154" i="14"/>
  <c r="R154" i="14"/>
  <c r="P154" i="14"/>
  <c r="BI152" i="14"/>
  <c r="BH152" i="14"/>
  <c r="BG152" i="14"/>
  <c r="BF152" i="14"/>
  <c r="T152" i="14"/>
  <c r="R152" i="14"/>
  <c r="P152" i="14"/>
  <c r="BI150" i="14"/>
  <c r="BH150" i="14"/>
  <c r="BG150" i="14"/>
  <c r="BF150" i="14"/>
  <c r="T150" i="14"/>
  <c r="R150" i="14"/>
  <c r="P150" i="14"/>
  <c r="BI148" i="14"/>
  <c r="BH148" i="14"/>
  <c r="BG148" i="14"/>
  <c r="BF148" i="14"/>
  <c r="T148" i="14"/>
  <c r="R148" i="14"/>
  <c r="P148" i="14"/>
  <c r="BI146" i="14"/>
  <c r="BH146" i="14"/>
  <c r="BG146" i="14"/>
  <c r="BF146" i="14"/>
  <c r="T146" i="14"/>
  <c r="R146" i="14"/>
  <c r="P146" i="14"/>
  <c r="BI144" i="14"/>
  <c r="BH144" i="14"/>
  <c r="BG144" i="14"/>
  <c r="BF144" i="14"/>
  <c r="T144" i="14"/>
  <c r="R144" i="14"/>
  <c r="P144" i="14"/>
  <c r="BI142" i="14"/>
  <c r="BH142" i="14"/>
  <c r="BG142" i="14"/>
  <c r="BF142" i="14"/>
  <c r="T142" i="14"/>
  <c r="R142" i="14"/>
  <c r="P142" i="14"/>
  <c r="BI140" i="14"/>
  <c r="BH140" i="14"/>
  <c r="BG140" i="14"/>
  <c r="BF140" i="14"/>
  <c r="T140" i="14"/>
  <c r="R140" i="14"/>
  <c r="P140" i="14"/>
  <c r="BI138" i="14"/>
  <c r="BH138" i="14"/>
  <c r="BG138" i="14"/>
  <c r="BF138" i="14"/>
  <c r="T138" i="14"/>
  <c r="R138" i="14"/>
  <c r="P138" i="14"/>
  <c r="BI136" i="14"/>
  <c r="BH136" i="14"/>
  <c r="BG136" i="14"/>
  <c r="BF136" i="14"/>
  <c r="T136" i="14"/>
  <c r="R136" i="14"/>
  <c r="P136" i="14"/>
  <c r="BI134" i="14"/>
  <c r="BH134" i="14"/>
  <c r="BG134" i="14"/>
  <c r="BF134" i="14"/>
  <c r="T134" i="14"/>
  <c r="R134" i="14"/>
  <c r="P134" i="14"/>
  <c r="BI132" i="14"/>
  <c r="BH132" i="14"/>
  <c r="BG132" i="14"/>
  <c r="BF132" i="14"/>
  <c r="T132" i="14"/>
  <c r="R132" i="14"/>
  <c r="P132" i="14"/>
  <c r="BI130" i="14"/>
  <c r="BH130" i="14"/>
  <c r="BG130" i="14"/>
  <c r="BF130" i="14"/>
  <c r="T130" i="14"/>
  <c r="R130" i="14"/>
  <c r="P130" i="14"/>
  <c r="BI128" i="14"/>
  <c r="BH128" i="14"/>
  <c r="BG128" i="14"/>
  <c r="BF128" i="14"/>
  <c r="T128" i="14"/>
  <c r="R128" i="14"/>
  <c r="P128" i="14"/>
  <c r="J123" i="14"/>
  <c r="J122" i="14"/>
  <c r="F122" i="14"/>
  <c r="F120" i="14"/>
  <c r="E118" i="14"/>
  <c r="J96" i="14"/>
  <c r="J95" i="14"/>
  <c r="F95" i="14"/>
  <c r="F93" i="14"/>
  <c r="E91" i="14"/>
  <c r="J22" i="14"/>
  <c r="E22" i="14"/>
  <c r="F123" i="14" s="1"/>
  <c r="J16" i="14"/>
  <c r="J120" i="14"/>
  <c r="E7" i="14"/>
  <c r="E112" i="14" s="1"/>
  <c r="J41" i="13"/>
  <c r="J40" i="13"/>
  <c r="AY109" i="1" s="1"/>
  <c r="J39" i="13"/>
  <c r="AX109" i="1" s="1"/>
  <c r="BI127" i="13"/>
  <c r="BH127" i="13"/>
  <c r="BG127" i="13"/>
  <c r="BF127" i="13"/>
  <c r="T127" i="13"/>
  <c r="T126" i="13"/>
  <c r="T125" i="13" s="1"/>
  <c r="R127" i="13"/>
  <c r="R126" i="13" s="1"/>
  <c r="R125" i="13" s="1"/>
  <c r="P127" i="13"/>
  <c r="P126" i="13" s="1"/>
  <c r="P125" i="13" s="1"/>
  <c r="AU109" i="1" s="1"/>
  <c r="J122" i="13"/>
  <c r="J121" i="13"/>
  <c r="F121" i="13"/>
  <c r="F119" i="13"/>
  <c r="E117" i="13"/>
  <c r="J96" i="13"/>
  <c r="J95" i="13"/>
  <c r="F95" i="13"/>
  <c r="F93" i="13"/>
  <c r="E91" i="13"/>
  <c r="J22" i="13"/>
  <c r="E22" i="13"/>
  <c r="F122" i="13" s="1"/>
  <c r="J16" i="13"/>
  <c r="J119" i="13" s="1"/>
  <c r="E7" i="13"/>
  <c r="E111" i="13" s="1"/>
  <c r="J41" i="12"/>
  <c r="J40" i="12"/>
  <c r="AY108" i="1" s="1"/>
  <c r="J39" i="12"/>
  <c r="AX108" i="1" s="1"/>
  <c r="BI145" i="12"/>
  <c r="BH145" i="12"/>
  <c r="BG145" i="12"/>
  <c r="BF145" i="12"/>
  <c r="T145" i="12"/>
  <c r="R145" i="12"/>
  <c r="P145" i="12"/>
  <c r="BI143" i="12"/>
  <c r="BH143" i="12"/>
  <c r="BG143" i="12"/>
  <c r="BF143" i="12"/>
  <c r="T143" i="12"/>
  <c r="R143" i="12"/>
  <c r="P143" i="12"/>
  <c r="BI141" i="12"/>
  <c r="BH141" i="12"/>
  <c r="BG141" i="12"/>
  <c r="BF141" i="12"/>
  <c r="T141" i="12"/>
  <c r="R141" i="12"/>
  <c r="P141" i="12"/>
  <c r="BI139" i="12"/>
  <c r="BH139" i="12"/>
  <c r="BG139" i="12"/>
  <c r="BF139" i="12"/>
  <c r="T139" i="12"/>
  <c r="R139" i="12"/>
  <c r="P139" i="12"/>
  <c r="BI137" i="12"/>
  <c r="BH137" i="12"/>
  <c r="BG137" i="12"/>
  <c r="BF137" i="12"/>
  <c r="T137" i="12"/>
  <c r="R137" i="12"/>
  <c r="P137" i="12"/>
  <c r="BI135" i="12"/>
  <c r="BH135" i="12"/>
  <c r="BG135" i="12"/>
  <c r="BF135" i="12"/>
  <c r="T135" i="12"/>
  <c r="R135" i="12"/>
  <c r="P135" i="12"/>
  <c r="BI133" i="12"/>
  <c r="BH133" i="12"/>
  <c r="BG133" i="12"/>
  <c r="BF133" i="12"/>
  <c r="T133" i="12"/>
  <c r="R133" i="12"/>
  <c r="P133" i="12"/>
  <c r="BI131" i="12"/>
  <c r="BH131" i="12"/>
  <c r="BG131" i="12"/>
  <c r="BF131" i="12"/>
  <c r="T131" i="12"/>
  <c r="R131" i="12"/>
  <c r="P131" i="12"/>
  <c r="BI129" i="12"/>
  <c r="BH129" i="12"/>
  <c r="BG129" i="12"/>
  <c r="BF129" i="12"/>
  <c r="T129" i="12"/>
  <c r="R129" i="12"/>
  <c r="P129" i="12"/>
  <c r="BI127" i="12"/>
  <c r="BH127" i="12"/>
  <c r="BG127" i="12"/>
  <c r="BF127" i="12"/>
  <c r="T127" i="12"/>
  <c r="R127" i="12"/>
  <c r="P127" i="12"/>
  <c r="J122" i="12"/>
  <c r="J121" i="12"/>
  <c r="F121" i="12"/>
  <c r="F119" i="12"/>
  <c r="E117" i="12"/>
  <c r="J96" i="12"/>
  <c r="J95" i="12"/>
  <c r="F95" i="12"/>
  <c r="F93" i="12"/>
  <c r="E91" i="12"/>
  <c r="E22" i="12"/>
  <c r="F122" i="12" s="1"/>
  <c r="J21" i="12"/>
  <c r="J16" i="12"/>
  <c r="J93" i="12" s="1"/>
  <c r="E7" i="12"/>
  <c r="E111" i="12"/>
  <c r="J41" i="11"/>
  <c r="J40" i="11"/>
  <c r="AY107" i="1" s="1"/>
  <c r="J39" i="11"/>
  <c r="AX107" i="1" s="1"/>
  <c r="BI147" i="11"/>
  <c r="BH147" i="11"/>
  <c r="BG147" i="11"/>
  <c r="BF147" i="11"/>
  <c r="T147" i="11"/>
  <c r="R147" i="11"/>
  <c r="P147" i="11"/>
  <c r="BI145" i="11"/>
  <c r="BH145" i="11"/>
  <c r="BG145" i="11"/>
  <c r="BF145" i="11"/>
  <c r="T145" i="11"/>
  <c r="R145" i="11"/>
  <c r="P145" i="11"/>
  <c r="BI142" i="11"/>
  <c r="BH142" i="11"/>
  <c r="BG142" i="11"/>
  <c r="BF142" i="11"/>
  <c r="T142" i="11"/>
  <c r="R142" i="11"/>
  <c r="P142" i="11"/>
  <c r="BI140" i="11"/>
  <c r="BH140" i="11"/>
  <c r="BG140" i="11"/>
  <c r="BF140" i="11"/>
  <c r="T140" i="11"/>
  <c r="R140" i="11"/>
  <c r="P140" i="11"/>
  <c r="BI138" i="11"/>
  <c r="BH138" i="11"/>
  <c r="BG138" i="11"/>
  <c r="BF138" i="11"/>
  <c r="T138" i="11"/>
  <c r="R138" i="11"/>
  <c r="P138" i="11"/>
  <c r="BI136" i="11"/>
  <c r="BH136" i="11"/>
  <c r="BG136" i="11"/>
  <c r="BF136" i="11"/>
  <c r="T136" i="11"/>
  <c r="R136" i="11"/>
  <c r="P136" i="11"/>
  <c r="BI134" i="11"/>
  <c r="BH134" i="11"/>
  <c r="BG134" i="11"/>
  <c r="BF134" i="11"/>
  <c r="T134" i="11"/>
  <c r="R134" i="11"/>
  <c r="P134" i="11"/>
  <c r="BI132" i="11"/>
  <c r="BH132" i="11"/>
  <c r="BG132" i="11"/>
  <c r="BF132" i="11"/>
  <c r="T132" i="11"/>
  <c r="R132" i="11"/>
  <c r="P132" i="11"/>
  <c r="BI130" i="11"/>
  <c r="BH130" i="11"/>
  <c r="BG130" i="11"/>
  <c r="BF130" i="11"/>
  <c r="T130" i="11"/>
  <c r="R130" i="11"/>
  <c r="P130" i="11"/>
  <c r="BI128" i="11"/>
  <c r="BH128" i="11"/>
  <c r="BG128" i="11"/>
  <c r="BF128" i="11"/>
  <c r="T128" i="11"/>
  <c r="R128" i="11"/>
  <c r="P128" i="11"/>
  <c r="J123" i="11"/>
  <c r="J122" i="11"/>
  <c r="F122" i="11"/>
  <c r="F120" i="11"/>
  <c r="E118" i="11"/>
  <c r="J96" i="11"/>
  <c r="J95" i="11"/>
  <c r="F95" i="11"/>
  <c r="F93" i="11"/>
  <c r="E91" i="11"/>
  <c r="E22" i="11"/>
  <c r="F96" i="11" s="1"/>
  <c r="J16" i="11"/>
  <c r="J93" i="11" s="1"/>
  <c r="E7" i="11"/>
  <c r="E112" i="11" s="1"/>
  <c r="J41" i="10"/>
  <c r="J40" i="10"/>
  <c r="AY106" i="1"/>
  <c r="J39" i="10"/>
  <c r="AX106" i="1" s="1"/>
  <c r="BI155" i="10"/>
  <c r="BH155" i="10"/>
  <c r="BG155" i="10"/>
  <c r="BF155" i="10"/>
  <c r="T155" i="10"/>
  <c r="T154" i="10" s="1"/>
  <c r="R155" i="10"/>
  <c r="R154" i="10" s="1"/>
  <c r="P155" i="10"/>
  <c r="P154" i="10"/>
  <c r="BI152" i="10"/>
  <c r="BH152" i="10"/>
  <c r="BG152" i="10"/>
  <c r="BF152" i="10"/>
  <c r="T152" i="10"/>
  <c r="R152" i="10"/>
  <c r="P152" i="10"/>
  <c r="BI150" i="10"/>
  <c r="BH150" i="10"/>
  <c r="BG150" i="10"/>
  <c r="BF150" i="10"/>
  <c r="T150" i="10"/>
  <c r="R150" i="10"/>
  <c r="P150" i="10"/>
  <c r="BI148" i="10"/>
  <c r="BH148" i="10"/>
  <c r="BG148" i="10"/>
  <c r="BF148" i="10"/>
  <c r="T148" i="10"/>
  <c r="R148" i="10"/>
  <c r="P148" i="10"/>
  <c r="BI146" i="10"/>
  <c r="BH146" i="10"/>
  <c r="BG146" i="10"/>
  <c r="BF146" i="10"/>
  <c r="T146" i="10"/>
  <c r="R146" i="10"/>
  <c r="P146" i="10"/>
  <c r="BI144" i="10"/>
  <c r="BH144" i="10"/>
  <c r="BG144" i="10"/>
  <c r="BF144" i="10"/>
  <c r="T144" i="10"/>
  <c r="R144" i="10"/>
  <c r="P144" i="10"/>
  <c r="BI142" i="10"/>
  <c r="BH142" i="10"/>
  <c r="BG142" i="10"/>
  <c r="BF142" i="10"/>
  <c r="T142" i="10"/>
  <c r="R142" i="10"/>
  <c r="P142" i="10"/>
  <c r="BI140" i="10"/>
  <c r="BH140" i="10"/>
  <c r="BG140" i="10"/>
  <c r="BF140" i="10"/>
  <c r="T140" i="10"/>
  <c r="R140" i="10"/>
  <c r="P140" i="10"/>
  <c r="BI138" i="10"/>
  <c r="BH138" i="10"/>
  <c r="BG138" i="10"/>
  <c r="BF138" i="10"/>
  <c r="T138" i="10"/>
  <c r="R138" i="10"/>
  <c r="P138" i="10"/>
  <c r="BI136" i="10"/>
  <c r="BH136" i="10"/>
  <c r="BG136" i="10"/>
  <c r="BF136" i="10"/>
  <c r="T136" i="10"/>
  <c r="R136" i="10"/>
  <c r="P136" i="10"/>
  <c r="BI134" i="10"/>
  <c r="BH134" i="10"/>
  <c r="BG134" i="10"/>
  <c r="BF134" i="10"/>
  <c r="T134" i="10"/>
  <c r="R134" i="10"/>
  <c r="P134" i="10"/>
  <c r="BI132" i="10"/>
  <c r="BH132" i="10"/>
  <c r="BG132" i="10"/>
  <c r="BF132" i="10"/>
  <c r="T132" i="10"/>
  <c r="R132" i="10"/>
  <c r="P132" i="10"/>
  <c r="BI130" i="10"/>
  <c r="BH130" i="10"/>
  <c r="BG130" i="10"/>
  <c r="BF130" i="10"/>
  <c r="T130" i="10"/>
  <c r="R130" i="10"/>
  <c r="P130" i="10"/>
  <c r="BI128" i="10"/>
  <c r="BH128" i="10"/>
  <c r="BG128" i="10"/>
  <c r="BF128" i="10"/>
  <c r="T128" i="10"/>
  <c r="R128" i="10"/>
  <c r="P128" i="10"/>
  <c r="J123" i="10"/>
  <c r="J122" i="10"/>
  <c r="F122" i="10"/>
  <c r="F120" i="10"/>
  <c r="E118" i="10"/>
  <c r="J96" i="10"/>
  <c r="J95" i="10"/>
  <c r="F95" i="10"/>
  <c r="F93" i="10"/>
  <c r="E91" i="10"/>
  <c r="J22" i="10"/>
  <c r="E22" i="10"/>
  <c r="F123" i="10" s="1"/>
  <c r="J16" i="10"/>
  <c r="J93" i="10" s="1"/>
  <c r="E7" i="10"/>
  <c r="E112" i="10" s="1"/>
  <c r="J41" i="9"/>
  <c r="J40" i="9"/>
  <c r="AY105" i="1" s="1"/>
  <c r="J39" i="9"/>
  <c r="AX105" i="1"/>
  <c r="BI129" i="9"/>
  <c r="BH129" i="9"/>
  <c r="BG129" i="9"/>
  <c r="BF129" i="9"/>
  <c r="T129" i="9"/>
  <c r="R129" i="9"/>
  <c r="P129" i="9"/>
  <c r="BI127" i="9"/>
  <c r="BH127" i="9"/>
  <c r="BG127" i="9"/>
  <c r="BF127" i="9"/>
  <c r="T127" i="9"/>
  <c r="R127" i="9"/>
  <c r="P127" i="9"/>
  <c r="J122" i="9"/>
  <c r="J121" i="9"/>
  <c r="F121" i="9"/>
  <c r="F119" i="9"/>
  <c r="E117" i="9"/>
  <c r="J96" i="9"/>
  <c r="J95" i="9"/>
  <c r="F95" i="9"/>
  <c r="F93" i="9"/>
  <c r="E91" i="9"/>
  <c r="J22" i="9"/>
  <c r="E22" i="9"/>
  <c r="F96" i="9" s="1"/>
  <c r="J16" i="9"/>
  <c r="J119" i="9"/>
  <c r="E7" i="9"/>
  <c r="E85" i="9" s="1"/>
  <c r="J41" i="8"/>
  <c r="J40" i="8"/>
  <c r="AY103" i="1" s="1"/>
  <c r="J39" i="8"/>
  <c r="AX103" i="1" s="1"/>
  <c r="BI337" i="8"/>
  <c r="BH337" i="8"/>
  <c r="BG337" i="8"/>
  <c r="BF337" i="8"/>
  <c r="T337" i="8"/>
  <c r="R337" i="8"/>
  <c r="P337" i="8"/>
  <c r="BI335" i="8"/>
  <c r="BH335" i="8"/>
  <c r="BG335" i="8"/>
  <c r="BF335" i="8"/>
  <c r="T335" i="8"/>
  <c r="R335" i="8"/>
  <c r="P335" i="8"/>
  <c r="BI333" i="8"/>
  <c r="BH333" i="8"/>
  <c r="BG333" i="8"/>
  <c r="BF333" i="8"/>
  <c r="T333" i="8"/>
  <c r="R333" i="8"/>
  <c r="P333" i="8"/>
  <c r="BI331" i="8"/>
  <c r="BH331" i="8"/>
  <c r="BG331" i="8"/>
  <c r="BF331" i="8"/>
  <c r="T331" i="8"/>
  <c r="R331" i="8"/>
  <c r="P331" i="8"/>
  <c r="BI329" i="8"/>
  <c r="BH329" i="8"/>
  <c r="BG329" i="8"/>
  <c r="BF329" i="8"/>
  <c r="T329" i="8"/>
  <c r="R329" i="8"/>
  <c r="P329" i="8"/>
  <c r="BI327" i="8"/>
  <c r="BH327" i="8"/>
  <c r="BG327" i="8"/>
  <c r="BF327" i="8"/>
  <c r="T327" i="8"/>
  <c r="R327" i="8"/>
  <c r="P327" i="8"/>
  <c r="BI325" i="8"/>
  <c r="BH325" i="8"/>
  <c r="BG325" i="8"/>
  <c r="BF325" i="8"/>
  <c r="T325" i="8"/>
  <c r="R325" i="8"/>
  <c r="P325" i="8"/>
  <c r="BI323" i="8"/>
  <c r="BH323" i="8"/>
  <c r="BG323" i="8"/>
  <c r="BF323" i="8"/>
  <c r="T323" i="8"/>
  <c r="R323" i="8"/>
  <c r="P323" i="8"/>
  <c r="BI321" i="8"/>
  <c r="BH321" i="8"/>
  <c r="BG321" i="8"/>
  <c r="BF321" i="8"/>
  <c r="T321" i="8"/>
  <c r="R321" i="8"/>
  <c r="P321" i="8"/>
  <c r="BI319" i="8"/>
  <c r="BH319" i="8"/>
  <c r="BG319" i="8"/>
  <c r="BF319" i="8"/>
  <c r="T319" i="8"/>
  <c r="R319" i="8"/>
  <c r="P319" i="8"/>
  <c r="BI317" i="8"/>
  <c r="BH317" i="8"/>
  <c r="BG317" i="8"/>
  <c r="BF317" i="8"/>
  <c r="T317" i="8"/>
  <c r="R317" i="8"/>
  <c r="P317" i="8"/>
  <c r="BI314" i="8"/>
  <c r="BH314" i="8"/>
  <c r="BG314" i="8"/>
  <c r="BF314" i="8"/>
  <c r="T314" i="8"/>
  <c r="R314" i="8"/>
  <c r="P314" i="8"/>
  <c r="BI312" i="8"/>
  <c r="BH312" i="8"/>
  <c r="BG312" i="8"/>
  <c r="BF312" i="8"/>
  <c r="T312" i="8"/>
  <c r="R312" i="8"/>
  <c r="P312" i="8"/>
  <c r="BI310" i="8"/>
  <c r="BH310" i="8"/>
  <c r="BG310" i="8"/>
  <c r="BF310" i="8"/>
  <c r="T310" i="8"/>
  <c r="R310" i="8"/>
  <c r="P310" i="8"/>
  <c r="BI308" i="8"/>
  <c r="BH308" i="8"/>
  <c r="BG308" i="8"/>
  <c r="BF308" i="8"/>
  <c r="T308" i="8"/>
  <c r="R308" i="8"/>
  <c r="P308" i="8"/>
  <c r="BI306" i="8"/>
  <c r="BH306" i="8"/>
  <c r="BG306" i="8"/>
  <c r="BF306" i="8"/>
  <c r="T306" i="8"/>
  <c r="R306" i="8"/>
  <c r="P306" i="8"/>
  <c r="BI304" i="8"/>
  <c r="BH304" i="8"/>
  <c r="BG304" i="8"/>
  <c r="BF304" i="8"/>
  <c r="T304" i="8"/>
  <c r="R304" i="8"/>
  <c r="P304" i="8"/>
  <c r="BI302" i="8"/>
  <c r="BH302" i="8"/>
  <c r="BG302" i="8"/>
  <c r="BF302" i="8"/>
  <c r="T302" i="8"/>
  <c r="R302" i="8"/>
  <c r="P302" i="8"/>
  <c r="BI300" i="8"/>
  <c r="BH300" i="8"/>
  <c r="BG300" i="8"/>
  <c r="BF300" i="8"/>
  <c r="T300" i="8"/>
  <c r="R300" i="8"/>
  <c r="P300" i="8"/>
  <c r="BI298" i="8"/>
  <c r="BH298" i="8"/>
  <c r="BG298" i="8"/>
  <c r="BF298" i="8"/>
  <c r="T298" i="8"/>
  <c r="R298" i="8"/>
  <c r="P298" i="8"/>
  <c r="BI296" i="8"/>
  <c r="BH296" i="8"/>
  <c r="BG296" i="8"/>
  <c r="BF296" i="8"/>
  <c r="T296" i="8"/>
  <c r="R296" i="8"/>
  <c r="P296" i="8"/>
  <c r="BI294" i="8"/>
  <c r="BH294" i="8"/>
  <c r="BG294" i="8"/>
  <c r="BF294" i="8"/>
  <c r="T294" i="8"/>
  <c r="R294" i="8"/>
  <c r="P294" i="8"/>
  <c r="BI292" i="8"/>
  <c r="BH292" i="8"/>
  <c r="BG292" i="8"/>
  <c r="BF292" i="8"/>
  <c r="T292" i="8"/>
  <c r="R292" i="8"/>
  <c r="P292" i="8"/>
  <c r="BI290" i="8"/>
  <c r="BH290" i="8"/>
  <c r="BG290" i="8"/>
  <c r="BF290" i="8"/>
  <c r="T290" i="8"/>
  <c r="R290" i="8"/>
  <c r="P290" i="8"/>
  <c r="BI288" i="8"/>
  <c r="BH288" i="8"/>
  <c r="BG288" i="8"/>
  <c r="BF288" i="8"/>
  <c r="T288" i="8"/>
  <c r="R288" i="8"/>
  <c r="P288" i="8"/>
  <c r="BI286" i="8"/>
  <c r="BH286" i="8"/>
  <c r="BG286" i="8"/>
  <c r="BF286" i="8"/>
  <c r="T286" i="8"/>
  <c r="R286" i="8"/>
  <c r="P286" i="8"/>
  <c r="BI284" i="8"/>
  <c r="BH284" i="8"/>
  <c r="BG284" i="8"/>
  <c r="BF284" i="8"/>
  <c r="T284" i="8"/>
  <c r="R284" i="8"/>
  <c r="P284" i="8"/>
  <c r="BI282" i="8"/>
  <c r="BH282" i="8"/>
  <c r="BG282" i="8"/>
  <c r="BF282" i="8"/>
  <c r="T282" i="8"/>
  <c r="R282" i="8"/>
  <c r="P282" i="8"/>
  <c r="BI280" i="8"/>
  <c r="BH280" i="8"/>
  <c r="BG280" i="8"/>
  <c r="BF280" i="8"/>
  <c r="T280" i="8"/>
  <c r="R280" i="8"/>
  <c r="P280" i="8"/>
  <c r="BI278" i="8"/>
  <c r="BH278" i="8"/>
  <c r="BG278" i="8"/>
  <c r="BF278" i="8"/>
  <c r="T278" i="8"/>
  <c r="R278" i="8"/>
  <c r="P278" i="8"/>
  <c r="BI276" i="8"/>
  <c r="BH276" i="8"/>
  <c r="BG276" i="8"/>
  <c r="BF276" i="8"/>
  <c r="T276" i="8"/>
  <c r="R276" i="8"/>
  <c r="P276" i="8"/>
  <c r="BI274" i="8"/>
  <c r="BH274" i="8"/>
  <c r="BG274" i="8"/>
  <c r="BF274" i="8"/>
  <c r="T274" i="8"/>
  <c r="R274" i="8"/>
  <c r="P274" i="8"/>
  <c r="BI272" i="8"/>
  <c r="BH272" i="8"/>
  <c r="BG272" i="8"/>
  <c r="BF272" i="8"/>
  <c r="T272" i="8"/>
  <c r="R272" i="8"/>
  <c r="P272" i="8"/>
  <c r="BI270" i="8"/>
  <c r="BH270" i="8"/>
  <c r="BG270" i="8"/>
  <c r="BF270" i="8"/>
  <c r="T270" i="8"/>
  <c r="R270" i="8"/>
  <c r="P270" i="8"/>
  <c r="BI268" i="8"/>
  <c r="BH268" i="8"/>
  <c r="BG268" i="8"/>
  <c r="BF268" i="8"/>
  <c r="T268" i="8"/>
  <c r="R268" i="8"/>
  <c r="P268" i="8"/>
  <c r="BI266" i="8"/>
  <c r="BH266" i="8"/>
  <c r="BG266" i="8"/>
  <c r="BF266" i="8"/>
  <c r="T266" i="8"/>
  <c r="R266" i="8"/>
  <c r="P266" i="8"/>
  <c r="BI264" i="8"/>
  <c r="BH264" i="8"/>
  <c r="BG264" i="8"/>
  <c r="BF264" i="8"/>
  <c r="T264" i="8"/>
  <c r="R264" i="8"/>
  <c r="P264" i="8"/>
  <c r="BI262" i="8"/>
  <c r="BH262" i="8"/>
  <c r="BG262" i="8"/>
  <c r="BF262" i="8"/>
  <c r="T262" i="8"/>
  <c r="R262" i="8"/>
  <c r="P262" i="8"/>
  <c r="BI260" i="8"/>
  <c r="BH260" i="8"/>
  <c r="BG260" i="8"/>
  <c r="BF260" i="8"/>
  <c r="T260" i="8"/>
  <c r="R260" i="8"/>
  <c r="P260" i="8"/>
  <c r="BI258" i="8"/>
  <c r="BH258" i="8"/>
  <c r="BG258" i="8"/>
  <c r="BF258" i="8"/>
  <c r="T258" i="8"/>
  <c r="R258" i="8"/>
  <c r="P258" i="8"/>
  <c r="BI256" i="8"/>
  <c r="BH256" i="8"/>
  <c r="BG256" i="8"/>
  <c r="BF256" i="8"/>
  <c r="T256" i="8"/>
  <c r="R256" i="8"/>
  <c r="P256" i="8"/>
  <c r="BI254" i="8"/>
  <c r="BH254" i="8"/>
  <c r="BG254" i="8"/>
  <c r="BF254" i="8"/>
  <c r="T254" i="8"/>
  <c r="R254" i="8"/>
  <c r="P254" i="8"/>
  <c r="BI252" i="8"/>
  <c r="BH252" i="8"/>
  <c r="BG252" i="8"/>
  <c r="BF252" i="8"/>
  <c r="T252" i="8"/>
  <c r="R252" i="8"/>
  <c r="P252" i="8"/>
  <c r="BI250" i="8"/>
  <c r="BH250" i="8"/>
  <c r="BG250" i="8"/>
  <c r="BF250" i="8"/>
  <c r="T250" i="8"/>
  <c r="R250" i="8"/>
  <c r="P250" i="8"/>
  <c r="BI248" i="8"/>
  <c r="BH248" i="8"/>
  <c r="BG248" i="8"/>
  <c r="BF248" i="8"/>
  <c r="T248" i="8"/>
  <c r="R248" i="8"/>
  <c r="P248" i="8"/>
  <c r="BI246" i="8"/>
  <c r="BH246" i="8"/>
  <c r="BG246" i="8"/>
  <c r="BF246" i="8"/>
  <c r="T246" i="8"/>
  <c r="R246" i="8"/>
  <c r="P246" i="8"/>
  <c r="BI244" i="8"/>
  <c r="BH244" i="8"/>
  <c r="BG244" i="8"/>
  <c r="BF244" i="8"/>
  <c r="T244" i="8"/>
  <c r="R244" i="8"/>
  <c r="P244" i="8"/>
  <c r="BI242" i="8"/>
  <c r="BH242" i="8"/>
  <c r="BG242" i="8"/>
  <c r="BF242" i="8"/>
  <c r="T242" i="8"/>
  <c r="R242" i="8"/>
  <c r="P242" i="8"/>
  <c r="BI240" i="8"/>
  <c r="BH240" i="8"/>
  <c r="BG240" i="8"/>
  <c r="BF240" i="8"/>
  <c r="T240" i="8"/>
  <c r="R240" i="8"/>
  <c r="P240" i="8"/>
  <c r="BI238" i="8"/>
  <c r="BH238" i="8"/>
  <c r="BG238" i="8"/>
  <c r="BF238" i="8"/>
  <c r="T238" i="8"/>
  <c r="R238" i="8"/>
  <c r="P238" i="8"/>
  <c r="BI236" i="8"/>
  <c r="BH236" i="8"/>
  <c r="BG236" i="8"/>
  <c r="BF236" i="8"/>
  <c r="T236" i="8"/>
  <c r="R236" i="8"/>
  <c r="P236" i="8"/>
  <c r="BI234" i="8"/>
  <c r="BH234" i="8"/>
  <c r="BG234" i="8"/>
  <c r="BF234" i="8"/>
  <c r="T234" i="8"/>
  <c r="R234" i="8"/>
  <c r="P234" i="8"/>
  <c r="BI232" i="8"/>
  <c r="BH232" i="8"/>
  <c r="BG232" i="8"/>
  <c r="BF232" i="8"/>
  <c r="T232" i="8"/>
  <c r="R232" i="8"/>
  <c r="P232" i="8"/>
  <c r="BI230" i="8"/>
  <c r="BH230" i="8"/>
  <c r="BG230" i="8"/>
  <c r="BF230" i="8"/>
  <c r="T230" i="8"/>
  <c r="R230" i="8"/>
  <c r="P230" i="8"/>
  <c r="BI228" i="8"/>
  <c r="BH228" i="8"/>
  <c r="BG228" i="8"/>
  <c r="BF228" i="8"/>
  <c r="T228" i="8"/>
  <c r="R228" i="8"/>
  <c r="P228" i="8"/>
  <c r="BI226" i="8"/>
  <c r="BH226" i="8"/>
  <c r="BG226" i="8"/>
  <c r="BF226" i="8"/>
  <c r="T226" i="8"/>
  <c r="R226" i="8"/>
  <c r="P226" i="8"/>
  <c r="BI224" i="8"/>
  <c r="BH224" i="8"/>
  <c r="BG224" i="8"/>
  <c r="BF224" i="8"/>
  <c r="T224" i="8"/>
  <c r="R224" i="8"/>
  <c r="P224" i="8"/>
  <c r="BI222" i="8"/>
  <c r="BH222" i="8"/>
  <c r="BG222" i="8"/>
  <c r="BF222" i="8"/>
  <c r="T222" i="8"/>
  <c r="R222" i="8"/>
  <c r="P222" i="8"/>
  <c r="BI220" i="8"/>
  <c r="BH220" i="8"/>
  <c r="BG220" i="8"/>
  <c r="BF220" i="8"/>
  <c r="T220" i="8"/>
  <c r="R220" i="8"/>
  <c r="P220" i="8"/>
  <c r="BI218" i="8"/>
  <c r="BH218" i="8"/>
  <c r="BG218" i="8"/>
  <c r="BF218" i="8"/>
  <c r="T218" i="8"/>
  <c r="R218" i="8"/>
  <c r="P218" i="8"/>
  <c r="BI216" i="8"/>
  <c r="BH216" i="8"/>
  <c r="BG216" i="8"/>
  <c r="BF216" i="8"/>
  <c r="T216" i="8"/>
  <c r="R216" i="8"/>
  <c r="P216" i="8"/>
  <c r="BI214" i="8"/>
  <c r="BH214" i="8"/>
  <c r="BG214" i="8"/>
  <c r="BF214" i="8"/>
  <c r="T214" i="8"/>
  <c r="R214" i="8"/>
  <c r="P214" i="8"/>
  <c r="BI212" i="8"/>
  <c r="BH212" i="8"/>
  <c r="BG212" i="8"/>
  <c r="BF212" i="8"/>
  <c r="T212" i="8"/>
  <c r="R212" i="8"/>
  <c r="P212" i="8"/>
  <c r="BI210" i="8"/>
  <c r="BH210" i="8"/>
  <c r="BG210" i="8"/>
  <c r="BF210" i="8"/>
  <c r="T210" i="8"/>
  <c r="R210" i="8"/>
  <c r="P210" i="8"/>
  <c r="BI208" i="8"/>
  <c r="BH208" i="8"/>
  <c r="BG208" i="8"/>
  <c r="BF208" i="8"/>
  <c r="T208" i="8"/>
  <c r="R208" i="8"/>
  <c r="P208" i="8"/>
  <c r="BI206" i="8"/>
  <c r="BH206" i="8"/>
  <c r="BG206" i="8"/>
  <c r="BF206" i="8"/>
  <c r="T206" i="8"/>
  <c r="R206" i="8"/>
  <c r="P206" i="8"/>
  <c r="BI204" i="8"/>
  <c r="BH204" i="8"/>
  <c r="BG204" i="8"/>
  <c r="BF204" i="8"/>
  <c r="T204" i="8"/>
  <c r="R204" i="8"/>
  <c r="P204" i="8"/>
  <c r="BI202" i="8"/>
  <c r="BH202" i="8"/>
  <c r="BG202" i="8"/>
  <c r="BF202" i="8"/>
  <c r="T202" i="8"/>
  <c r="R202" i="8"/>
  <c r="P202" i="8"/>
  <c r="BI200" i="8"/>
  <c r="BH200" i="8"/>
  <c r="BG200" i="8"/>
  <c r="BF200" i="8"/>
  <c r="T200" i="8"/>
  <c r="R200" i="8"/>
  <c r="P200" i="8"/>
  <c r="BI198" i="8"/>
  <c r="BH198" i="8"/>
  <c r="BG198" i="8"/>
  <c r="BF198" i="8"/>
  <c r="T198" i="8"/>
  <c r="R198" i="8"/>
  <c r="P198" i="8"/>
  <c r="BI196" i="8"/>
  <c r="BH196" i="8"/>
  <c r="BG196" i="8"/>
  <c r="BF196" i="8"/>
  <c r="T196" i="8"/>
  <c r="R196" i="8"/>
  <c r="P196" i="8"/>
  <c r="BI194" i="8"/>
  <c r="BH194" i="8"/>
  <c r="BG194" i="8"/>
  <c r="BF194" i="8"/>
  <c r="T194" i="8"/>
  <c r="R194" i="8"/>
  <c r="P194" i="8"/>
  <c r="BI192" i="8"/>
  <c r="BH192" i="8"/>
  <c r="BG192" i="8"/>
  <c r="BF192" i="8"/>
  <c r="T192" i="8"/>
  <c r="R192" i="8"/>
  <c r="P192" i="8"/>
  <c r="BI190" i="8"/>
  <c r="BH190" i="8"/>
  <c r="BG190" i="8"/>
  <c r="BF190" i="8"/>
  <c r="T190" i="8"/>
  <c r="R190" i="8"/>
  <c r="P190" i="8"/>
  <c r="BI188" i="8"/>
  <c r="BH188" i="8"/>
  <c r="BG188" i="8"/>
  <c r="BF188" i="8"/>
  <c r="T188" i="8"/>
  <c r="R188" i="8"/>
  <c r="P188" i="8"/>
  <c r="BI186" i="8"/>
  <c r="BH186" i="8"/>
  <c r="BG186" i="8"/>
  <c r="BF186" i="8"/>
  <c r="T186" i="8"/>
  <c r="R186" i="8"/>
  <c r="P186" i="8"/>
  <c r="BI184" i="8"/>
  <c r="BH184" i="8"/>
  <c r="BG184" i="8"/>
  <c r="BF184" i="8"/>
  <c r="T184" i="8"/>
  <c r="R184" i="8"/>
  <c r="P184" i="8"/>
  <c r="BI182" i="8"/>
  <c r="BH182" i="8"/>
  <c r="BG182" i="8"/>
  <c r="BF182" i="8"/>
  <c r="T182" i="8"/>
  <c r="R182" i="8"/>
  <c r="P182" i="8"/>
  <c r="BI180" i="8"/>
  <c r="BH180" i="8"/>
  <c r="BG180" i="8"/>
  <c r="BF180" i="8"/>
  <c r="T180" i="8"/>
  <c r="R180" i="8"/>
  <c r="P180" i="8"/>
  <c r="BI178" i="8"/>
  <c r="BH178" i="8"/>
  <c r="BG178" i="8"/>
  <c r="BF178" i="8"/>
  <c r="T178" i="8"/>
  <c r="R178" i="8"/>
  <c r="P178" i="8"/>
  <c r="BI176" i="8"/>
  <c r="BH176" i="8"/>
  <c r="BG176" i="8"/>
  <c r="BF176" i="8"/>
  <c r="T176" i="8"/>
  <c r="R176" i="8"/>
  <c r="P176" i="8"/>
  <c r="BI174" i="8"/>
  <c r="BH174" i="8"/>
  <c r="BG174" i="8"/>
  <c r="BF174" i="8"/>
  <c r="T174" i="8"/>
  <c r="R174" i="8"/>
  <c r="P174" i="8"/>
  <c r="BI172" i="8"/>
  <c r="BH172" i="8"/>
  <c r="BG172" i="8"/>
  <c r="BF172" i="8"/>
  <c r="T172" i="8"/>
  <c r="R172" i="8"/>
  <c r="P172" i="8"/>
  <c r="BI170" i="8"/>
  <c r="BH170" i="8"/>
  <c r="BG170" i="8"/>
  <c r="BF170" i="8"/>
  <c r="T170" i="8"/>
  <c r="R170" i="8"/>
  <c r="P170" i="8"/>
  <c r="BI168" i="8"/>
  <c r="BH168" i="8"/>
  <c r="BG168" i="8"/>
  <c r="BF168" i="8"/>
  <c r="T168" i="8"/>
  <c r="R168" i="8"/>
  <c r="P168" i="8"/>
  <c r="BI166" i="8"/>
  <c r="BH166" i="8"/>
  <c r="BG166" i="8"/>
  <c r="BF166" i="8"/>
  <c r="T166" i="8"/>
  <c r="R166" i="8"/>
  <c r="P166" i="8"/>
  <c r="BI164" i="8"/>
  <c r="BH164" i="8"/>
  <c r="BG164" i="8"/>
  <c r="BF164" i="8"/>
  <c r="T164" i="8"/>
  <c r="R164" i="8"/>
  <c r="P164" i="8"/>
  <c r="BI162" i="8"/>
  <c r="BH162" i="8"/>
  <c r="BG162" i="8"/>
  <c r="BF162" i="8"/>
  <c r="T162" i="8"/>
  <c r="R162" i="8"/>
  <c r="P162" i="8"/>
  <c r="BI160" i="8"/>
  <c r="BH160" i="8"/>
  <c r="BG160" i="8"/>
  <c r="BF160" i="8"/>
  <c r="T160" i="8"/>
  <c r="R160" i="8"/>
  <c r="P160" i="8"/>
  <c r="BI158" i="8"/>
  <c r="BH158" i="8"/>
  <c r="BG158" i="8"/>
  <c r="BF158" i="8"/>
  <c r="T158" i="8"/>
  <c r="R158" i="8"/>
  <c r="P158" i="8"/>
  <c r="BI156" i="8"/>
  <c r="BH156" i="8"/>
  <c r="BG156" i="8"/>
  <c r="BF156" i="8"/>
  <c r="T156" i="8"/>
  <c r="R156" i="8"/>
  <c r="P156" i="8"/>
  <c r="BI154" i="8"/>
  <c r="BH154" i="8"/>
  <c r="BG154" i="8"/>
  <c r="BF154" i="8"/>
  <c r="T154" i="8"/>
  <c r="R154" i="8"/>
  <c r="P154" i="8"/>
  <c r="BI152" i="8"/>
  <c r="BH152" i="8"/>
  <c r="BG152" i="8"/>
  <c r="BF152" i="8"/>
  <c r="T152" i="8"/>
  <c r="R152" i="8"/>
  <c r="P152" i="8"/>
  <c r="BI150" i="8"/>
  <c r="BH150" i="8"/>
  <c r="BG150" i="8"/>
  <c r="BF150" i="8"/>
  <c r="T150" i="8"/>
  <c r="R150" i="8"/>
  <c r="P150" i="8"/>
  <c r="BI148" i="8"/>
  <c r="BH148" i="8"/>
  <c r="BG148" i="8"/>
  <c r="BF148" i="8"/>
  <c r="T148" i="8"/>
  <c r="R148" i="8"/>
  <c r="P148" i="8"/>
  <c r="BI146" i="8"/>
  <c r="BH146" i="8"/>
  <c r="BG146" i="8"/>
  <c r="BF146" i="8"/>
  <c r="T146" i="8"/>
  <c r="R146" i="8"/>
  <c r="P146" i="8"/>
  <c r="BI144" i="8"/>
  <c r="BH144" i="8"/>
  <c r="BG144" i="8"/>
  <c r="BF144" i="8"/>
  <c r="T144" i="8"/>
  <c r="R144" i="8"/>
  <c r="P144" i="8"/>
  <c r="BI142" i="8"/>
  <c r="BH142" i="8"/>
  <c r="BG142" i="8"/>
  <c r="BF142" i="8"/>
  <c r="T142" i="8"/>
  <c r="R142" i="8"/>
  <c r="P142" i="8"/>
  <c r="BI140" i="8"/>
  <c r="BH140" i="8"/>
  <c r="BG140" i="8"/>
  <c r="BF140" i="8"/>
  <c r="T140" i="8"/>
  <c r="R140" i="8"/>
  <c r="P140" i="8"/>
  <c r="BI138" i="8"/>
  <c r="BH138" i="8"/>
  <c r="BG138" i="8"/>
  <c r="BF138" i="8"/>
  <c r="T138" i="8"/>
  <c r="R138" i="8"/>
  <c r="P138" i="8"/>
  <c r="BI136" i="8"/>
  <c r="BH136" i="8"/>
  <c r="BG136" i="8"/>
  <c r="BF136" i="8"/>
  <c r="T136" i="8"/>
  <c r="R136" i="8"/>
  <c r="P136" i="8"/>
  <c r="BI134" i="8"/>
  <c r="BH134" i="8"/>
  <c r="BG134" i="8"/>
  <c r="BF134" i="8"/>
  <c r="T134" i="8"/>
  <c r="R134" i="8"/>
  <c r="P134" i="8"/>
  <c r="BI132" i="8"/>
  <c r="BH132" i="8"/>
  <c r="BG132" i="8"/>
  <c r="BF132" i="8"/>
  <c r="T132" i="8"/>
  <c r="R132" i="8"/>
  <c r="P132" i="8"/>
  <c r="BI130" i="8"/>
  <c r="BH130" i="8"/>
  <c r="BG130" i="8"/>
  <c r="BF130" i="8"/>
  <c r="T130" i="8"/>
  <c r="R130" i="8"/>
  <c r="P130" i="8"/>
  <c r="BI128" i="8"/>
  <c r="BH128" i="8"/>
  <c r="BG128" i="8"/>
  <c r="BF128" i="8"/>
  <c r="T128" i="8"/>
  <c r="R128" i="8"/>
  <c r="P128" i="8"/>
  <c r="J123" i="8"/>
  <c r="J122" i="8"/>
  <c r="F122" i="8"/>
  <c r="F120" i="8"/>
  <c r="E118" i="8"/>
  <c r="J96" i="8"/>
  <c r="J95" i="8"/>
  <c r="F95" i="8"/>
  <c r="F93" i="8"/>
  <c r="E91" i="8"/>
  <c r="J22" i="8"/>
  <c r="E22" i="8"/>
  <c r="F123" i="8" s="1"/>
  <c r="J16" i="8"/>
  <c r="J120" i="8" s="1"/>
  <c r="E7" i="8"/>
  <c r="E112" i="8"/>
  <c r="J41" i="7"/>
  <c r="J40" i="7"/>
  <c r="AY102" i="1" s="1"/>
  <c r="J39" i="7"/>
  <c r="AX102" i="1" s="1"/>
  <c r="BI213" i="7"/>
  <c r="BH213" i="7"/>
  <c r="BG213" i="7"/>
  <c r="BF213" i="7"/>
  <c r="T213" i="7"/>
  <c r="R213" i="7"/>
  <c r="P213" i="7"/>
  <c r="BI211" i="7"/>
  <c r="BH211" i="7"/>
  <c r="BG211" i="7"/>
  <c r="BF211" i="7"/>
  <c r="T211" i="7"/>
  <c r="R211" i="7"/>
  <c r="P211" i="7"/>
  <c r="BI209" i="7"/>
  <c r="BH209" i="7"/>
  <c r="BG209" i="7"/>
  <c r="BF209" i="7"/>
  <c r="T209" i="7"/>
  <c r="R209" i="7"/>
  <c r="P209" i="7"/>
  <c r="BI207" i="7"/>
  <c r="BH207" i="7"/>
  <c r="BG207" i="7"/>
  <c r="BF207" i="7"/>
  <c r="T207" i="7"/>
  <c r="R207" i="7"/>
  <c r="P207" i="7"/>
  <c r="BI205" i="7"/>
  <c r="BH205" i="7"/>
  <c r="BG205" i="7"/>
  <c r="BF205" i="7"/>
  <c r="T205" i="7"/>
  <c r="R205" i="7"/>
  <c r="P205" i="7"/>
  <c r="BI203" i="7"/>
  <c r="BH203" i="7"/>
  <c r="BG203" i="7"/>
  <c r="BF203" i="7"/>
  <c r="T203" i="7"/>
  <c r="R203" i="7"/>
  <c r="P203" i="7"/>
  <c r="BI201" i="7"/>
  <c r="BH201" i="7"/>
  <c r="BG201" i="7"/>
  <c r="BF201" i="7"/>
  <c r="T201" i="7"/>
  <c r="R201" i="7"/>
  <c r="P201" i="7"/>
  <c r="BI198" i="7"/>
  <c r="BH198" i="7"/>
  <c r="BG198" i="7"/>
  <c r="BF198" i="7"/>
  <c r="T198" i="7"/>
  <c r="R198" i="7"/>
  <c r="P198" i="7"/>
  <c r="BI196" i="7"/>
  <c r="BH196" i="7"/>
  <c r="BG196" i="7"/>
  <c r="BF196" i="7"/>
  <c r="T196" i="7"/>
  <c r="R196" i="7"/>
  <c r="P196" i="7"/>
  <c r="BI194" i="7"/>
  <c r="BH194" i="7"/>
  <c r="BG194" i="7"/>
  <c r="BF194" i="7"/>
  <c r="T194" i="7"/>
  <c r="R194" i="7"/>
  <c r="P194" i="7"/>
  <c r="BI192" i="7"/>
  <c r="BH192" i="7"/>
  <c r="BG192" i="7"/>
  <c r="BF192" i="7"/>
  <c r="T192" i="7"/>
  <c r="R192" i="7"/>
  <c r="P192" i="7"/>
  <c r="BI190" i="7"/>
  <c r="BH190" i="7"/>
  <c r="BG190" i="7"/>
  <c r="BF190" i="7"/>
  <c r="T190" i="7"/>
  <c r="R190" i="7"/>
  <c r="P190" i="7"/>
  <c r="BI188" i="7"/>
  <c r="BH188" i="7"/>
  <c r="BG188" i="7"/>
  <c r="BF188" i="7"/>
  <c r="T188" i="7"/>
  <c r="R188" i="7"/>
  <c r="P188" i="7"/>
  <c r="BI186" i="7"/>
  <c r="BH186" i="7"/>
  <c r="BG186" i="7"/>
  <c r="BF186" i="7"/>
  <c r="T186" i="7"/>
  <c r="R186" i="7"/>
  <c r="P186" i="7"/>
  <c r="BI184" i="7"/>
  <c r="BH184" i="7"/>
  <c r="BG184" i="7"/>
  <c r="BF184" i="7"/>
  <c r="T184" i="7"/>
  <c r="R184" i="7"/>
  <c r="P184" i="7"/>
  <c r="BI182" i="7"/>
  <c r="BH182" i="7"/>
  <c r="BG182" i="7"/>
  <c r="BF182" i="7"/>
  <c r="T182" i="7"/>
  <c r="R182" i="7"/>
  <c r="P182" i="7"/>
  <c r="BI180" i="7"/>
  <c r="BH180" i="7"/>
  <c r="BG180" i="7"/>
  <c r="BF180" i="7"/>
  <c r="T180" i="7"/>
  <c r="R180" i="7"/>
  <c r="P180" i="7"/>
  <c r="BI178" i="7"/>
  <c r="BH178" i="7"/>
  <c r="BG178" i="7"/>
  <c r="BF178" i="7"/>
  <c r="T178" i="7"/>
  <c r="R178" i="7"/>
  <c r="P178" i="7"/>
  <c r="BI176" i="7"/>
  <c r="BH176" i="7"/>
  <c r="BG176" i="7"/>
  <c r="BF176" i="7"/>
  <c r="T176" i="7"/>
  <c r="R176" i="7"/>
  <c r="P176" i="7"/>
  <c r="BI174" i="7"/>
  <c r="BH174" i="7"/>
  <c r="BG174" i="7"/>
  <c r="BF174" i="7"/>
  <c r="T174" i="7"/>
  <c r="R174" i="7"/>
  <c r="P174" i="7"/>
  <c r="BI172" i="7"/>
  <c r="BH172" i="7"/>
  <c r="BG172" i="7"/>
  <c r="BF172" i="7"/>
  <c r="T172" i="7"/>
  <c r="R172" i="7"/>
  <c r="P172" i="7"/>
  <c r="BI170" i="7"/>
  <c r="BH170" i="7"/>
  <c r="BG170" i="7"/>
  <c r="BF170" i="7"/>
  <c r="T170" i="7"/>
  <c r="R170" i="7"/>
  <c r="P170" i="7"/>
  <c r="BI168" i="7"/>
  <c r="BH168" i="7"/>
  <c r="BG168" i="7"/>
  <c r="BF168" i="7"/>
  <c r="T168" i="7"/>
  <c r="R168" i="7"/>
  <c r="P168" i="7"/>
  <c r="BI166" i="7"/>
  <c r="BH166" i="7"/>
  <c r="BG166" i="7"/>
  <c r="BF166" i="7"/>
  <c r="T166" i="7"/>
  <c r="R166" i="7"/>
  <c r="P166" i="7"/>
  <c r="BI164" i="7"/>
  <c r="BH164" i="7"/>
  <c r="BG164" i="7"/>
  <c r="BF164" i="7"/>
  <c r="T164" i="7"/>
  <c r="R164" i="7"/>
  <c r="P164" i="7"/>
  <c r="BI162" i="7"/>
  <c r="BH162" i="7"/>
  <c r="BG162" i="7"/>
  <c r="BF162" i="7"/>
  <c r="T162" i="7"/>
  <c r="R162" i="7"/>
  <c r="P162" i="7"/>
  <c r="BI160" i="7"/>
  <c r="BH160" i="7"/>
  <c r="BG160" i="7"/>
  <c r="BF160" i="7"/>
  <c r="T160" i="7"/>
  <c r="R160" i="7"/>
  <c r="P160" i="7"/>
  <c r="BI158" i="7"/>
  <c r="BH158" i="7"/>
  <c r="BG158" i="7"/>
  <c r="BF158" i="7"/>
  <c r="T158" i="7"/>
  <c r="R158" i="7"/>
  <c r="P158" i="7"/>
  <c r="BI156" i="7"/>
  <c r="BH156" i="7"/>
  <c r="BG156" i="7"/>
  <c r="BF156" i="7"/>
  <c r="T156" i="7"/>
  <c r="R156" i="7"/>
  <c r="P156" i="7"/>
  <c r="BI154" i="7"/>
  <c r="BH154" i="7"/>
  <c r="BG154" i="7"/>
  <c r="BF154" i="7"/>
  <c r="T154" i="7"/>
  <c r="R154" i="7"/>
  <c r="P154"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BI128" i="7"/>
  <c r="BH128" i="7"/>
  <c r="BG128" i="7"/>
  <c r="BF128" i="7"/>
  <c r="T128" i="7"/>
  <c r="R128" i="7"/>
  <c r="P128" i="7"/>
  <c r="J123" i="7"/>
  <c r="J122" i="7"/>
  <c r="F122" i="7"/>
  <c r="F120" i="7"/>
  <c r="E118" i="7"/>
  <c r="J96" i="7"/>
  <c r="J95" i="7"/>
  <c r="F95" i="7"/>
  <c r="F93" i="7"/>
  <c r="E91" i="7"/>
  <c r="J22" i="7"/>
  <c r="E22" i="7"/>
  <c r="F96" i="7" s="1"/>
  <c r="J16" i="7"/>
  <c r="J93" i="7" s="1"/>
  <c r="E7" i="7"/>
  <c r="E112" i="7" s="1"/>
  <c r="J41" i="6"/>
  <c r="J40" i="6"/>
  <c r="AY101" i="1" s="1"/>
  <c r="J39" i="6"/>
  <c r="AX101" i="1" s="1"/>
  <c r="BI239" i="6"/>
  <c r="BH239" i="6"/>
  <c r="BG239" i="6"/>
  <c r="BF239" i="6"/>
  <c r="T239" i="6"/>
  <c r="R239" i="6"/>
  <c r="P239" i="6"/>
  <c r="BI237" i="6"/>
  <c r="BH237" i="6"/>
  <c r="BG237" i="6"/>
  <c r="BF237" i="6"/>
  <c r="T237" i="6"/>
  <c r="R237" i="6"/>
  <c r="P237" i="6"/>
  <c r="BI235" i="6"/>
  <c r="BH235" i="6"/>
  <c r="BG235" i="6"/>
  <c r="BF235" i="6"/>
  <c r="T235" i="6"/>
  <c r="R235" i="6"/>
  <c r="P235" i="6"/>
  <c r="BI233" i="6"/>
  <c r="BH233" i="6"/>
  <c r="BG233" i="6"/>
  <c r="BF233" i="6"/>
  <c r="T233" i="6"/>
  <c r="R233" i="6"/>
  <c r="P233" i="6"/>
  <c r="BI231" i="6"/>
  <c r="BH231" i="6"/>
  <c r="BG231" i="6"/>
  <c r="BF231" i="6"/>
  <c r="T231" i="6"/>
  <c r="R231" i="6"/>
  <c r="P231" i="6"/>
  <c r="BI229" i="6"/>
  <c r="BH229" i="6"/>
  <c r="BG229" i="6"/>
  <c r="BF229" i="6"/>
  <c r="T229" i="6"/>
  <c r="R229" i="6"/>
  <c r="P229" i="6"/>
  <c r="BI227" i="6"/>
  <c r="BH227" i="6"/>
  <c r="BG227" i="6"/>
  <c r="BF227" i="6"/>
  <c r="T227" i="6"/>
  <c r="R227" i="6"/>
  <c r="P227" i="6"/>
  <c r="BI225" i="6"/>
  <c r="BH225" i="6"/>
  <c r="BG225" i="6"/>
  <c r="BF225" i="6"/>
  <c r="T225" i="6"/>
  <c r="R225" i="6"/>
  <c r="P225" i="6"/>
  <c r="BI223" i="6"/>
  <c r="BH223" i="6"/>
  <c r="BG223" i="6"/>
  <c r="BF223" i="6"/>
  <c r="T223" i="6"/>
  <c r="R223" i="6"/>
  <c r="P223" i="6"/>
  <c r="BI221" i="6"/>
  <c r="BH221" i="6"/>
  <c r="BG221" i="6"/>
  <c r="BF221" i="6"/>
  <c r="T221" i="6"/>
  <c r="R221" i="6"/>
  <c r="P221" i="6"/>
  <c r="BI219" i="6"/>
  <c r="BH219" i="6"/>
  <c r="BG219" i="6"/>
  <c r="BF219" i="6"/>
  <c r="T219" i="6"/>
  <c r="R219" i="6"/>
  <c r="P219" i="6"/>
  <c r="BI217" i="6"/>
  <c r="BH217" i="6"/>
  <c r="BG217" i="6"/>
  <c r="BF217" i="6"/>
  <c r="T217" i="6"/>
  <c r="R217" i="6"/>
  <c r="P217" i="6"/>
  <c r="BI215" i="6"/>
  <c r="BH215" i="6"/>
  <c r="BG215" i="6"/>
  <c r="BF215" i="6"/>
  <c r="T215" i="6"/>
  <c r="R215" i="6"/>
  <c r="P215" i="6"/>
  <c r="BI213" i="6"/>
  <c r="BH213" i="6"/>
  <c r="BG213" i="6"/>
  <c r="BF213" i="6"/>
  <c r="T213" i="6"/>
  <c r="R213" i="6"/>
  <c r="P213" i="6"/>
  <c r="BI211" i="6"/>
  <c r="BH211" i="6"/>
  <c r="BG211" i="6"/>
  <c r="BF211" i="6"/>
  <c r="T211" i="6"/>
  <c r="R211" i="6"/>
  <c r="P211" i="6"/>
  <c r="BI209" i="6"/>
  <c r="BH209" i="6"/>
  <c r="BG209" i="6"/>
  <c r="BF209" i="6"/>
  <c r="T209" i="6"/>
  <c r="R209" i="6"/>
  <c r="P209" i="6"/>
  <c r="BI207" i="6"/>
  <c r="BH207" i="6"/>
  <c r="BG207" i="6"/>
  <c r="BF207" i="6"/>
  <c r="T207" i="6"/>
  <c r="R207" i="6"/>
  <c r="P207" i="6"/>
  <c r="BI205" i="6"/>
  <c r="BH205" i="6"/>
  <c r="BG205" i="6"/>
  <c r="BF205" i="6"/>
  <c r="T205" i="6"/>
  <c r="R205" i="6"/>
  <c r="P205" i="6"/>
  <c r="BI203" i="6"/>
  <c r="BH203" i="6"/>
  <c r="BG203" i="6"/>
  <c r="BF203" i="6"/>
  <c r="T203" i="6"/>
  <c r="R203" i="6"/>
  <c r="P203" i="6"/>
  <c r="BI201" i="6"/>
  <c r="BH201" i="6"/>
  <c r="BG201" i="6"/>
  <c r="BF201" i="6"/>
  <c r="T201" i="6"/>
  <c r="R201" i="6"/>
  <c r="P201" i="6"/>
  <c r="BI199" i="6"/>
  <c r="BH199" i="6"/>
  <c r="BG199" i="6"/>
  <c r="BF199" i="6"/>
  <c r="T199" i="6"/>
  <c r="R199" i="6"/>
  <c r="P199" i="6"/>
  <c r="BI197" i="6"/>
  <c r="BH197" i="6"/>
  <c r="BG197" i="6"/>
  <c r="BF197" i="6"/>
  <c r="T197" i="6"/>
  <c r="R197" i="6"/>
  <c r="P197" i="6"/>
  <c r="BI195" i="6"/>
  <c r="BH195" i="6"/>
  <c r="BG195" i="6"/>
  <c r="BF195" i="6"/>
  <c r="T195" i="6"/>
  <c r="R195" i="6"/>
  <c r="P195" i="6"/>
  <c r="BI193" i="6"/>
  <c r="BH193" i="6"/>
  <c r="BG193" i="6"/>
  <c r="BF193" i="6"/>
  <c r="T193" i="6"/>
  <c r="R193" i="6"/>
  <c r="P193" i="6"/>
  <c r="BI191" i="6"/>
  <c r="BH191" i="6"/>
  <c r="BG191" i="6"/>
  <c r="BF191" i="6"/>
  <c r="T191" i="6"/>
  <c r="R191" i="6"/>
  <c r="P191" i="6"/>
  <c r="BI189" i="6"/>
  <c r="BH189" i="6"/>
  <c r="BG189" i="6"/>
  <c r="BF189" i="6"/>
  <c r="T189" i="6"/>
  <c r="R189" i="6"/>
  <c r="P189" i="6"/>
  <c r="BI187" i="6"/>
  <c r="BH187" i="6"/>
  <c r="BG187" i="6"/>
  <c r="BF187" i="6"/>
  <c r="T187" i="6"/>
  <c r="R187" i="6"/>
  <c r="P187" i="6"/>
  <c r="BI185" i="6"/>
  <c r="BH185" i="6"/>
  <c r="BG185" i="6"/>
  <c r="BF185" i="6"/>
  <c r="T185" i="6"/>
  <c r="R185" i="6"/>
  <c r="P185" i="6"/>
  <c r="BI183" i="6"/>
  <c r="BH183" i="6"/>
  <c r="BG183" i="6"/>
  <c r="BF183" i="6"/>
  <c r="T183" i="6"/>
  <c r="R183" i="6"/>
  <c r="P183" i="6"/>
  <c r="BI181" i="6"/>
  <c r="BH181" i="6"/>
  <c r="BG181" i="6"/>
  <c r="BF181" i="6"/>
  <c r="T181" i="6"/>
  <c r="R181" i="6"/>
  <c r="P181" i="6"/>
  <c r="BI179" i="6"/>
  <c r="BH179" i="6"/>
  <c r="BG179" i="6"/>
  <c r="BF179" i="6"/>
  <c r="T179" i="6"/>
  <c r="R179" i="6"/>
  <c r="P179" i="6"/>
  <c r="BI177" i="6"/>
  <c r="BH177" i="6"/>
  <c r="BG177" i="6"/>
  <c r="BF177" i="6"/>
  <c r="T177" i="6"/>
  <c r="R177" i="6"/>
  <c r="P177" i="6"/>
  <c r="BI175" i="6"/>
  <c r="BH175" i="6"/>
  <c r="BG175" i="6"/>
  <c r="BF175" i="6"/>
  <c r="T175" i="6"/>
  <c r="R175" i="6"/>
  <c r="P175" i="6"/>
  <c r="BI173" i="6"/>
  <c r="BH173" i="6"/>
  <c r="BG173" i="6"/>
  <c r="BF173" i="6"/>
  <c r="T173" i="6"/>
  <c r="R173" i="6"/>
  <c r="P173" i="6"/>
  <c r="BI171" i="6"/>
  <c r="BH171" i="6"/>
  <c r="BG171" i="6"/>
  <c r="BF171" i="6"/>
  <c r="T171" i="6"/>
  <c r="R171" i="6"/>
  <c r="P171"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J122" i="6"/>
  <c r="J121" i="6"/>
  <c r="F121" i="6"/>
  <c r="F119" i="6"/>
  <c r="E117" i="6"/>
  <c r="J96" i="6"/>
  <c r="J95" i="6"/>
  <c r="F95" i="6"/>
  <c r="F93" i="6"/>
  <c r="E91" i="6"/>
  <c r="J22" i="6"/>
  <c r="F122" i="6"/>
  <c r="J21" i="6"/>
  <c r="J16" i="6"/>
  <c r="J119" i="6"/>
  <c r="E7" i="6"/>
  <c r="E85" i="6" s="1"/>
  <c r="J41" i="5"/>
  <c r="J40" i="5"/>
  <c r="AY100" i="1" s="1"/>
  <c r="J39" i="5"/>
  <c r="AX100" i="1"/>
  <c r="BI201" i="5"/>
  <c r="BH201" i="5"/>
  <c r="BG201" i="5"/>
  <c r="BF201" i="5"/>
  <c r="T201" i="5"/>
  <c r="R201" i="5"/>
  <c r="P201" i="5"/>
  <c r="BI199" i="5"/>
  <c r="BH199" i="5"/>
  <c r="BG199" i="5"/>
  <c r="BF199" i="5"/>
  <c r="T199" i="5"/>
  <c r="R199" i="5"/>
  <c r="P199" i="5"/>
  <c r="BI197" i="5"/>
  <c r="BH197" i="5"/>
  <c r="BG197" i="5"/>
  <c r="BF197" i="5"/>
  <c r="T197" i="5"/>
  <c r="R197" i="5"/>
  <c r="P197" i="5"/>
  <c r="BI195" i="5"/>
  <c r="BH195" i="5"/>
  <c r="BG195" i="5"/>
  <c r="BF195" i="5"/>
  <c r="T195" i="5"/>
  <c r="R195" i="5"/>
  <c r="P195" i="5"/>
  <c r="BI193" i="5"/>
  <c r="BH193" i="5"/>
  <c r="BG193" i="5"/>
  <c r="BF193" i="5"/>
  <c r="T193" i="5"/>
  <c r="R193" i="5"/>
  <c r="P193" i="5"/>
  <c r="BI191" i="5"/>
  <c r="BH191" i="5"/>
  <c r="BG191" i="5"/>
  <c r="BF191" i="5"/>
  <c r="T191" i="5"/>
  <c r="R191" i="5"/>
  <c r="P191" i="5"/>
  <c r="BI189" i="5"/>
  <c r="BH189" i="5"/>
  <c r="BG189" i="5"/>
  <c r="BF189" i="5"/>
  <c r="T189" i="5"/>
  <c r="R189" i="5"/>
  <c r="P189" i="5"/>
  <c r="BI186" i="5"/>
  <c r="BH186" i="5"/>
  <c r="BG186" i="5"/>
  <c r="BF186" i="5"/>
  <c r="T186" i="5"/>
  <c r="R186" i="5"/>
  <c r="P186" i="5"/>
  <c r="BI184" i="5"/>
  <c r="BH184" i="5"/>
  <c r="BG184" i="5"/>
  <c r="BF184" i="5"/>
  <c r="T184" i="5"/>
  <c r="R184" i="5"/>
  <c r="P184" i="5"/>
  <c r="BI182" i="5"/>
  <c r="BH182" i="5"/>
  <c r="BG182" i="5"/>
  <c r="BF182" i="5"/>
  <c r="T182" i="5"/>
  <c r="R182" i="5"/>
  <c r="P182" i="5"/>
  <c r="BI180" i="5"/>
  <c r="BH180" i="5"/>
  <c r="BG180" i="5"/>
  <c r="BF180" i="5"/>
  <c r="T180" i="5"/>
  <c r="R180" i="5"/>
  <c r="P180" i="5"/>
  <c r="BI178" i="5"/>
  <c r="BH178" i="5"/>
  <c r="BG178" i="5"/>
  <c r="BF178" i="5"/>
  <c r="T178" i="5"/>
  <c r="R178" i="5"/>
  <c r="P178" i="5"/>
  <c r="BI176" i="5"/>
  <c r="BH176" i="5"/>
  <c r="BG176" i="5"/>
  <c r="BF176" i="5"/>
  <c r="T176" i="5"/>
  <c r="R176" i="5"/>
  <c r="P176" i="5"/>
  <c r="BI174" i="5"/>
  <c r="BH174" i="5"/>
  <c r="BG174" i="5"/>
  <c r="BF174" i="5"/>
  <c r="T174" i="5"/>
  <c r="R174" i="5"/>
  <c r="P174" i="5"/>
  <c r="BI172" i="5"/>
  <c r="BH172" i="5"/>
  <c r="BG172" i="5"/>
  <c r="BF172" i="5"/>
  <c r="T172" i="5"/>
  <c r="R172" i="5"/>
  <c r="P172" i="5"/>
  <c r="BI170" i="5"/>
  <c r="BH170" i="5"/>
  <c r="BG170" i="5"/>
  <c r="BF170" i="5"/>
  <c r="T170" i="5"/>
  <c r="R170" i="5"/>
  <c r="P170" i="5"/>
  <c r="BI168" i="5"/>
  <c r="BH168" i="5"/>
  <c r="BG168" i="5"/>
  <c r="BF168" i="5"/>
  <c r="T168" i="5"/>
  <c r="R168" i="5"/>
  <c r="P168" i="5"/>
  <c r="BI166" i="5"/>
  <c r="BH166" i="5"/>
  <c r="BG166" i="5"/>
  <c r="BF166" i="5"/>
  <c r="T166" i="5"/>
  <c r="R166" i="5"/>
  <c r="P166" i="5"/>
  <c r="BI164" i="5"/>
  <c r="BH164" i="5"/>
  <c r="BG164" i="5"/>
  <c r="BF164" i="5"/>
  <c r="T164" i="5"/>
  <c r="R164" i="5"/>
  <c r="P164" i="5"/>
  <c r="BI162" i="5"/>
  <c r="BH162" i="5"/>
  <c r="BG162" i="5"/>
  <c r="BF162" i="5"/>
  <c r="T162" i="5"/>
  <c r="R162" i="5"/>
  <c r="P162" i="5"/>
  <c r="BI160" i="5"/>
  <c r="BH160" i="5"/>
  <c r="BG160" i="5"/>
  <c r="BF160" i="5"/>
  <c r="T160" i="5"/>
  <c r="R160" i="5"/>
  <c r="P160" i="5"/>
  <c r="BI158" i="5"/>
  <c r="BH158" i="5"/>
  <c r="BG158" i="5"/>
  <c r="BF158" i="5"/>
  <c r="T158" i="5"/>
  <c r="R158" i="5"/>
  <c r="P158" i="5"/>
  <c r="BI156" i="5"/>
  <c r="BH156" i="5"/>
  <c r="BG156" i="5"/>
  <c r="BF156" i="5"/>
  <c r="T156" i="5"/>
  <c r="R156" i="5"/>
  <c r="P156" i="5"/>
  <c r="BI154" i="5"/>
  <c r="BH154" i="5"/>
  <c r="BG154" i="5"/>
  <c r="BF154" i="5"/>
  <c r="T154" i="5"/>
  <c r="R154" i="5"/>
  <c r="P154" i="5"/>
  <c r="BI152" i="5"/>
  <c r="BH152" i="5"/>
  <c r="BG152" i="5"/>
  <c r="BF152" i="5"/>
  <c r="T152" i="5"/>
  <c r="R152" i="5"/>
  <c r="P152" i="5"/>
  <c r="BI150" i="5"/>
  <c r="BH150" i="5"/>
  <c r="BG150" i="5"/>
  <c r="BF150" i="5"/>
  <c r="T150" i="5"/>
  <c r="R150" i="5"/>
  <c r="P150" i="5"/>
  <c r="BI148" i="5"/>
  <c r="BH148" i="5"/>
  <c r="BG148" i="5"/>
  <c r="BF148" i="5"/>
  <c r="T148" i="5"/>
  <c r="R148" i="5"/>
  <c r="P148" i="5"/>
  <c r="BI146" i="5"/>
  <c r="BH146" i="5"/>
  <c r="BG146" i="5"/>
  <c r="BF146" i="5"/>
  <c r="T146" i="5"/>
  <c r="R146" i="5"/>
  <c r="P146" i="5"/>
  <c r="BI144" i="5"/>
  <c r="BH144" i="5"/>
  <c r="BG144" i="5"/>
  <c r="BF144" i="5"/>
  <c r="T144" i="5"/>
  <c r="R144" i="5"/>
  <c r="P144" i="5"/>
  <c r="BI142" i="5"/>
  <c r="BH142" i="5"/>
  <c r="BG142" i="5"/>
  <c r="BF142" i="5"/>
  <c r="T142" i="5"/>
  <c r="R142" i="5"/>
  <c r="P142"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J123" i="5"/>
  <c r="J122" i="5"/>
  <c r="F122" i="5"/>
  <c r="F120" i="5"/>
  <c r="E118" i="5"/>
  <c r="J96" i="5"/>
  <c r="J95" i="5"/>
  <c r="F95" i="5"/>
  <c r="F93" i="5"/>
  <c r="E91" i="5"/>
  <c r="J22" i="5"/>
  <c r="E22" i="5"/>
  <c r="F123" i="5" s="1"/>
  <c r="J16" i="5"/>
  <c r="J120" i="5" s="1"/>
  <c r="E7" i="5"/>
  <c r="E112" i="5"/>
  <c r="J41" i="4"/>
  <c r="J40" i="4"/>
  <c r="AY99" i="1"/>
  <c r="J39" i="4"/>
  <c r="AX99" i="1" s="1"/>
  <c r="BI141" i="4"/>
  <c r="BH141" i="4"/>
  <c r="BG141" i="4"/>
  <c r="BF141" i="4"/>
  <c r="T141" i="4"/>
  <c r="R141" i="4"/>
  <c r="P141" i="4"/>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J122" i="4"/>
  <c r="J121" i="4"/>
  <c r="F121" i="4"/>
  <c r="F119" i="4"/>
  <c r="E117" i="4"/>
  <c r="J96" i="4"/>
  <c r="J95" i="4"/>
  <c r="F95" i="4"/>
  <c r="F93" i="4"/>
  <c r="E91" i="4"/>
  <c r="J22" i="4"/>
  <c r="E22" i="4"/>
  <c r="F122" i="4" s="1"/>
  <c r="J16" i="4"/>
  <c r="J119" i="4" s="1"/>
  <c r="E7" i="4"/>
  <c r="E111" i="4" s="1"/>
  <c r="J41" i="3"/>
  <c r="J40" i="3"/>
  <c r="AY98" i="1" s="1"/>
  <c r="J39" i="3"/>
  <c r="AX98" i="1"/>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J122" i="3"/>
  <c r="J121" i="3"/>
  <c r="F121" i="3"/>
  <c r="F119" i="3"/>
  <c r="E117" i="3"/>
  <c r="J96" i="3"/>
  <c r="J95" i="3"/>
  <c r="F95" i="3"/>
  <c r="F93" i="3"/>
  <c r="E91" i="3"/>
  <c r="J22" i="3"/>
  <c r="F122" i="3"/>
  <c r="J21" i="3"/>
  <c r="J16" i="3"/>
  <c r="J93" i="3" s="1"/>
  <c r="E7" i="3"/>
  <c r="E111" i="3" s="1"/>
  <c r="J37" i="2"/>
  <c r="J36" i="2"/>
  <c r="AY95" i="1" s="1"/>
  <c r="J35" i="2"/>
  <c r="AX95" i="1" s="1"/>
  <c r="BI121" i="2"/>
  <c r="BH121" i="2"/>
  <c r="BG121" i="2"/>
  <c r="BF121" i="2"/>
  <c r="T121" i="2"/>
  <c r="R121" i="2"/>
  <c r="R118" i="2" s="1"/>
  <c r="R117" i="2" s="1"/>
  <c r="P121" i="2"/>
  <c r="BI119" i="2"/>
  <c r="BH119" i="2"/>
  <c r="BG119" i="2"/>
  <c r="F35" i="2" s="1"/>
  <c r="BF119" i="2"/>
  <c r="T119" i="2"/>
  <c r="R119" i="2"/>
  <c r="P119" i="2"/>
  <c r="J114" i="2"/>
  <c r="J113" i="2"/>
  <c r="F113" i="2"/>
  <c r="F111" i="2"/>
  <c r="E109" i="2"/>
  <c r="J92" i="2"/>
  <c r="J91" i="2"/>
  <c r="F91" i="2"/>
  <c r="F89" i="2"/>
  <c r="E87" i="2"/>
  <c r="J18" i="2"/>
  <c r="E18" i="2"/>
  <c r="F114" i="2" s="1"/>
  <c r="J12" i="2"/>
  <c r="J111" i="2" s="1"/>
  <c r="E7" i="2"/>
  <c r="E107" i="2" s="1"/>
  <c r="L90" i="1"/>
  <c r="AM90" i="1"/>
  <c r="AM89" i="1"/>
  <c r="L89" i="1"/>
  <c r="AM87" i="1"/>
  <c r="L87" i="1"/>
  <c r="L85" i="1"/>
  <c r="L84" i="1"/>
  <c r="BK209" i="20"/>
  <c r="J206" i="20"/>
  <c r="J204" i="20"/>
  <c r="BK202" i="20"/>
  <c r="J200" i="20"/>
  <c r="BK198" i="20"/>
  <c r="BK196" i="20"/>
  <c r="J147" i="11"/>
  <c r="BK142" i="11"/>
  <c r="J140" i="11"/>
  <c r="BK138" i="11"/>
  <c r="J136" i="11"/>
  <c r="BK134" i="11"/>
  <c r="J130" i="11"/>
  <c r="J128" i="11"/>
  <c r="BK155" i="10"/>
  <c r="J152" i="10"/>
  <c r="J150" i="10"/>
  <c r="J148" i="10"/>
  <c r="BK142" i="10"/>
  <c r="BK140" i="10"/>
  <c r="BK136" i="10"/>
  <c r="BK134" i="10"/>
  <c r="BK130" i="10"/>
  <c r="J128" i="10"/>
  <c r="BK129" i="9"/>
  <c r="BK337" i="8"/>
  <c r="BK335" i="8"/>
  <c r="J333" i="8"/>
  <c r="J331" i="8"/>
  <c r="J327" i="8"/>
  <c r="J323" i="8"/>
  <c r="J321" i="8"/>
  <c r="J319" i="8"/>
  <c r="J317" i="8"/>
  <c r="BK314" i="8"/>
  <c r="BK312" i="8"/>
  <c r="J308" i="8"/>
  <c r="BK306" i="8"/>
  <c r="J304" i="8"/>
  <c r="BK302" i="8"/>
  <c r="BK298" i="8"/>
  <c r="J296" i="8"/>
  <c r="J294" i="8"/>
  <c r="BK292" i="8"/>
  <c r="J290" i="8"/>
  <c r="J288" i="8"/>
  <c r="J280" i="8"/>
  <c r="J276" i="8"/>
  <c r="J274" i="8"/>
  <c r="BK272" i="8"/>
  <c r="J268" i="8"/>
  <c r="BK266" i="8"/>
  <c r="BK264" i="8"/>
  <c r="J262" i="8"/>
  <c r="J260" i="8"/>
  <c r="J258" i="8"/>
  <c r="BK256" i="8"/>
  <c r="J254" i="8"/>
  <c r="BK252" i="8"/>
  <c r="J250" i="8"/>
  <c r="J248" i="8"/>
  <c r="BK246" i="8"/>
  <c r="J244" i="8"/>
  <c r="BK242" i="8"/>
  <c r="BK240" i="8"/>
  <c r="J238" i="8"/>
  <c r="J236" i="8"/>
  <c r="BK234" i="8"/>
  <c r="BK232" i="8"/>
  <c r="J230" i="8"/>
  <c r="BK228" i="8"/>
  <c r="J226" i="8"/>
  <c r="J224" i="8"/>
  <c r="BK222" i="8"/>
  <c r="BK220" i="8"/>
  <c r="J218" i="8"/>
  <c r="BK216" i="8"/>
  <c r="J214" i="8"/>
  <c r="BK212" i="8"/>
  <c r="J210" i="8"/>
  <c r="BK208" i="8"/>
  <c r="BK206" i="8"/>
  <c r="J204" i="8"/>
  <c r="J202" i="8"/>
  <c r="BK200" i="8"/>
  <c r="BK198" i="8"/>
  <c r="BK196" i="8"/>
  <c r="BK194" i="8"/>
  <c r="J192" i="8"/>
  <c r="J190" i="8"/>
  <c r="BK188" i="8"/>
  <c r="BK186" i="8"/>
  <c r="J184" i="8"/>
  <c r="BK182" i="8"/>
  <c r="J180" i="8"/>
  <c r="BK178" i="8"/>
  <c r="J176" i="8"/>
  <c r="J174" i="8"/>
  <c r="J172" i="8"/>
  <c r="J170" i="8"/>
  <c r="J168" i="8"/>
  <c r="BK166" i="8"/>
  <c r="BK164" i="8"/>
  <c r="BK162" i="8"/>
  <c r="J160" i="8"/>
  <c r="J158" i="8"/>
  <c r="J156" i="8"/>
  <c r="J154" i="8"/>
  <c r="J152" i="8"/>
  <c r="J150" i="8"/>
  <c r="J148" i="8"/>
  <c r="J146" i="8"/>
  <c r="J144" i="8"/>
  <c r="J142" i="8"/>
  <c r="J140" i="8"/>
  <c r="J138" i="8"/>
  <c r="J136" i="8"/>
  <c r="BK134" i="8"/>
  <c r="BK132" i="8"/>
  <c r="BK130" i="8"/>
  <c r="BK128" i="8"/>
  <c r="J128" i="8"/>
  <c r="BK213" i="7"/>
  <c r="BK211" i="7"/>
  <c r="BK209" i="7"/>
  <c r="BK207" i="7"/>
  <c r="BK205" i="7"/>
  <c r="BK203" i="7"/>
  <c r="BK201" i="7"/>
  <c r="BK198" i="7"/>
  <c r="J196" i="7"/>
  <c r="J194" i="7"/>
  <c r="J192" i="7"/>
  <c r="J190" i="7"/>
  <c r="J188" i="7"/>
  <c r="BK186" i="7"/>
  <c r="J184" i="7"/>
  <c r="J182" i="7"/>
  <c r="J180" i="7"/>
  <c r="BK178" i="7"/>
  <c r="BK176" i="7"/>
  <c r="J176" i="7"/>
  <c r="BK174" i="7"/>
  <c r="J174" i="7"/>
  <c r="BK172" i="7"/>
  <c r="J172" i="7"/>
  <c r="BK170" i="7"/>
  <c r="J170" i="7"/>
  <c r="BK168" i="7"/>
  <c r="J168" i="7"/>
  <c r="J166" i="7"/>
  <c r="J164" i="7"/>
  <c r="J162" i="7"/>
  <c r="J160" i="7"/>
  <c r="BK158" i="7"/>
  <c r="J156" i="7"/>
  <c r="BK154" i="7"/>
  <c r="BK152" i="7"/>
  <c r="BK150" i="7"/>
  <c r="BK148" i="7"/>
  <c r="J146" i="7"/>
  <c r="J144" i="7"/>
  <c r="BK142" i="7"/>
  <c r="J140" i="7"/>
  <c r="BK138" i="7"/>
  <c r="J136" i="7"/>
  <c r="J134" i="7"/>
  <c r="J132" i="7"/>
  <c r="J130" i="7"/>
  <c r="J128" i="7"/>
  <c r="BK239" i="6"/>
  <c r="J239" i="6"/>
  <c r="BK237" i="6"/>
  <c r="BK235" i="6"/>
  <c r="BK233" i="6"/>
  <c r="J231" i="6"/>
  <c r="J229" i="6"/>
  <c r="BK227" i="6"/>
  <c r="J225" i="6"/>
  <c r="J223" i="6"/>
  <c r="BK221" i="6"/>
  <c r="BK219" i="6"/>
  <c r="J217" i="6"/>
  <c r="BK215" i="6"/>
  <c r="J213" i="6"/>
  <c r="J211" i="6"/>
  <c r="J209" i="6"/>
  <c r="J207" i="6"/>
  <c r="J205" i="6"/>
  <c r="J203" i="6"/>
  <c r="J201" i="6"/>
  <c r="J199" i="6"/>
  <c r="BK197" i="6"/>
  <c r="J195" i="6"/>
  <c r="J193" i="6"/>
  <c r="BK191" i="6"/>
  <c r="J189" i="6"/>
  <c r="J187" i="6"/>
  <c r="BK185" i="6"/>
  <c r="J183" i="6"/>
  <c r="BK181" i="6"/>
  <c r="J179" i="6"/>
  <c r="J177" i="6"/>
  <c r="BK175" i="6"/>
  <c r="J175" i="6"/>
  <c r="BK173" i="6"/>
  <c r="J173" i="6"/>
  <c r="BK171" i="6"/>
  <c r="J171" i="6"/>
  <c r="BK169" i="6"/>
  <c r="J167" i="6"/>
  <c r="J165" i="6"/>
  <c r="BK163" i="6"/>
  <c r="J163" i="6"/>
  <c r="BK161" i="6"/>
  <c r="J161" i="6"/>
  <c r="BK159" i="6"/>
  <c r="J159" i="6"/>
  <c r="BK157" i="6"/>
  <c r="J157" i="6"/>
  <c r="BK155" i="6"/>
  <c r="J155" i="6"/>
  <c r="BK153" i="6"/>
  <c r="J153" i="6"/>
  <c r="BK151" i="6"/>
  <c r="J151" i="6"/>
  <c r="BK149" i="6"/>
  <c r="J149" i="6"/>
  <c r="BK147" i="6"/>
  <c r="BK145" i="6"/>
  <c r="J143" i="6"/>
  <c r="BK141" i="6"/>
  <c r="BK139" i="6"/>
  <c r="BK137" i="6"/>
  <c r="BK135" i="6"/>
  <c r="J135" i="6"/>
  <c r="BK133" i="6"/>
  <c r="BK129" i="6"/>
  <c r="BK127" i="6"/>
  <c r="J201" i="5"/>
  <c r="BK199" i="5"/>
  <c r="BK197" i="5"/>
  <c r="BK195" i="5"/>
  <c r="BK193" i="5"/>
  <c r="BK191" i="5"/>
  <c r="BK189" i="5"/>
  <c r="J186" i="5"/>
  <c r="J184" i="5"/>
  <c r="J182" i="5"/>
  <c r="J180" i="5"/>
  <c r="J178" i="5"/>
  <c r="BK176" i="5"/>
  <c r="J174" i="5"/>
  <c r="BK172" i="5"/>
  <c r="J170" i="5"/>
  <c r="BK168" i="5"/>
  <c r="J166" i="5"/>
  <c r="J164" i="5"/>
  <c r="BK162" i="5"/>
  <c r="BK160" i="5"/>
  <c r="BK158" i="5"/>
  <c r="J156" i="5"/>
  <c r="BK154" i="5"/>
  <c r="BK152" i="5"/>
  <c r="J150" i="5"/>
  <c r="J148" i="5"/>
  <c r="BK146" i="5"/>
  <c r="J146" i="5"/>
  <c r="BK144" i="5"/>
  <c r="BK142" i="5"/>
  <c r="J140" i="5"/>
  <c r="BK138" i="5"/>
  <c r="BK136" i="5"/>
  <c r="BK134" i="5"/>
  <c r="BK132" i="5"/>
  <c r="BK130" i="5"/>
  <c r="J128" i="5"/>
  <c r="BK141" i="4"/>
  <c r="J139" i="4"/>
  <c r="J137" i="4"/>
  <c r="J135" i="4"/>
  <c r="J133" i="4"/>
  <c r="J131" i="4"/>
  <c r="J129" i="4"/>
  <c r="J127" i="4"/>
  <c r="J133" i="3"/>
  <c r="J131" i="3"/>
  <c r="BK129" i="3"/>
  <c r="BK127" i="3"/>
  <c r="BK121" i="2"/>
  <c r="J119" i="2"/>
  <c r="J209" i="20"/>
  <c r="BK206" i="20"/>
  <c r="BK204" i="20"/>
  <c r="J202" i="20"/>
  <c r="BK200" i="20"/>
  <c r="J198" i="20"/>
  <c r="J196" i="20"/>
  <c r="BK194" i="20"/>
  <c r="J194" i="20"/>
  <c r="BK192" i="20"/>
  <c r="J192" i="20"/>
  <c r="BK190" i="20"/>
  <c r="J190" i="20"/>
  <c r="BK187" i="20"/>
  <c r="J187" i="20"/>
  <c r="BK185" i="20"/>
  <c r="J185" i="20"/>
  <c r="BK183" i="20"/>
  <c r="J181" i="20"/>
  <c r="BK179" i="20"/>
  <c r="BK177" i="20"/>
  <c r="J175" i="20"/>
  <c r="BK173" i="20"/>
  <c r="J168" i="20"/>
  <c r="J166" i="20"/>
  <c r="BK164" i="20"/>
  <c r="BK162" i="20"/>
  <c r="BK160" i="20"/>
  <c r="BK158" i="20"/>
  <c r="J156" i="20"/>
  <c r="BK154" i="20"/>
  <c r="BK149" i="20"/>
  <c r="J147" i="20"/>
  <c r="BK145" i="20"/>
  <c r="BK143" i="20"/>
  <c r="J141" i="20"/>
  <c r="BK139" i="20"/>
  <c r="BK137" i="20"/>
  <c r="BK135" i="20"/>
  <c r="J133" i="20"/>
  <c r="J131" i="20"/>
  <c r="J128" i="20"/>
  <c r="J202" i="19"/>
  <c r="J200" i="19"/>
  <c r="J198" i="19"/>
  <c r="J195" i="19"/>
  <c r="BK193" i="19"/>
  <c r="J191" i="19"/>
  <c r="BK189" i="19"/>
  <c r="BK187" i="19"/>
  <c r="J185" i="19"/>
  <c r="BK182" i="19"/>
  <c r="J180" i="19"/>
  <c r="BK175" i="19"/>
  <c r="BK173" i="19"/>
  <c r="BK170" i="19"/>
  <c r="BK168" i="19"/>
  <c r="BK166" i="19"/>
  <c r="BK163" i="19"/>
  <c r="J161" i="19"/>
  <c r="BK152" i="19"/>
  <c r="J150" i="19"/>
  <c r="BK146" i="19"/>
  <c r="BK142" i="19"/>
  <c r="J136" i="19"/>
  <c r="BK133" i="19"/>
  <c r="J137" i="12"/>
  <c r="BK135" i="12"/>
  <c r="J135" i="12"/>
  <c r="BK133" i="12"/>
  <c r="J133" i="12"/>
  <c r="J131" i="12"/>
  <c r="BK129" i="12"/>
  <c r="BK127" i="12"/>
  <c r="BK145" i="11"/>
  <c r="BK140" i="11"/>
  <c r="J138" i="11"/>
  <c r="BK136" i="11"/>
  <c r="BK132" i="11"/>
  <c r="J155" i="10"/>
  <c r="BK152" i="10"/>
  <c r="BK150" i="10"/>
  <c r="J146" i="10"/>
  <c r="BK144" i="10"/>
  <c r="J140" i="10"/>
  <c r="BK138" i="10"/>
  <c r="J134" i="10"/>
  <c r="BK132" i="10"/>
  <c r="J129" i="9"/>
  <c r="BK127" i="9"/>
  <c r="J335" i="8"/>
  <c r="J329" i="8"/>
  <c r="J325" i="8"/>
  <c r="J213" i="7"/>
  <c r="J211" i="7"/>
  <c r="J209" i="7"/>
  <c r="J207" i="7"/>
  <c r="J205" i="7"/>
  <c r="J203" i="7"/>
  <c r="J201" i="7"/>
  <c r="J198" i="7"/>
  <c r="BK196" i="7"/>
  <c r="BK194" i="7"/>
  <c r="BK192" i="7"/>
  <c r="BK190" i="7"/>
  <c r="BK188" i="7"/>
  <c r="J186" i="7"/>
  <c r="BK184" i="7"/>
  <c r="BK182" i="7"/>
  <c r="BK180" i="7"/>
  <c r="J178" i="7"/>
  <c r="BK166" i="7"/>
  <c r="BK164" i="7"/>
  <c r="BK162" i="7"/>
  <c r="BK160" i="7"/>
  <c r="J158" i="7"/>
  <c r="BK156" i="7"/>
  <c r="J154" i="7"/>
  <c r="J152" i="7"/>
  <c r="J150" i="7"/>
  <c r="J148" i="7"/>
  <c r="BK146" i="7"/>
  <c r="BK144" i="7"/>
  <c r="J142" i="7"/>
  <c r="BK140" i="7"/>
  <c r="J138" i="7"/>
  <c r="BK136" i="7"/>
  <c r="BK134" i="7"/>
  <c r="BK132" i="7"/>
  <c r="BK130" i="7"/>
  <c r="BK128" i="7"/>
  <c r="J237" i="6"/>
  <c r="J235" i="6"/>
  <c r="J233" i="6"/>
  <c r="BK231" i="6"/>
  <c r="BK229" i="6"/>
  <c r="J227" i="6"/>
  <c r="BK225" i="6"/>
  <c r="BK223" i="6"/>
  <c r="J221" i="6"/>
  <c r="J219" i="6"/>
  <c r="BK217" i="6"/>
  <c r="J215" i="6"/>
  <c r="BK213" i="6"/>
  <c r="BK211" i="6"/>
  <c r="BK209" i="6"/>
  <c r="BK207" i="6"/>
  <c r="BK205" i="6"/>
  <c r="BK203" i="6"/>
  <c r="BK201" i="6"/>
  <c r="BK199" i="6"/>
  <c r="J197" i="6"/>
  <c r="BK195" i="6"/>
  <c r="BK193" i="6"/>
  <c r="J191" i="6"/>
  <c r="BK189" i="6"/>
  <c r="BK187" i="6"/>
  <c r="J185" i="6"/>
  <c r="BK183" i="6"/>
  <c r="J181" i="6"/>
  <c r="BK179" i="6"/>
  <c r="BK177" i="6"/>
  <c r="J172" i="5"/>
  <c r="BK170" i="5"/>
  <c r="J168" i="5"/>
  <c r="BK166" i="5"/>
  <c r="BK164" i="5"/>
  <c r="J162" i="5"/>
  <c r="J160" i="5"/>
  <c r="J158" i="5"/>
  <c r="BK156" i="5"/>
  <c r="J154" i="5"/>
  <c r="J152" i="5"/>
  <c r="BK150" i="5"/>
  <c r="BK148" i="5"/>
  <c r="J144" i="5"/>
  <c r="J142" i="5"/>
  <c r="BK140" i="5"/>
  <c r="J138" i="5"/>
  <c r="J136" i="5"/>
  <c r="J134" i="5"/>
  <c r="J132" i="5"/>
  <c r="J130" i="5"/>
  <c r="BK128" i="5"/>
  <c r="J141" i="4"/>
  <c r="BK139" i="4"/>
  <c r="BK137" i="4"/>
  <c r="BK135" i="4"/>
  <c r="BK133" i="4"/>
  <c r="BK131" i="4"/>
  <c r="BK129" i="4"/>
  <c r="BK127" i="4"/>
  <c r="BK133" i="3"/>
  <c r="BK131" i="3"/>
  <c r="J129" i="3"/>
  <c r="J127" i="3"/>
  <c r="F37" i="2"/>
  <c r="J121" i="2"/>
  <c r="BK119" i="2"/>
  <c r="BK118" i="2" s="1"/>
  <c r="BK117" i="2" s="1"/>
  <c r="J117" i="2" s="1"/>
  <c r="AS104" i="1"/>
  <c r="AS97" i="1"/>
  <c r="J183" i="20"/>
  <c r="BK181" i="20"/>
  <c r="J179" i="20"/>
  <c r="J177" i="20"/>
  <c r="BK175" i="20"/>
  <c r="J173" i="20"/>
  <c r="BK171" i="20"/>
  <c r="J171" i="20"/>
  <c r="BK168" i="20"/>
  <c r="BK166" i="20"/>
  <c r="J164" i="20"/>
  <c r="J162" i="20"/>
  <c r="J160" i="20"/>
  <c r="J158" i="20"/>
  <c r="BK156" i="20"/>
  <c r="J154" i="20"/>
  <c r="BK152" i="20"/>
  <c r="J152" i="20"/>
  <c r="J149" i="20"/>
  <c r="BK147" i="20"/>
  <c r="J145" i="20"/>
  <c r="J143" i="20"/>
  <c r="BK141" i="20"/>
  <c r="J139" i="20"/>
  <c r="J137" i="20"/>
  <c r="J135" i="20"/>
  <c r="BK133" i="20"/>
  <c r="BK131" i="20"/>
  <c r="BK128" i="20"/>
  <c r="BK202" i="19"/>
  <c r="BK200" i="19"/>
  <c r="BK198" i="19"/>
  <c r="BK195" i="19"/>
  <c r="J193" i="19"/>
  <c r="BK191" i="19"/>
  <c r="J189" i="19"/>
  <c r="J187" i="19"/>
  <c r="BK185" i="19"/>
  <c r="J182" i="19"/>
  <c r="BK180" i="19"/>
  <c r="BK178" i="19"/>
  <c r="J178" i="19"/>
  <c r="J175" i="19"/>
  <c r="J173" i="19"/>
  <c r="J170" i="19"/>
  <c r="J168" i="19"/>
  <c r="J166" i="19"/>
  <c r="J163" i="19"/>
  <c r="BK161" i="19"/>
  <c r="BK158" i="19"/>
  <c r="J158" i="19"/>
  <c r="BK156" i="19"/>
  <c r="J154" i="19"/>
  <c r="J152" i="19"/>
  <c r="J144" i="19"/>
  <c r="BK140" i="19"/>
  <c r="BK138" i="19"/>
  <c r="BK136" i="19"/>
  <c r="J133" i="19"/>
  <c r="J131" i="19"/>
  <c r="J173" i="18"/>
  <c r="BK171" i="18"/>
  <c r="BK169" i="18"/>
  <c r="BK167" i="18"/>
  <c r="BK164" i="18"/>
  <c r="BK162" i="18"/>
  <c r="BK160" i="18"/>
  <c r="BK158" i="18"/>
  <c r="J156" i="18"/>
  <c r="BK154" i="18"/>
  <c r="J154" i="18"/>
  <c r="BK152" i="18"/>
  <c r="J152" i="18"/>
  <c r="J150" i="18"/>
  <c r="J148" i="18"/>
  <c r="J146" i="18"/>
  <c r="BK144" i="18"/>
  <c r="BK142" i="18"/>
  <c r="J140" i="18"/>
  <c r="J138" i="18"/>
  <c r="J136" i="18"/>
  <c r="J134" i="18"/>
  <c r="BK132" i="18"/>
  <c r="J130" i="18"/>
  <c r="J128" i="18"/>
  <c r="BK126" i="18"/>
  <c r="BK124" i="18"/>
  <c r="J125" i="17"/>
  <c r="BK123" i="17"/>
  <c r="BK153" i="16"/>
  <c r="J150" i="16"/>
  <c r="J148" i="16"/>
  <c r="J146" i="16"/>
  <c r="J144" i="16"/>
  <c r="J142" i="16"/>
  <c r="BK140" i="16"/>
  <c r="J138" i="16"/>
  <c r="J136" i="16"/>
  <c r="BK134" i="16"/>
  <c r="J132" i="16"/>
  <c r="BK130" i="16"/>
  <c r="BK128" i="16"/>
  <c r="J126" i="16"/>
  <c r="J124" i="16"/>
  <c r="J125" i="15"/>
  <c r="BK123" i="15"/>
  <c r="BK185" i="14"/>
  <c r="BK183" i="14"/>
  <c r="BK181" i="14"/>
  <c r="BK179" i="14"/>
  <c r="J177" i="14"/>
  <c r="J174" i="14"/>
  <c r="J172" i="14"/>
  <c r="BK170" i="14"/>
  <c r="BK168" i="14"/>
  <c r="J166" i="14"/>
  <c r="J164" i="14"/>
  <c r="J162" i="14"/>
  <c r="J160" i="14"/>
  <c r="BK158" i="14"/>
  <c r="BK156" i="14"/>
  <c r="J154" i="14"/>
  <c r="J152" i="14"/>
  <c r="J146" i="14"/>
  <c r="BK144" i="14"/>
  <c r="BK142" i="14"/>
  <c r="BK140" i="14"/>
  <c r="J140" i="14"/>
  <c r="BK138" i="14"/>
  <c r="J138" i="14"/>
  <c r="BK136" i="14"/>
  <c r="J136" i="14"/>
  <c r="BK134" i="14"/>
  <c r="J134" i="14"/>
  <c r="BK132" i="14"/>
  <c r="J132" i="14"/>
  <c r="BK130" i="14"/>
  <c r="J130" i="14"/>
  <c r="BK128" i="14"/>
  <c r="J128" i="14"/>
  <c r="BK127" i="13"/>
  <c r="J127" i="13"/>
  <c r="BK145" i="12"/>
  <c r="J145" i="12"/>
  <c r="BK143" i="12"/>
  <c r="J143" i="12"/>
  <c r="BK141" i="12"/>
  <c r="J141" i="12"/>
  <c r="BK139" i="12"/>
  <c r="J139" i="12"/>
  <c r="BK137" i="12"/>
  <c r="BK131" i="12"/>
  <c r="J129" i="12"/>
  <c r="J127" i="12"/>
  <c r="BK147" i="11"/>
  <c r="J145" i="11"/>
  <c r="J142" i="11"/>
  <c r="J134" i="11"/>
  <c r="J132" i="11"/>
  <c r="BK130" i="11"/>
  <c r="BK128" i="11"/>
  <c r="BK148" i="10"/>
  <c r="BK146" i="10"/>
  <c r="J144" i="10"/>
  <c r="J142" i="10"/>
  <c r="J138" i="10"/>
  <c r="J136" i="10"/>
  <c r="J132" i="10"/>
  <c r="J130" i="10"/>
  <c r="BK128" i="10"/>
  <c r="J127" i="9"/>
  <c r="J337" i="8"/>
  <c r="BK333" i="8"/>
  <c r="BK331" i="8"/>
  <c r="BK329" i="8"/>
  <c r="BK327" i="8"/>
  <c r="BK325" i="8"/>
  <c r="BK323" i="8"/>
  <c r="BK321" i="8"/>
  <c r="J310" i="8"/>
  <c r="BK308" i="8"/>
  <c r="BK304" i="8"/>
  <c r="J302" i="8"/>
  <c r="J300" i="8"/>
  <c r="BK296" i="8"/>
  <c r="BK288" i="8"/>
  <c r="BK286" i="8"/>
  <c r="J284" i="8"/>
  <c r="BK282" i="8"/>
  <c r="BK280" i="8"/>
  <c r="BK278" i="8"/>
  <c r="BK276" i="8"/>
  <c r="BK274" i="8"/>
  <c r="J272" i="8"/>
  <c r="BK270" i="8"/>
  <c r="BK268" i="8"/>
  <c r="J266" i="8"/>
  <c r="J264" i="8"/>
  <c r="BK262" i="8"/>
  <c r="BK260" i="8"/>
  <c r="BK258" i="8"/>
  <c r="J256" i="8"/>
  <c r="BK254" i="8"/>
  <c r="J252" i="8"/>
  <c r="BK250" i="8"/>
  <c r="BK248" i="8"/>
  <c r="J246" i="8"/>
  <c r="BK244" i="8"/>
  <c r="J242" i="8"/>
  <c r="J240" i="8"/>
  <c r="BK238" i="8"/>
  <c r="BK236" i="8"/>
  <c r="J234" i="8"/>
  <c r="J232" i="8"/>
  <c r="BK230" i="8"/>
  <c r="J228" i="8"/>
  <c r="BK226" i="8"/>
  <c r="BK224" i="8"/>
  <c r="J222" i="8"/>
  <c r="J220" i="8"/>
  <c r="BK218" i="8"/>
  <c r="J216" i="8"/>
  <c r="BK214" i="8"/>
  <c r="J212" i="8"/>
  <c r="BK210" i="8"/>
  <c r="J208" i="8"/>
  <c r="J206" i="8"/>
  <c r="BK204" i="8"/>
  <c r="BK202" i="8"/>
  <c r="J200" i="8"/>
  <c r="J198" i="8"/>
  <c r="J196" i="8"/>
  <c r="J194" i="8"/>
  <c r="BK192" i="8"/>
  <c r="BK190" i="8"/>
  <c r="J188" i="8"/>
  <c r="J186" i="8"/>
  <c r="BK184" i="8"/>
  <c r="J182" i="8"/>
  <c r="BK180" i="8"/>
  <c r="J178" i="8"/>
  <c r="BK176" i="8"/>
  <c r="BK174" i="8"/>
  <c r="BK172" i="8"/>
  <c r="BK170" i="8"/>
  <c r="BK168" i="8"/>
  <c r="J166" i="8"/>
  <c r="J164" i="8"/>
  <c r="J162" i="8"/>
  <c r="BK160" i="8"/>
  <c r="BK158" i="8"/>
  <c r="BK156" i="8"/>
  <c r="BK154" i="8"/>
  <c r="BK152" i="8"/>
  <c r="BK150" i="8"/>
  <c r="BK148" i="8"/>
  <c r="BK146" i="8"/>
  <c r="BK144" i="8"/>
  <c r="BK142" i="8"/>
  <c r="BK140" i="8"/>
  <c r="BK138" i="8"/>
  <c r="BK136" i="8"/>
  <c r="J134" i="8"/>
  <c r="J132" i="8"/>
  <c r="J130" i="8"/>
  <c r="J147" i="6"/>
  <c r="J145" i="6"/>
  <c r="BK143" i="6"/>
  <c r="J141" i="6"/>
  <c r="J139" i="6"/>
  <c r="J137" i="6"/>
  <c r="J133" i="6"/>
  <c r="BK131" i="6"/>
  <c r="J131" i="6"/>
  <c r="J129" i="6"/>
  <c r="J127" i="6"/>
  <c r="BK201" i="5"/>
  <c r="J199" i="5"/>
  <c r="J197" i="5"/>
  <c r="J195" i="5"/>
  <c r="J193" i="5"/>
  <c r="J191" i="5"/>
  <c r="J189" i="5"/>
  <c r="BK186" i="5"/>
  <c r="BK184" i="5"/>
  <c r="BK182" i="5"/>
  <c r="BK180" i="5"/>
  <c r="BK178" i="5"/>
  <c r="J176" i="5"/>
  <c r="BK174" i="5"/>
  <c r="AS116" i="1"/>
  <c r="AS111" i="1"/>
  <c r="J156" i="19"/>
  <c r="BK154" i="19"/>
  <c r="BK150" i="19"/>
  <c r="BK148" i="19"/>
  <c r="J146" i="19"/>
  <c r="BK144" i="19"/>
  <c r="J142" i="19"/>
  <c r="J140" i="19"/>
  <c r="J138" i="19"/>
  <c r="BK131" i="19"/>
  <c r="BK173" i="18"/>
  <c r="J171" i="18"/>
  <c r="J169" i="18"/>
  <c r="J167" i="18"/>
  <c r="J164" i="18"/>
  <c r="J162" i="18"/>
  <c r="J160" i="18"/>
  <c r="J158" i="18"/>
  <c r="BK156" i="18"/>
  <c r="BK150" i="18"/>
  <c r="BK148" i="18"/>
  <c r="BK146" i="18"/>
  <c r="J144" i="18"/>
  <c r="J142" i="18"/>
  <c r="BK140" i="18"/>
  <c r="BK138" i="18"/>
  <c r="BK136" i="18"/>
  <c r="BK134" i="18"/>
  <c r="J132" i="18"/>
  <c r="BK130" i="18"/>
  <c r="BK128" i="18"/>
  <c r="J126" i="18"/>
  <c r="J124" i="18"/>
  <c r="BK125" i="17"/>
  <c r="J153" i="16"/>
  <c r="BK150" i="16"/>
  <c r="BK148" i="16"/>
  <c r="BK146" i="16"/>
  <c r="BK144" i="16"/>
  <c r="BK142" i="16"/>
  <c r="J140" i="16"/>
  <c r="BK138" i="16"/>
  <c r="BK136" i="16"/>
  <c r="J134" i="16"/>
  <c r="BK132" i="16"/>
  <c r="J130" i="16"/>
  <c r="J128" i="16"/>
  <c r="BK126" i="16"/>
  <c r="BK124" i="16"/>
  <c r="BK125" i="15"/>
  <c r="J123" i="15"/>
  <c r="J185" i="14"/>
  <c r="J183" i="14"/>
  <c r="J181" i="14"/>
  <c r="J179" i="14"/>
  <c r="BK177" i="14"/>
  <c r="BK174" i="14"/>
  <c r="BK172" i="14"/>
  <c r="J170" i="14"/>
  <c r="J168" i="14"/>
  <c r="BK166" i="14"/>
  <c r="BK164" i="14"/>
  <c r="BK162" i="14"/>
  <c r="BK160" i="14"/>
  <c r="J158" i="14"/>
  <c r="J156" i="14"/>
  <c r="BK154" i="14"/>
  <c r="BK152" i="14"/>
  <c r="BK150" i="14"/>
  <c r="J150" i="14"/>
  <c r="BK148" i="14"/>
  <c r="J148" i="14"/>
  <c r="BK146" i="14"/>
  <c r="J144" i="14"/>
  <c r="J142" i="14"/>
  <c r="BK319" i="8"/>
  <c r="BK317" i="8"/>
  <c r="J314" i="8"/>
  <c r="J312" i="8"/>
  <c r="BK310" i="8"/>
  <c r="J306" i="8"/>
  <c r="BK300" i="8"/>
  <c r="J298" i="8"/>
  <c r="BK294" i="8"/>
  <c r="J292" i="8"/>
  <c r="BK290" i="8"/>
  <c r="J286" i="8"/>
  <c r="BK284" i="8"/>
  <c r="J282" i="8"/>
  <c r="J278" i="8"/>
  <c r="J270" i="8"/>
  <c r="J169" i="6"/>
  <c r="BK167" i="6"/>
  <c r="BK165" i="6"/>
  <c r="F41" i="13"/>
  <c r="BD109" i="1" s="1"/>
  <c r="F39" i="13"/>
  <c r="BB109" i="1" s="1"/>
  <c r="J38" i="13"/>
  <c r="AW109" i="1" s="1"/>
  <c r="F40" i="13"/>
  <c r="BC109" i="1" s="1"/>
  <c r="F34" i="2" l="1"/>
  <c r="F36" i="2"/>
  <c r="P118" i="2"/>
  <c r="P117" i="2" s="1"/>
  <c r="AU95" i="1" s="1"/>
  <c r="T118" i="2"/>
  <c r="T117" i="2" s="1"/>
  <c r="F38" i="18"/>
  <c r="J96" i="2"/>
  <c r="J30" i="2"/>
  <c r="J34" i="2"/>
  <c r="BK127" i="14"/>
  <c r="R127" i="14"/>
  <c r="R126" i="14" s="1"/>
  <c r="BK176" i="14"/>
  <c r="J176" i="14" s="1"/>
  <c r="J102" i="14" s="1"/>
  <c r="R176" i="14"/>
  <c r="P122" i="15"/>
  <c r="P121" i="15" s="1"/>
  <c r="AU112" i="1" s="1"/>
  <c r="T122" i="15"/>
  <c r="T121" i="15" s="1"/>
  <c r="BK123" i="16"/>
  <c r="R123" i="16"/>
  <c r="R122" i="16"/>
  <c r="BK122" i="17"/>
  <c r="J122" i="17" s="1"/>
  <c r="J99" i="17" s="1"/>
  <c r="T122" i="17"/>
  <c r="T121" i="17" s="1"/>
  <c r="T123" i="18"/>
  <c r="R166" i="18"/>
  <c r="P127" i="5"/>
  <c r="T127" i="5"/>
  <c r="P188" i="5"/>
  <c r="R188" i="5"/>
  <c r="BK127" i="8"/>
  <c r="P127" i="8"/>
  <c r="BK316" i="8"/>
  <c r="J316" i="8" s="1"/>
  <c r="J102" i="8" s="1"/>
  <c r="R316" i="8"/>
  <c r="BK126" i="9"/>
  <c r="BK125" i="9"/>
  <c r="J125" i="9" s="1"/>
  <c r="J34" i="9" s="1"/>
  <c r="AG105" i="1" s="1"/>
  <c r="T126" i="9"/>
  <c r="T125" i="9" s="1"/>
  <c r="T127" i="10"/>
  <c r="T126" i="10" s="1"/>
  <c r="P127" i="11"/>
  <c r="BK144" i="11"/>
  <c r="J144" i="11"/>
  <c r="J102" i="11" s="1"/>
  <c r="P144" i="11"/>
  <c r="BK126" i="12"/>
  <c r="J126" i="12" s="1"/>
  <c r="J101" i="12" s="1"/>
  <c r="P126" i="12"/>
  <c r="P125" i="12" s="1"/>
  <c r="AU108" i="1" s="1"/>
  <c r="R126" i="12"/>
  <c r="R125" i="12"/>
  <c r="T126" i="12"/>
  <c r="T125" i="12" s="1"/>
  <c r="P127" i="14"/>
  <c r="P126" i="14" s="1"/>
  <c r="AU110" i="1" s="1"/>
  <c r="T127" i="14"/>
  <c r="T126" i="14" s="1"/>
  <c r="P176" i="14"/>
  <c r="T176" i="14"/>
  <c r="BK122" i="15"/>
  <c r="J122" i="15"/>
  <c r="J99" i="15" s="1"/>
  <c r="R122" i="15"/>
  <c r="R121" i="15" s="1"/>
  <c r="P123" i="16"/>
  <c r="P122" i="16"/>
  <c r="AU113" i="1" s="1"/>
  <c r="T123" i="16"/>
  <c r="T122" i="16"/>
  <c r="P122" i="17"/>
  <c r="P121" i="17" s="1"/>
  <c r="AU114" i="1" s="1"/>
  <c r="R122" i="17"/>
  <c r="R121" i="17" s="1"/>
  <c r="BK123" i="18"/>
  <c r="P123" i="18"/>
  <c r="BK166" i="18"/>
  <c r="J166" i="18" s="1"/>
  <c r="J100" i="18" s="1"/>
  <c r="T166" i="18"/>
  <c r="BK130" i="19"/>
  <c r="J130" i="19" s="1"/>
  <c r="J99" i="19" s="1"/>
  <c r="P130" i="19"/>
  <c r="R130" i="19"/>
  <c r="T130" i="19"/>
  <c r="P135" i="19"/>
  <c r="R135" i="19"/>
  <c r="BK160" i="19"/>
  <c r="J160" i="19" s="1"/>
  <c r="J101" i="19" s="1"/>
  <c r="R160" i="19"/>
  <c r="R165" i="19"/>
  <c r="BK172" i="19"/>
  <c r="J172" i="19" s="1"/>
  <c r="J103" i="19" s="1"/>
  <c r="P172" i="19"/>
  <c r="T172" i="19"/>
  <c r="R177" i="19"/>
  <c r="BK184" i="19"/>
  <c r="J184" i="19" s="1"/>
  <c r="J105" i="19" s="1"/>
  <c r="R184" i="19"/>
  <c r="BK197" i="19"/>
  <c r="J197" i="19" s="1"/>
  <c r="J106" i="19" s="1"/>
  <c r="P197" i="19"/>
  <c r="T197" i="19"/>
  <c r="BD95" i="1"/>
  <c r="BK126" i="3"/>
  <c r="J126" i="3" s="1"/>
  <c r="J101" i="3" s="1"/>
  <c r="T126" i="3"/>
  <c r="T125" i="3" s="1"/>
  <c r="BK126" i="4"/>
  <c r="BK125" i="4" s="1"/>
  <c r="J125" i="4" s="1"/>
  <c r="J100" i="4" s="1"/>
  <c r="R126" i="4"/>
  <c r="R125" i="4" s="1"/>
  <c r="P126" i="6"/>
  <c r="P125" i="6" s="1"/>
  <c r="AU101" i="1" s="1"/>
  <c r="R126" i="6"/>
  <c r="R125" i="6" s="1"/>
  <c r="BK127" i="7"/>
  <c r="T127" i="7"/>
  <c r="T126" i="7" s="1"/>
  <c r="P200" i="7"/>
  <c r="T200" i="7"/>
  <c r="R127" i="8"/>
  <c r="R126" i="8"/>
  <c r="P316" i="8"/>
  <c r="T316" i="8"/>
  <c r="P126" i="9"/>
  <c r="P125" i="9"/>
  <c r="AU105" i="1"/>
  <c r="P127" i="10"/>
  <c r="P126" i="10" s="1"/>
  <c r="AU106" i="1" s="1"/>
  <c r="R127" i="11"/>
  <c r="R126" i="11" s="1"/>
  <c r="R144" i="11"/>
  <c r="T144" i="11"/>
  <c r="BE133" i="12"/>
  <c r="R123" i="18"/>
  <c r="R122" i="18"/>
  <c r="P166" i="18"/>
  <c r="BK135" i="19"/>
  <c r="J135" i="19" s="1"/>
  <c r="J100" i="19" s="1"/>
  <c r="T135" i="19"/>
  <c r="P160" i="19"/>
  <c r="T160" i="19"/>
  <c r="BK165" i="19"/>
  <c r="J165" i="19" s="1"/>
  <c r="J102" i="19" s="1"/>
  <c r="P165" i="19"/>
  <c r="T165" i="19"/>
  <c r="R172" i="19"/>
  <c r="BK177" i="19"/>
  <c r="J177" i="19" s="1"/>
  <c r="J104" i="19" s="1"/>
  <c r="P177" i="19"/>
  <c r="T177" i="19"/>
  <c r="P184" i="19"/>
  <c r="T184" i="19"/>
  <c r="R197" i="19"/>
  <c r="P130" i="20"/>
  <c r="T130" i="20"/>
  <c r="P151" i="20"/>
  <c r="T151" i="20"/>
  <c r="BK170" i="20"/>
  <c r="J170" i="20"/>
  <c r="J102" i="20" s="1"/>
  <c r="P170" i="20"/>
  <c r="R170" i="20"/>
  <c r="T170" i="20"/>
  <c r="BK189" i="20"/>
  <c r="J189" i="20" s="1"/>
  <c r="J103" i="20" s="1"/>
  <c r="P189" i="20"/>
  <c r="R189" i="20"/>
  <c r="T189" i="20"/>
  <c r="BC95" i="1"/>
  <c r="J118" i="2"/>
  <c r="J97" i="2" s="1"/>
  <c r="P126" i="3"/>
  <c r="P125" i="3" s="1"/>
  <c r="AU98" i="1" s="1"/>
  <c r="R126" i="3"/>
  <c r="R125" i="3"/>
  <c r="P126" i="4"/>
  <c r="P125" i="4" s="1"/>
  <c r="AU99" i="1" s="1"/>
  <c r="T126" i="4"/>
  <c r="T125" i="4" s="1"/>
  <c r="BK127" i="5"/>
  <c r="J127" i="5"/>
  <c r="J101" i="5" s="1"/>
  <c r="R127" i="5"/>
  <c r="BK188" i="5"/>
  <c r="J188" i="5" s="1"/>
  <c r="J102" i="5" s="1"/>
  <c r="T188" i="5"/>
  <c r="BK126" i="6"/>
  <c r="J126" i="6" s="1"/>
  <c r="J101" i="6" s="1"/>
  <c r="T126" i="6"/>
  <c r="T125" i="6" s="1"/>
  <c r="P127" i="7"/>
  <c r="P126" i="7"/>
  <c r="AU102" i="1" s="1"/>
  <c r="R127" i="7"/>
  <c r="R126" i="7"/>
  <c r="BK200" i="7"/>
  <c r="J200" i="7"/>
  <c r="J102" i="7" s="1"/>
  <c r="R200" i="7"/>
  <c r="T127" i="8"/>
  <c r="T126" i="8" s="1"/>
  <c r="R126" i="9"/>
  <c r="R125" i="9" s="1"/>
  <c r="BK127" i="10"/>
  <c r="J127" i="10"/>
  <c r="J101" i="10" s="1"/>
  <c r="R127" i="10"/>
  <c r="R126" i="10"/>
  <c r="BK127" i="11"/>
  <c r="J127" i="11"/>
  <c r="J101" i="11" s="1"/>
  <c r="T127" i="11"/>
  <c r="T126" i="11"/>
  <c r="BK130" i="20"/>
  <c r="J130" i="20" s="1"/>
  <c r="J100" i="20" s="1"/>
  <c r="R130" i="20"/>
  <c r="BK151" i="20"/>
  <c r="J151" i="20" s="1"/>
  <c r="J101" i="20" s="1"/>
  <c r="R151" i="20"/>
  <c r="BE268" i="8"/>
  <c r="BE272" i="8"/>
  <c r="BE274" i="8"/>
  <c r="BE276" i="8"/>
  <c r="BE282" i="8"/>
  <c r="BE284" i="8"/>
  <c r="BE286" i="8"/>
  <c r="BE290" i="8"/>
  <c r="BE296" i="8"/>
  <c r="BE298" i="8"/>
  <c r="BE302" i="8"/>
  <c r="BE304" i="8"/>
  <c r="BE306" i="8"/>
  <c r="BE140" i="14"/>
  <c r="BE142" i="14"/>
  <c r="BE144" i="14"/>
  <c r="BE146" i="14"/>
  <c r="BE158" i="14"/>
  <c r="BE160" i="14"/>
  <c r="BE162" i="14"/>
  <c r="BE164" i="14"/>
  <c r="BE168" i="14"/>
  <c r="BE174" i="14"/>
  <c r="BE177" i="14"/>
  <c r="BE179" i="14"/>
  <c r="BE181" i="14"/>
  <c r="BE183" i="14"/>
  <c r="E109" i="15"/>
  <c r="F118" i="15"/>
  <c r="BE123" i="15"/>
  <c r="E85" i="16"/>
  <c r="J91" i="16"/>
  <c r="BE130" i="16"/>
  <c r="BE134" i="16"/>
  <c r="BE136" i="16"/>
  <c r="BE142" i="16"/>
  <c r="BE148" i="16"/>
  <c r="BK152" i="16"/>
  <c r="J152" i="16"/>
  <c r="J100" i="16" s="1"/>
  <c r="F94" i="17"/>
  <c r="J115" i="17"/>
  <c r="E85" i="18"/>
  <c r="J91" i="18"/>
  <c r="F94" i="18"/>
  <c r="BE126" i="18"/>
  <c r="BE128" i="18"/>
  <c r="BE130" i="18"/>
  <c r="BE132" i="18"/>
  <c r="BE136" i="18"/>
  <c r="BE138" i="18"/>
  <c r="BE144" i="18"/>
  <c r="BE150" i="18"/>
  <c r="BE164" i="18"/>
  <c r="BE167" i="18"/>
  <c r="E85" i="19"/>
  <c r="J91" i="19"/>
  <c r="BE136" i="19"/>
  <c r="BE144" i="19"/>
  <c r="BE148" i="19"/>
  <c r="BE152" i="19"/>
  <c r="BE176" i="5"/>
  <c r="BE178" i="5"/>
  <c r="BE180" i="5"/>
  <c r="BE182" i="5"/>
  <c r="BE184" i="5"/>
  <c r="BE186" i="5"/>
  <c r="BE195" i="5"/>
  <c r="BE197" i="5"/>
  <c r="F96" i="6"/>
  <c r="E111" i="6"/>
  <c r="BE127" i="6"/>
  <c r="BE129" i="6"/>
  <c r="BE141" i="6"/>
  <c r="BE143" i="6"/>
  <c r="BE134" i="8"/>
  <c r="BE136" i="8"/>
  <c r="BE138" i="8"/>
  <c r="BE140" i="8"/>
  <c r="BE142" i="8"/>
  <c r="BE144" i="8"/>
  <c r="BE146" i="8"/>
  <c r="BE148" i="8"/>
  <c r="BE150" i="8"/>
  <c r="BE152" i="8"/>
  <c r="BE154" i="8"/>
  <c r="BE156" i="8"/>
  <c r="BE158" i="8"/>
  <c r="BE168" i="8"/>
  <c r="BE174" i="8"/>
  <c r="BE180" i="8"/>
  <c r="BE182" i="8"/>
  <c r="BE188" i="8"/>
  <c r="BE190" i="8"/>
  <c r="BE192" i="8"/>
  <c r="BE194" i="8"/>
  <c r="BE202" i="8"/>
  <c r="BE206" i="8"/>
  <c r="BE210" i="8"/>
  <c r="BE216" i="8"/>
  <c r="BE222" i="8"/>
  <c r="BE224" i="8"/>
  <c r="BE228" i="8"/>
  <c r="BE234" i="8"/>
  <c r="BE236" i="8"/>
  <c r="BE242" i="8"/>
  <c r="BE246" i="8"/>
  <c r="BE248" i="8"/>
  <c r="BE252" i="8"/>
  <c r="BE254" i="8"/>
  <c r="BE256" i="8"/>
  <c r="BE258" i="8"/>
  <c r="BE260" i="8"/>
  <c r="BE262" i="8"/>
  <c r="BE264" i="8"/>
  <c r="BE266" i="8"/>
  <c r="BE270" i="8"/>
  <c r="BE288" i="8"/>
  <c r="BE292" i="8"/>
  <c r="BE294" i="8"/>
  <c r="BE300" i="8"/>
  <c r="BE312" i="8"/>
  <c r="BE314" i="8"/>
  <c r="BE319" i="8"/>
  <c r="E111" i="9"/>
  <c r="F96" i="10"/>
  <c r="BE134" i="10"/>
  <c r="BE138" i="10"/>
  <c r="BE140" i="10"/>
  <c r="BE146" i="10"/>
  <c r="BE152" i="10"/>
  <c r="J120" i="11"/>
  <c r="F123" i="11"/>
  <c r="E85" i="12"/>
  <c r="F96" i="12"/>
  <c r="J119" i="12"/>
  <c r="BE135" i="12"/>
  <c r="BE137" i="12"/>
  <c r="BE139" i="12"/>
  <c r="BE141" i="12"/>
  <c r="BE143" i="12"/>
  <c r="BE145" i="12"/>
  <c r="E85" i="13"/>
  <c r="J93" i="13"/>
  <c r="F96" i="13"/>
  <c r="BE127" i="13"/>
  <c r="BK126" i="13"/>
  <c r="J126" i="13"/>
  <c r="J101" i="13"/>
  <c r="E85" i="14"/>
  <c r="J93" i="14"/>
  <c r="F96" i="14"/>
  <c r="BE128" i="14"/>
  <c r="BE130" i="14"/>
  <c r="BE132" i="14"/>
  <c r="BE134" i="14"/>
  <c r="BE136" i="14"/>
  <c r="BE138" i="14"/>
  <c r="BE148" i="14"/>
  <c r="BE150" i="14"/>
  <c r="BE152" i="14"/>
  <c r="BE154" i="14"/>
  <c r="BE156" i="14"/>
  <c r="BE166" i="14"/>
  <c r="BE170" i="14"/>
  <c r="BE172" i="14"/>
  <c r="BE185" i="14"/>
  <c r="J91" i="15"/>
  <c r="BE125" i="15"/>
  <c r="F94" i="16"/>
  <c r="BE124" i="16"/>
  <c r="BE126" i="16"/>
  <c r="BE128" i="16"/>
  <c r="BE132" i="16"/>
  <c r="BE138" i="16"/>
  <c r="BE140" i="16"/>
  <c r="BE144" i="16"/>
  <c r="BE146" i="16"/>
  <c r="BE150" i="16"/>
  <c r="BE153" i="16"/>
  <c r="E85" i="17"/>
  <c r="BE123" i="17"/>
  <c r="BE125" i="17"/>
  <c r="BE124" i="18"/>
  <c r="BE134" i="18"/>
  <c r="BE140" i="18"/>
  <c r="BE142" i="18"/>
  <c r="BE146" i="18"/>
  <c r="BE148" i="18"/>
  <c r="BE152" i="18"/>
  <c r="BE154" i="18"/>
  <c r="BE156" i="18"/>
  <c r="BE158" i="18"/>
  <c r="BE160" i="18"/>
  <c r="BE162" i="18"/>
  <c r="BE169" i="18"/>
  <c r="BE171" i="18"/>
  <c r="BE173" i="18"/>
  <c r="F94" i="19"/>
  <c r="BE133" i="19"/>
  <c r="BE138" i="19"/>
  <c r="BE142" i="19"/>
  <c r="BE146" i="19"/>
  <c r="BE154" i="19"/>
  <c r="BE163" i="19"/>
  <c r="BE170" i="19"/>
  <c r="BE187" i="19"/>
  <c r="BE193" i="19"/>
  <c r="BE200" i="19"/>
  <c r="J91" i="20"/>
  <c r="F94" i="20"/>
  <c r="BE128" i="20"/>
  <c r="BE133" i="20"/>
  <c r="BE135" i="20"/>
  <c r="BE139" i="20"/>
  <c r="BE145" i="20"/>
  <c r="BE147" i="20"/>
  <c r="BE149" i="20"/>
  <c r="BE154" i="20"/>
  <c r="BE156" i="20"/>
  <c r="BE158" i="20"/>
  <c r="BE168" i="20"/>
  <c r="BE175" i="20"/>
  <c r="BE177" i="20"/>
  <c r="BE179" i="20"/>
  <c r="BE200" i="20"/>
  <c r="E85" i="2"/>
  <c r="J89" i="2"/>
  <c r="F92" i="2"/>
  <c r="AG95" i="1"/>
  <c r="BB95" i="1"/>
  <c r="E85" i="3"/>
  <c r="J119" i="3"/>
  <c r="BE127" i="3"/>
  <c r="E85" i="4"/>
  <c r="J93" i="4"/>
  <c r="F96" i="4"/>
  <c r="BE129" i="4"/>
  <c r="BE131" i="4"/>
  <c r="BE133" i="4"/>
  <c r="BE135" i="4"/>
  <c r="BE137" i="4"/>
  <c r="BE139" i="4"/>
  <c r="E85" i="5"/>
  <c r="J93" i="5"/>
  <c r="F96" i="5"/>
  <c r="BE128" i="5"/>
  <c r="BE138" i="5"/>
  <c r="BE140" i="5"/>
  <c r="BE148" i="5"/>
  <c r="BE168" i="5"/>
  <c r="BE177" i="6"/>
  <c r="BE183" i="6"/>
  <c r="BE185" i="6"/>
  <c r="BE187" i="6"/>
  <c r="BE191" i="6"/>
  <c r="BE197" i="6"/>
  <c r="BE199" i="6"/>
  <c r="BE203" i="6"/>
  <c r="BE205" i="6"/>
  <c r="BE209" i="6"/>
  <c r="BE211" i="6"/>
  <c r="BE215" i="6"/>
  <c r="BE221" i="6"/>
  <c r="BE223" i="6"/>
  <c r="BE231" i="6"/>
  <c r="E85" i="7"/>
  <c r="J120" i="7"/>
  <c r="F123" i="7"/>
  <c r="BE128" i="7"/>
  <c r="BE130" i="7"/>
  <c r="BE132" i="7"/>
  <c r="BE134" i="7"/>
  <c r="BE136" i="7"/>
  <c r="BE140" i="7"/>
  <c r="BE156" i="7"/>
  <c r="BE158" i="7"/>
  <c r="BE162" i="7"/>
  <c r="BE166" i="7"/>
  <c r="BE178" i="7"/>
  <c r="BE180" i="7"/>
  <c r="BE182" i="7"/>
  <c r="BE184" i="7"/>
  <c r="BE186" i="7"/>
  <c r="BE188" i="7"/>
  <c r="BE192" i="7"/>
  <c r="BE194" i="7"/>
  <c r="BE201" i="7"/>
  <c r="BE207" i="7"/>
  <c r="BE213" i="7"/>
  <c r="BE323" i="8"/>
  <c r="BE329" i="8"/>
  <c r="BE333" i="8"/>
  <c r="BE337" i="8"/>
  <c r="J93" i="9"/>
  <c r="F122" i="9"/>
  <c r="BE129" i="9"/>
  <c r="E85" i="10"/>
  <c r="J120" i="10"/>
  <c r="BE128" i="10"/>
  <c r="BE130" i="10"/>
  <c r="BE136" i="10"/>
  <c r="BE142" i="10"/>
  <c r="BE150" i="10"/>
  <c r="BE155" i="10"/>
  <c r="BK154" i="10"/>
  <c r="J154" i="10" s="1"/>
  <c r="J102" i="10" s="1"/>
  <c r="E85" i="11"/>
  <c r="BE130" i="11"/>
  <c r="BE134" i="11"/>
  <c r="BE136" i="11"/>
  <c r="BE142" i="11"/>
  <c r="BE145" i="11"/>
  <c r="BE147" i="11"/>
  <c r="BE127" i="12"/>
  <c r="BE129" i="12"/>
  <c r="BE131" i="12"/>
  <c r="BC115" i="1"/>
  <c r="BE131" i="19"/>
  <c r="BE140" i="19"/>
  <c r="BE150" i="19"/>
  <c r="BE156" i="19"/>
  <c r="BE158" i="19"/>
  <c r="BE161" i="19"/>
  <c r="BE166" i="19"/>
  <c r="BE168" i="19"/>
  <c r="BE173" i="19"/>
  <c r="BE175" i="19"/>
  <c r="BE178" i="19"/>
  <c r="BE180" i="19"/>
  <c r="BE182" i="19"/>
  <c r="BE185" i="19"/>
  <c r="BE189" i="19"/>
  <c r="BE191" i="19"/>
  <c r="BE195" i="19"/>
  <c r="BE198" i="19"/>
  <c r="BE202" i="19"/>
  <c r="E85" i="20"/>
  <c r="BE131" i="20"/>
  <c r="BE137" i="20"/>
  <c r="BE141" i="20"/>
  <c r="BE143" i="20"/>
  <c r="BE152" i="20"/>
  <c r="BE160" i="20"/>
  <c r="BE162" i="20"/>
  <c r="BE164" i="20"/>
  <c r="BE166" i="20"/>
  <c r="BE171" i="20"/>
  <c r="BE173" i="20"/>
  <c r="BE181" i="20"/>
  <c r="BE183" i="20"/>
  <c r="BE185" i="20"/>
  <c r="BE187" i="20"/>
  <c r="BE190" i="20"/>
  <c r="BE192" i="20"/>
  <c r="BE198" i="20"/>
  <c r="BE202" i="20"/>
  <c r="BE206" i="20"/>
  <c r="BE209" i="20"/>
  <c r="BK208" i="20"/>
  <c r="J208" i="20"/>
  <c r="J104" i="20"/>
  <c r="AW95" i="1"/>
  <c r="BA95" i="1"/>
  <c r="F96" i="3"/>
  <c r="BE129" i="3"/>
  <c r="BE131" i="3"/>
  <c r="BE133" i="3"/>
  <c r="BE127" i="4"/>
  <c r="BE141" i="4"/>
  <c r="BE130" i="5"/>
  <c r="BE132" i="5"/>
  <c r="BE134" i="5"/>
  <c r="BE136" i="5"/>
  <c r="BE142" i="5"/>
  <c r="BE144" i="5"/>
  <c r="BE146" i="5"/>
  <c r="BE150" i="5"/>
  <c r="BE152" i="5"/>
  <c r="BE154" i="5"/>
  <c r="BE156" i="5"/>
  <c r="BE158" i="5"/>
  <c r="BE160" i="5"/>
  <c r="BE162" i="5"/>
  <c r="BE164" i="5"/>
  <c r="BE166" i="5"/>
  <c r="BE170" i="5"/>
  <c r="BE172" i="5"/>
  <c r="BE174" i="5"/>
  <c r="BE189" i="5"/>
  <c r="BE191" i="5"/>
  <c r="BE193" i="5"/>
  <c r="BE199" i="5"/>
  <c r="BE201" i="5"/>
  <c r="J93" i="6"/>
  <c r="BE131" i="6"/>
  <c r="BE133" i="6"/>
  <c r="BE135" i="6"/>
  <c r="BE137" i="6"/>
  <c r="BE139" i="6"/>
  <c r="BE145" i="6"/>
  <c r="BE147" i="6"/>
  <c r="BE149" i="6"/>
  <c r="BE151" i="6"/>
  <c r="BE153" i="6"/>
  <c r="BE155" i="6"/>
  <c r="BE157" i="6"/>
  <c r="BE159" i="6"/>
  <c r="BE161" i="6"/>
  <c r="BE163" i="6"/>
  <c r="BE165" i="6"/>
  <c r="BE167" i="6"/>
  <c r="BE169" i="6"/>
  <c r="BE171" i="6"/>
  <c r="BE173" i="6"/>
  <c r="BE175" i="6"/>
  <c r="BE179" i="6"/>
  <c r="BE181" i="6"/>
  <c r="BE189" i="6"/>
  <c r="BE193" i="6"/>
  <c r="BE195" i="6"/>
  <c r="BE201" i="6"/>
  <c r="BE207" i="6"/>
  <c r="BE213" i="6"/>
  <c r="BE217" i="6"/>
  <c r="BE219" i="6"/>
  <c r="BE225" i="6"/>
  <c r="BE227" i="6"/>
  <c r="BE229" i="6"/>
  <c r="BE233" i="6"/>
  <c r="BE235" i="6"/>
  <c r="BE237" i="6"/>
  <c r="BE239" i="6"/>
  <c r="BE138" i="7"/>
  <c r="BE142" i="7"/>
  <c r="BE144" i="7"/>
  <c r="BE146" i="7"/>
  <c r="BE148" i="7"/>
  <c r="BE150" i="7"/>
  <c r="BE152" i="7"/>
  <c r="BE154" i="7"/>
  <c r="BE160" i="7"/>
  <c r="BE164" i="7"/>
  <c r="BE168" i="7"/>
  <c r="BE170" i="7"/>
  <c r="BE172" i="7"/>
  <c r="BE174" i="7"/>
  <c r="BE176" i="7"/>
  <c r="BE190" i="7"/>
  <c r="BE196" i="7"/>
  <c r="BE198" i="7"/>
  <c r="BE203" i="7"/>
  <c r="BE205" i="7"/>
  <c r="BE209" i="7"/>
  <c r="BE211" i="7"/>
  <c r="E85" i="8"/>
  <c r="J93" i="8"/>
  <c r="F96" i="8"/>
  <c r="BE128" i="8"/>
  <c r="BE130" i="8"/>
  <c r="BE132" i="8"/>
  <c r="BE160" i="8"/>
  <c r="BE162" i="8"/>
  <c r="BE164" i="8"/>
  <c r="BE166" i="8"/>
  <c r="BE170" i="8"/>
  <c r="BE172" i="8"/>
  <c r="BE176" i="8"/>
  <c r="BE178" i="8"/>
  <c r="BE184" i="8"/>
  <c r="BE186" i="8"/>
  <c r="BE196" i="8"/>
  <c r="BE198" i="8"/>
  <c r="BE200" i="8"/>
  <c r="BE204" i="8"/>
  <c r="BE208" i="8"/>
  <c r="BE212" i="8"/>
  <c r="BE214" i="8"/>
  <c r="BE218" i="8"/>
  <c r="BE220" i="8"/>
  <c r="BE226" i="8"/>
  <c r="BE230" i="8"/>
  <c r="BE232" i="8"/>
  <c r="BE238" i="8"/>
  <c r="BE240" i="8"/>
  <c r="BE244" i="8"/>
  <c r="BE250" i="8"/>
  <c r="BE278" i="8"/>
  <c r="BE280" i="8"/>
  <c r="BE308" i="8"/>
  <c r="BE310" i="8"/>
  <c r="BE317" i="8"/>
  <c r="BE321" i="8"/>
  <c r="BE325" i="8"/>
  <c r="BE327" i="8"/>
  <c r="BE331" i="8"/>
  <c r="BE335" i="8"/>
  <c r="BE127" i="9"/>
  <c r="BE132" i="10"/>
  <c r="BE144" i="10"/>
  <c r="BE148" i="10"/>
  <c r="BE128" i="11"/>
  <c r="BE132" i="11"/>
  <c r="BE138" i="11"/>
  <c r="BE140" i="11"/>
  <c r="BE194" i="20"/>
  <c r="BE196" i="20"/>
  <c r="BE204" i="20"/>
  <c r="BK127" i="20"/>
  <c r="J127" i="20"/>
  <c r="J99" i="20"/>
  <c r="F38" i="14"/>
  <c r="BA110" i="1"/>
  <c r="J38" i="5"/>
  <c r="AW100" i="1" s="1"/>
  <c r="F40" i="11"/>
  <c r="BC107" i="1" s="1"/>
  <c r="F38" i="12"/>
  <c r="BA108" i="1" s="1"/>
  <c r="F40" i="14"/>
  <c r="BC110" i="1" s="1"/>
  <c r="F36" i="15"/>
  <c r="BA112" i="1" s="1"/>
  <c r="F38" i="15"/>
  <c r="BC112" i="1" s="1"/>
  <c r="F37" i="16"/>
  <c r="BB113" i="1"/>
  <c r="F36" i="17"/>
  <c r="BA114" i="1" s="1"/>
  <c r="F39" i="17"/>
  <c r="BD114" i="1" s="1"/>
  <c r="F39" i="18"/>
  <c r="BD115" i="1" s="1"/>
  <c r="F37" i="19"/>
  <c r="BB117" i="1" s="1"/>
  <c r="F39" i="3"/>
  <c r="BB98" i="1" s="1"/>
  <c r="F39" i="4"/>
  <c r="BB99" i="1" s="1"/>
  <c r="F38" i="6"/>
  <c r="BA101" i="1" s="1"/>
  <c r="F40" i="8"/>
  <c r="BC103" i="1" s="1"/>
  <c r="F39" i="19"/>
  <c r="BD117" i="1" s="1"/>
  <c r="J36" i="20"/>
  <c r="AW118" i="1" s="1"/>
  <c r="J38" i="3"/>
  <c r="AW98" i="1" s="1"/>
  <c r="F38" i="4"/>
  <c r="BA99" i="1" s="1"/>
  <c r="F41" i="6"/>
  <c r="BD101" i="1"/>
  <c r="F41" i="9"/>
  <c r="BD105" i="1" s="1"/>
  <c r="F39" i="10"/>
  <c r="BB106" i="1" s="1"/>
  <c r="F37" i="20"/>
  <c r="BB118" i="1" s="1"/>
  <c r="F39" i="14"/>
  <c r="BB110" i="1"/>
  <c r="F39" i="15"/>
  <c r="BD112" i="1" s="1"/>
  <c r="J36" i="16"/>
  <c r="AW113" i="1" s="1"/>
  <c r="F38" i="17"/>
  <c r="BC114" i="1" s="1"/>
  <c r="F37" i="18"/>
  <c r="BB115" i="1"/>
  <c r="F40" i="5"/>
  <c r="BC100" i="1" s="1"/>
  <c r="J38" i="9"/>
  <c r="AW105" i="1" s="1"/>
  <c r="F38" i="10"/>
  <c r="BA106" i="1" s="1"/>
  <c r="J38" i="11"/>
  <c r="AW107" i="1" s="1"/>
  <c r="F39" i="12"/>
  <c r="BB108" i="1" s="1"/>
  <c r="J38" i="14"/>
  <c r="AW110" i="1" s="1"/>
  <c r="F39" i="16"/>
  <c r="BD113" i="1" s="1"/>
  <c r="J36" i="17"/>
  <c r="AW114" i="1" s="1"/>
  <c r="J36" i="18"/>
  <c r="AW115" i="1" s="1"/>
  <c r="F36" i="19"/>
  <c r="BA117" i="1" s="1"/>
  <c r="F41" i="4"/>
  <c r="BD99" i="1" s="1"/>
  <c r="F39" i="6"/>
  <c r="BB101" i="1" s="1"/>
  <c r="F38" i="7"/>
  <c r="BA102" i="1" s="1"/>
  <c r="F41" i="11"/>
  <c r="BD107" i="1" s="1"/>
  <c r="F41" i="3"/>
  <c r="BD98" i="1" s="1"/>
  <c r="J38" i="4"/>
  <c r="AW99" i="1" s="1"/>
  <c r="F38" i="5"/>
  <c r="BA100" i="1" s="1"/>
  <c r="F38" i="9"/>
  <c r="BA105" i="1" s="1"/>
  <c r="F39" i="11"/>
  <c r="BB107" i="1" s="1"/>
  <c r="F36" i="20"/>
  <c r="BA118" i="1" s="1"/>
  <c r="F38" i="20"/>
  <c r="BC118" i="1" s="1"/>
  <c r="F38" i="13"/>
  <c r="BA109" i="1" s="1"/>
  <c r="F41" i="14"/>
  <c r="BD110" i="1" s="1"/>
  <c r="J36" i="15"/>
  <c r="AW112" i="1" s="1"/>
  <c r="F37" i="17"/>
  <c r="BB114" i="1" s="1"/>
  <c r="F36" i="18"/>
  <c r="BA115" i="1" s="1"/>
  <c r="F39" i="8"/>
  <c r="BB103" i="1"/>
  <c r="J38" i="12"/>
  <c r="AW108" i="1" s="1"/>
  <c r="F38" i="19"/>
  <c r="BC117" i="1" s="1"/>
  <c r="F40" i="3"/>
  <c r="BC98" i="1" s="1"/>
  <c r="F40" i="6"/>
  <c r="BC101" i="1" s="1"/>
  <c r="F39" i="7"/>
  <c r="BB102" i="1" s="1"/>
  <c r="F39" i="9"/>
  <c r="BB105" i="1" s="1"/>
  <c r="F40" i="9"/>
  <c r="BC105" i="1"/>
  <c r="J38" i="10"/>
  <c r="AW106" i="1" s="1"/>
  <c r="F40" i="10"/>
  <c r="BC106" i="1" s="1"/>
  <c r="J36" i="19"/>
  <c r="AW117" i="1" s="1"/>
  <c r="F39" i="20"/>
  <c r="BD118" i="1"/>
  <c r="F41" i="5"/>
  <c r="BD100" i="1" s="1"/>
  <c r="J38" i="6"/>
  <c r="AW101" i="1" s="1"/>
  <c r="J38" i="7"/>
  <c r="AW102" i="1" s="1"/>
  <c r="F40" i="7"/>
  <c r="BC102" i="1"/>
  <c r="F38" i="8"/>
  <c r="BA103" i="1" s="1"/>
  <c r="F38" i="16"/>
  <c r="BC113" i="1" s="1"/>
  <c r="F41" i="10"/>
  <c r="BD106" i="1" s="1"/>
  <c r="F40" i="12"/>
  <c r="BC108" i="1"/>
  <c r="F41" i="12"/>
  <c r="BD108" i="1" s="1"/>
  <c r="F37" i="15"/>
  <c r="BB112" i="1" s="1"/>
  <c r="F36" i="16"/>
  <c r="BA113" i="1" s="1"/>
  <c r="F41" i="7"/>
  <c r="BD102" i="1" s="1"/>
  <c r="J38" i="8"/>
  <c r="AW103" i="1" s="1"/>
  <c r="F38" i="11"/>
  <c r="BA107" i="1" s="1"/>
  <c r="F38" i="3"/>
  <c r="BA98" i="1" s="1"/>
  <c r="F40" i="4"/>
  <c r="BC99" i="1" s="1"/>
  <c r="F39" i="5"/>
  <c r="BB100" i="1" s="1"/>
  <c r="F41" i="8"/>
  <c r="BD103" i="1" s="1"/>
  <c r="AS96" i="1"/>
  <c r="AS94" i="1" s="1"/>
  <c r="J37" i="13"/>
  <c r="AV109" i="1" s="1"/>
  <c r="AT109" i="1" s="1"/>
  <c r="BK122" i="18" l="1"/>
  <c r="J122" i="18" s="1"/>
  <c r="J32" i="18" s="1"/>
  <c r="AG115" i="1" s="1"/>
  <c r="BK126" i="8"/>
  <c r="J126" i="8" s="1"/>
  <c r="J100" i="8" s="1"/>
  <c r="R126" i="20"/>
  <c r="R126" i="5"/>
  <c r="BK126" i="14"/>
  <c r="J126" i="14" s="1"/>
  <c r="J100" i="14" s="1"/>
  <c r="T126" i="20"/>
  <c r="P126" i="20"/>
  <c r="AU118" i="1" s="1"/>
  <c r="T129" i="19"/>
  <c r="R129" i="19"/>
  <c r="P129" i="19"/>
  <c r="AU117" i="1" s="1"/>
  <c r="AU116" i="1" s="1"/>
  <c r="P122" i="18"/>
  <c r="AU115" i="1" s="1"/>
  <c r="AU111" i="1" s="1"/>
  <c r="P126" i="11"/>
  <c r="AU107" i="1"/>
  <c r="AU104" i="1" s="1"/>
  <c r="T126" i="5"/>
  <c r="T122" i="18"/>
  <c r="P126" i="5"/>
  <c r="AU100" i="1" s="1"/>
  <c r="BK122" i="16"/>
  <c r="J122" i="16"/>
  <c r="BK126" i="7"/>
  <c r="J126" i="7" s="1"/>
  <c r="J100" i="7" s="1"/>
  <c r="P126" i="8"/>
  <c r="AU103" i="1"/>
  <c r="J127" i="14"/>
  <c r="J101" i="14" s="1"/>
  <c r="J123" i="16"/>
  <c r="J99" i="16" s="1"/>
  <c r="BK121" i="17"/>
  <c r="J121" i="17" s="1"/>
  <c r="J32" i="17" s="1"/>
  <c r="AG114" i="1" s="1"/>
  <c r="J98" i="18"/>
  <c r="J123" i="18"/>
  <c r="J99" i="18" s="1"/>
  <c r="BK126" i="5"/>
  <c r="J126" i="5" s="1"/>
  <c r="J100" i="5" s="1"/>
  <c r="J127" i="8"/>
  <c r="J101" i="8" s="1"/>
  <c r="J100" i="9"/>
  <c r="J126" i="9"/>
  <c r="J101" i="9" s="1"/>
  <c r="BK126" i="10"/>
  <c r="J126" i="10" s="1"/>
  <c r="J100" i="10" s="1"/>
  <c r="BK126" i="11"/>
  <c r="J126" i="11" s="1"/>
  <c r="J100" i="11" s="1"/>
  <c r="BK125" i="12"/>
  <c r="J125" i="12" s="1"/>
  <c r="J100" i="12" s="1"/>
  <c r="BK125" i="13"/>
  <c r="J125" i="13" s="1"/>
  <c r="J100" i="13" s="1"/>
  <c r="BK121" i="15"/>
  <c r="J121" i="15"/>
  <c r="J98" i="15"/>
  <c r="BK129" i="19"/>
  <c r="J129" i="19" s="1"/>
  <c r="J32" i="19" s="1"/>
  <c r="AG117" i="1" s="1"/>
  <c r="BK125" i="3"/>
  <c r="J125" i="3" s="1"/>
  <c r="J100" i="3" s="1"/>
  <c r="J126" i="4"/>
  <c r="J101" i="4" s="1"/>
  <c r="J127" i="7"/>
  <c r="J101" i="7" s="1"/>
  <c r="BK125" i="6"/>
  <c r="J125" i="6" s="1"/>
  <c r="J100" i="6" s="1"/>
  <c r="BK126" i="20"/>
  <c r="J126" i="20" s="1"/>
  <c r="J98" i="20" s="1"/>
  <c r="J34" i="14"/>
  <c r="AG110" i="1" s="1"/>
  <c r="F37" i="13"/>
  <c r="AZ109" i="1" s="1"/>
  <c r="J34" i="8"/>
  <c r="AG103" i="1" s="1"/>
  <c r="F37" i="14"/>
  <c r="AZ110" i="1" s="1"/>
  <c r="J37" i="5"/>
  <c r="AV100" i="1" s="1"/>
  <c r="AT100" i="1" s="1"/>
  <c r="F37" i="12"/>
  <c r="AZ108" i="1" s="1"/>
  <c r="J37" i="14"/>
  <c r="AV110" i="1"/>
  <c r="AT110" i="1" s="1"/>
  <c r="F35" i="17"/>
  <c r="AZ114" i="1" s="1"/>
  <c r="J35" i="18"/>
  <c r="AV115" i="1" s="1"/>
  <c r="AT115" i="1" s="1"/>
  <c r="BB97" i="1"/>
  <c r="BD97" i="1"/>
  <c r="BC104" i="1"/>
  <c r="AY104" i="1" s="1"/>
  <c r="J37" i="3"/>
  <c r="AV98" i="1" s="1"/>
  <c r="AT98" i="1" s="1"/>
  <c r="F37" i="10"/>
  <c r="AZ106" i="1" s="1"/>
  <c r="F37" i="11"/>
  <c r="AZ107" i="1" s="1"/>
  <c r="J37" i="6"/>
  <c r="AV101" i="1" s="1"/>
  <c r="AT101" i="1" s="1"/>
  <c r="J37" i="10"/>
  <c r="AV106" i="1" s="1"/>
  <c r="AT106" i="1" s="1"/>
  <c r="J35" i="16"/>
  <c r="AV113" i="1" s="1"/>
  <c r="AT113" i="1" s="1"/>
  <c r="BA97" i="1"/>
  <c r="AW97" i="1" s="1"/>
  <c r="BC97" i="1"/>
  <c r="AY97" i="1" s="1"/>
  <c r="BD104" i="1"/>
  <c r="BD111" i="1"/>
  <c r="F37" i="5"/>
  <c r="AZ100" i="1"/>
  <c r="J37" i="9"/>
  <c r="AV105" i="1" s="1"/>
  <c r="AT105" i="1" s="1"/>
  <c r="J37" i="12"/>
  <c r="AV108" i="1"/>
  <c r="AT108" i="1" s="1"/>
  <c r="F35" i="15"/>
  <c r="AZ112" i="1"/>
  <c r="F35" i="16"/>
  <c r="AZ113" i="1" s="1"/>
  <c r="F35" i="19"/>
  <c r="AZ117" i="1" s="1"/>
  <c r="BC111" i="1"/>
  <c r="AY111" i="1" s="1"/>
  <c r="BD116" i="1"/>
  <c r="F37" i="6"/>
  <c r="AZ101" i="1" s="1"/>
  <c r="J35" i="19"/>
  <c r="AV117" i="1" s="1"/>
  <c r="AT117" i="1" s="1"/>
  <c r="F37" i="3"/>
  <c r="AZ98" i="1" s="1"/>
  <c r="F37" i="4"/>
  <c r="AZ99" i="1" s="1"/>
  <c r="J37" i="7"/>
  <c r="AV102" i="1" s="1"/>
  <c r="AT102" i="1" s="1"/>
  <c r="F37" i="8"/>
  <c r="AZ103" i="1" s="1"/>
  <c r="J37" i="11"/>
  <c r="AV107" i="1"/>
  <c r="AT107" i="1"/>
  <c r="J32" i="16"/>
  <c r="AG113" i="1" s="1"/>
  <c r="AN113" i="1" s="1"/>
  <c r="J34" i="4"/>
  <c r="AG99" i="1" s="1"/>
  <c r="J35" i="15"/>
  <c r="AV112" i="1" s="1"/>
  <c r="AT112" i="1" s="1"/>
  <c r="J35" i="17"/>
  <c r="AV114" i="1" s="1"/>
  <c r="AT114" i="1" s="1"/>
  <c r="F35" i="18"/>
  <c r="AZ115" i="1"/>
  <c r="BA104" i="1"/>
  <c r="AW104" i="1" s="1"/>
  <c r="BB111" i="1"/>
  <c r="AX111" i="1" s="1"/>
  <c r="BA116" i="1"/>
  <c r="AW116" i="1" s="1"/>
  <c r="BC116" i="1"/>
  <c r="AY116" i="1" s="1"/>
  <c r="J37" i="8"/>
  <c r="AV103" i="1" s="1"/>
  <c r="AT103" i="1" s="1"/>
  <c r="BB104" i="1"/>
  <c r="AX104" i="1" s="1"/>
  <c r="BA111" i="1"/>
  <c r="AW111" i="1" s="1"/>
  <c r="BB116" i="1"/>
  <c r="AX116" i="1" s="1"/>
  <c r="J37" i="4"/>
  <c r="AV99" i="1" s="1"/>
  <c r="AT99" i="1" s="1"/>
  <c r="F37" i="7"/>
  <c r="AZ102" i="1" s="1"/>
  <c r="J35" i="20"/>
  <c r="AV118" i="1" s="1"/>
  <c r="AT118" i="1" s="1"/>
  <c r="F37" i="9"/>
  <c r="AZ105" i="1" s="1"/>
  <c r="F35" i="20"/>
  <c r="AZ118" i="1" s="1"/>
  <c r="J41" i="17" l="1"/>
  <c r="J43" i="14"/>
  <c r="J41" i="16"/>
  <c r="J41" i="19"/>
  <c r="J43" i="8"/>
  <c r="J43" i="4"/>
  <c r="J98" i="16"/>
  <c r="J98" i="17"/>
  <c r="J43" i="9"/>
  <c r="J41" i="18"/>
  <c r="J98" i="19"/>
  <c r="AN105" i="1"/>
  <c r="AN115" i="1"/>
  <c r="AN110" i="1"/>
  <c r="AN103" i="1"/>
  <c r="BB96" i="1"/>
  <c r="AX96" i="1" s="1"/>
  <c r="BD96" i="1"/>
  <c r="BD94" i="1" s="1"/>
  <c r="W33" i="1" s="1"/>
  <c r="AN117" i="1"/>
  <c r="AN114" i="1"/>
  <c r="AN99" i="1"/>
  <c r="AU97" i="1"/>
  <c r="AU96" i="1" s="1"/>
  <c r="AU94" i="1" s="1"/>
  <c r="AZ104" i="1"/>
  <c r="AV104" i="1" s="1"/>
  <c r="AT104" i="1" s="1"/>
  <c r="BC96" i="1"/>
  <c r="AY96" i="1" s="1"/>
  <c r="J34" i="5"/>
  <c r="AG100" i="1"/>
  <c r="AN100" i="1" s="1"/>
  <c r="J34" i="11"/>
  <c r="AG107" i="1"/>
  <c r="AN107" i="1"/>
  <c r="J34" i="12"/>
  <c r="AG108" i="1"/>
  <c r="AN108" i="1" s="1"/>
  <c r="J34" i="10"/>
  <c r="AG106" i="1" s="1"/>
  <c r="AN106" i="1" s="1"/>
  <c r="J34" i="3"/>
  <c r="AG98" i="1" s="1"/>
  <c r="AN98" i="1" s="1"/>
  <c r="AZ111" i="1"/>
  <c r="AV111" i="1" s="1"/>
  <c r="AT111" i="1" s="1"/>
  <c r="AZ97" i="1"/>
  <c r="AV97" i="1" s="1"/>
  <c r="AT97" i="1" s="1"/>
  <c r="AZ116" i="1"/>
  <c r="AV116" i="1" s="1"/>
  <c r="AT116" i="1" s="1"/>
  <c r="J32" i="15"/>
  <c r="AG112" i="1"/>
  <c r="AN112" i="1" s="1"/>
  <c r="BA96" i="1"/>
  <c r="AW96" i="1" s="1"/>
  <c r="AX97" i="1"/>
  <c r="J34" i="13"/>
  <c r="AG109" i="1"/>
  <c r="AN109" i="1" s="1"/>
  <c r="J34" i="7"/>
  <c r="AG102" i="1" s="1"/>
  <c r="AN102" i="1" s="1"/>
  <c r="J32" i="20"/>
  <c r="AG118" i="1"/>
  <c r="AN118" i="1"/>
  <c r="J34" i="6"/>
  <c r="AG101" i="1" s="1"/>
  <c r="AN101" i="1" s="1"/>
  <c r="J41" i="15" l="1"/>
  <c r="J43" i="6"/>
  <c r="J43" i="10"/>
  <c r="J43" i="13"/>
  <c r="J41" i="20"/>
  <c r="J43" i="3"/>
  <c r="J43" i="7"/>
  <c r="J43" i="12"/>
  <c r="J43" i="5"/>
  <c r="J43" i="11"/>
  <c r="BB94" i="1"/>
  <c r="W31" i="1" s="1"/>
  <c r="BA94" i="1"/>
  <c r="W30" i="1" s="1"/>
  <c r="BC94" i="1"/>
  <c r="W32" i="1" s="1"/>
  <c r="AG111" i="1"/>
  <c r="AN111" i="1" s="1"/>
  <c r="AG116" i="1"/>
  <c r="AN116" i="1" s="1"/>
  <c r="AG104" i="1"/>
  <c r="AN104" i="1"/>
  <c r="AZ96" i="1"/>
  <c r="AV96" i="1" s="1"/>
  <c r="AT96" i="1" s="1"/>
  <c r="AG97" i="1"/>
  <c r="AG96" i="1" l="1"/>
  <c r="AN96" i="1" s="1"/>
  <c r="AN97" i="1"/>
  <c r="AX94" i="1"/>
  <c r="AW94" i="1"/>
  <c r="AK30" i="1" s="1"/>
  <c r="AY94" i="1"/>
  <c r="AG94" i="1" l="1"/>
  <c r="AK26" i="1" s="1"/>
  <c r="BE119" i="2"/>
  <c r="BE121" i="2"/>
  <c r="F33" i="2" l="1"/>
  <c r="AZ95" i="1" s="1"/>
  <c r="AZ94" i="1" s="1"/>
  <c r="AV95" i="1" l="1"/>
  <c r="AT95" i="1" s="1"/>
  <c r="AN95" i="1" s="1"/>
  <c r="J39" i="2"/>
  <c r="W29" i="1"/>
  <c r="AV94" i="1"/>
  <c r="AK29" i="1" l="1"/>
  <c r="AK35" i="1" s="1"/>
  <c r="AT94" i="1"/>
  <c r="AN94" i="1" s="1"/>
</calcChain>
</file>

<file path=xl/sharedStrings.xml><?xml version="1.0" encoding="utf-8"?>
<sst xmlns="http://schemas.openxmlformats.org/spreadsheetml/2006/main" count="11278" uniqueCount="1243">
  <si>
    <t>Export Komplet</t>
  </si>
  <si>
    <t/>
  </si>
  <si>
    <t>2.0</t>
  </si>
  <si>
    <t>False</t>
  </si>
  <si>
    <t>{b634cb20-adb5-4dd9-9692-58b3dd40e350}</t>
  </si>
  <si>
    <t>&gt;&gt;  skryté sloupce  &lt;&lt;</t>
  </si>
  <si>
    <t>0,01</t>
  </si>
  <si>
    <t>21</t>
  </si>
  <si>
    <t>15</t>
  </si>
  <si>
    <t>REKAPITULACE STAVBY</t>
  </si>
  <si>
    <t>v ---  níže se nacházejí doplnkové a pomocné údaje k sestavám  --- v</t>
  </si>
  <si>
    <t>Návod na vyplnění</t>
  </si>
  <si>
    <t>0,001</t>
  </si>
  <si>
    <t>Kód:</t>
  </si>
  <si>
    <t>B01-2021-ZT</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</si>
  <si>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</si>
  <si>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</si>
  <si>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Nemocnice Rychnov nad Kněžnou – rozšíření průmyslové zóny Solnice – Kvasiny</t>
  </si>
  <si>
    <t>KSO:</t>
  </si>
  <si>
    <t>CC-CZ:</t>
  </si>
  <si>
    <t>Místo:</t>
  </si>
  <si>
    <t>k.ú. Rychnov nad Kněžnou (744107)</t>
  </si>
  <si>
    <t>Datum:</t>
  </si>
  <si>
    <t>4. 1. 2021</t>
  </si>
  <si>
    <t>Zadavatel:</t>
  </si>
  <si>
    <t>IČ:</t>
  </si>
  <si>
    <t xml:space="preserve">Královéhrad.kraj, Pivovarské nám.1245, H.Králové  </t>
  </si>
  <si>
    <t>DIČ:</t>
  </si>
  <si>
    <t>Uchazeč:</t>
  </si>
  <si>
    <t>Vyplň údaj</t>
  </si>
  <si>
    <t>Projektant:</t>
  </si>
  <si>
    <t>DOMY, spol. s r. o., architekt. a projekt. ateliér</t>
  </si>
  <si>
    <t>True</t>
  </si>
  <si>
    <t>Zpracovatel:</t>
  </si>
  <si>
    <t>Ecoten s.r.o.</t>
  </si>
  <si>
    <t>Poznámka:</t>
  </si>
  <si>
    <t xml:space="preserve">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</si>
  <si>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</si>
  <si>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</si>
  <si>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</si>
  <si>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</si>
  <si>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</si>
  <si>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</si>
  <si>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</si>
  <si>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</si>
  <si>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</si>
  <si>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</si>
  <si>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</si>
  <si>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</si>
  <si>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</si>
  <si>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</si>
  <si>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</si>
  <si>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</si>
  <si>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</si>
  <si>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</si>
  <si>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</si>
  <si>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</si>
  <si>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</si>
  <si>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</si>
  <si>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</si>
  <si>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</si>
  <si>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</si>
  <si>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</si>
  <si>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</si>
  <si>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</si>
  <si>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</si>
  <si>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</si>
  <si>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</si>
  <si>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</si>
  <si>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</si>
  <si>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</si>
  <si>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</si>
  <si>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</si>
  <si>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</si>
  <si>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</si>
  <si>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</si>
  <si>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</si>
  <si>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</si>
  <si>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</si>
  <si>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</si>
  <si>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</si>
  <si>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</si>
  <si>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B</t>
  </si>
  <si>
    <t>Vedlejší rozpočtové náklady a ostatní náklady</t>
  </si>
  <si>
    <t>STA</t>
  </si>
  <si>
    <t>1</t>
  </si>
  <si>
    <t>{132ff6ac-abbe-41b6-ba32-9d806442667e}</t>
  </si>
  <si>
    <t>2</t>
  </si>
  <si>
    <t>D.2.1</t>
  </si>
  <si>
    <t>PS 01  Zdravotnická technologie v SO 01</t>
  </si>
  <si>
    <t>{f2480886-9116-4738-89da-a8c6565aa82e}</t>
  </si>
  <si>
    <t>2.1.1</t>
  </si>
  <si>
    <t>Urgent přístavba a DIGIP 1.p.p.</t>
  </si>
  <si>
    <t>Soupis</t>
  </si>
  <si>
    <t>{697bd3b4-7c44-4c58-9ce8-1e7d19135b65}</t>
  </si>
  <si>
    <t>2.1.1.1</t>
  </si>
  <si>
    <t>Urgentní příjem - 1B</t>
  </si>
  <si>
    <t>3</t>
  </si>
  <si>
    <t>{531ca0ae-429a-446c-8026-79a9aa6b4677}</t>
  </si>
  <si>
    <t>2.1.1.2</t>
  </si>
  <si>
    <t>Urgentní příjem - 1C</t>
  </si>
  <si>
    <t>{4cbd83b8-4825-4b39-b15d-eee7386009b2}</t>
  </si>
  <si>
    <t>2.1.1.3</t>
  </si>
  <si>
    <t>Urgentní příjem - 2</t>
  </si>
  <si>
    <t>{668acbed-3d35-4595-9ad8-7dab03d79d88}</t>
  </si>
  <si>
    <t>2.1.1.4</t>
  </si>
  <si>
    <t>Urgentní příjem - 3</t>
  </si>
  <si>
    <t>{092f8297-bf86-4815-a6d6-8fa3591bf32f}</t>
  </si>
  <si>
    <t>2.1.1.5</t>
  </si>
  <si>
    <t>Urgentní příjem - 4</t>
  </si>
  <si>
    <t>{5fe8d797-7f6c-43bb-a787-97fc2559aa73}</t>
  </si>
  <si>
    <t>2.1.1.6</t>
  </si>
  <si>
    <t>Urgentní příjem - 5</t>
  </si>
  <si>
    <t>{3546698c-34d9-4b20-aa59-4998b68e6a7c}</t>
  </si>
  <si>
    <t>2.1.2</t>
  </si>
  <si>
    <t>DIGIP 1.n.p.</t>
  </si>
  <si>
    <t>{c1b17d5c-5c0b-42f4-980e-304fbe131de4}</t>
  </si>
  <si>
    <t>2.1.2.1</t>
  </si>
  <si>
    <t>DIGIP 1.n.p. - 1B</t>
  </si>
  <si>
    <t>{235c40b0-3c22-45ca-ace5-0ef88deb04e4}</t>
  </si>
  <si>
    <t>2.1.2.2</t>
  </si>
  <si>
    <t>DIGIP 1.n.p. - 1C</t>
  </si>
  <si>
    <t>{2870c16d-8a06-40d3-9b37-ac2835c4ffc9}</t>
  </si>
  <si>
    <t>2.1.2.3</t>
  </si>
  <si>
    <t>DIGIP 1.n.p. - 2</t>
  </si>
  <si>
    <t>{1182cc1f-0533-460c-b2f4-5c08ebf0575d}</t>
  </si>
  <si>
    <t>2.1.2.4</t>
  </si>
  <si>
    <t>DIGIP 1.n.p. - 3</t>
  </si>
  <si>
    <t>{84979915-5958-4ec7-af9c-4e6945fc7495}</t>
  </si>
  <si>
    <t>2.1.2.5</t>
  </si>
  <si>
    <t>DIGIP 1.n.p. - 4</t>
  </si>
  <si>
    <t>{61c376b0-d470-4969-9738-13fb57e48216}</t>
  </si>
  <si>
    <t>2.1.2.6</t>
  </si>
  <si>
    <t>DIGIP 1.n.p. - 5a</t>
  </si>
  <si>
    <t>{521a4250-8a63-46eb-900e-82a2b2102ff0}</t>
  </si>
  <si>
    <t>D.2.7</t>
  </si>
  <si>
    <t>PS 07  Zdravotnická technologie v SO 02</t>
  </si>
  <si>
    <t>{616da03e-d3cb-4af4-a7d0-d7ffc95105a8}</t>
  </si>
  <si>
    <t>2.7.1</t>
  </si>
  <si>
    <t>Úpravy v DIGIP - 2</t>
  </si>
  <si>
    <t>{9c05cd5b-21a5-4180-a5c8-4952fe433ba9}</t>
  </si>
  <si>
    <t>2.7.2</t>
  </si>
  <si>
    <t>Úpravy v DIGIP - 3</t>
  </si>
  <si>
    <t>{5c046fc9-763f-4a27-bcdc-ed938ec13570}</t>
  </si>
  <si>
    <t>2.7.3</t>
  </si>
  <si>
    <t>Úpravy v DIGIP - 4</t>
  </si>
  <si>
    <t>{05bbf447-e1c9-4ccf-9528-f0f863bad9d2}</t>
  </si>
  <si>
    <t>2.7.4</t>
  </si>
  <si>
    <t>Úpravy v DIGIP - 5</t>
  </si>
  <si>
    <t>{abfef2e5-735b-44d5-bade-60d33a625fdd}</t>
  </si>
  <si>
    <t>D.2.8</t>
  </si>
  <si>
    <t>PS 08  Vestavby operačních sálů</t>
  </si>
  <si>
    <t>{88aae0ce-d86a-4db3-9ae0-043f8d2bbfe7}</t>
  </si>
  <si>
    <t>D.2.8.1</t>
  </si>
  <si>
    <t>Vestavby operačních sálů</t>
  </si>
  <si>
    <t>{30c83e2c-a3a1-460b-9b57-5f27bad548d5}</t>
  </si>
  <si>
    <t>D.2.8.2</t>
  </si>
  <si>
    <t>Videoovládání sálu</t>
  </si>
  <si>
    <t>{70b41369-3273-4771-9ceb-88ee584e1b85}</t>
  </si>
  <si>
    <t>KRYCÍ LIST SOUPISU PRACÍ</t>
  </si>
  <si>
    <t>Objekt:</t>
  </si>
  <si>
    <t>B - Vedlejší rozpočtové náklady a ostatní náklady</t>
  </si>
  <si>
    <t xml:space="preserve">	 </t>
  </si>
  <si>
    <t>REKAPITULACE ČLENĚNÍ SOUPISU PRACÍ</t>
  </si>
  <si>
    <t>Kód dílu - Popis</t>
  </si>
  <si>
    <t>Cena celkem [CZK]</t>
  </si>
  <si>
    <t>Náklady ze soupisu prací</t>
  </si>
  <si>
    <t>-1</t>
  </si>
  <si>
    <t>10 - Vedlejší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</si>
  <si>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</si>
  <si>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</si>
  <si>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</si>
  <si>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</si>
  <si>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</si>
  <si>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</si>
  <si>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</si>
  <si>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</si>
  <si>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</si>
  <si>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</si>
  <si>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</si>
  <si>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</si>
  <si>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</si>
  <si>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10</t>
  </si>
  <si>
    <t>Vedlejší náklady</t>
  </si>
  <si>
    <t>ROZPOCET</t>
  </si>
  <si>
    <t>K</t>
  </si>
  <si>
    <t>10.1</t>
  </si>
  <si>
    <t>Výrobní dokumentace, včetně zaměření stavby</t>
  </si>
  <si>
    <t>set</t>
  </si>
  <si>
    <t>1024</t>
  </si>
  <si>
    <t>1054357348</t>
  </si>
  <si>
    <t>P</t>
  </si>
  <si>
    <t>Poznámka k položce:_x000D_
Výrobní dokumentace, včetně zaměření stavby</t>
  </si>
  <si>
    <t>10.6</t>
  </si>
  <si>
    <t xml:space="preserve">Zařízení staveniště   </t>
  </si>
  <si>
    <t>-1292676191</t>
  </si>
  <si>
    <t>VV</t>
  </si>
  <si>
    <t>Vybudování zařízení staveniště včetně</t>
  </si>
  <si>
    <t>zřízení sociálních zařízení</t>
  </si>
  <si>
    <t>zřízení připojení na energie a zajištění měření jejich spotřeby</t>
  </si>
  <si>
    <t xml:space="preserve">Zhotovitel zajistí na vlastní náklady veškerá potřebná povolení </t>
  </si>
  <si>
    <t xml:space="preserve">k užívání veřejných ploch, včetně záboru veřejného prostranství </t>
  </si>
  <si>
    <t>na náklady zhotovitele, bude-li stavba vyžadovat.</t>
  </si>
  <si>
    <t xml:space="preserve">Zhotovitel zajistí na vlastní náklady zabezpečení provádění díla tak, </t>
  </si>
  <si>
    <t xml:space="preserve">aby v souvislosti s prováděním díla nedošlo ke zranění osob </t>
  </si>
  <si>
    <t xml:space="preserve">a škodám na majetku osob a subjektů užívajících objekty a </t>
  </si>
  <si>
    <t xml:space="preserve">pozemky dotčené stavbou, k poškození stávajících staveb, </t>
  </si>
  <si>
    <t>jejich součástí, zařízení a přilehlých nemovitostí.</t>
  </si>
  <si>
    <t xml:space="preserve">Poskytnutí místnosti nebo její části včetně vybavení pracovním </t>
  </si>
  <si>
    <t xml:space="preserve">stolem a židlemi pro konání kontrolních dnů,   </t>
  </si>
  <si>
    <t xml:space="preserve">případně pro umožnění činnosti TDS, AD, SÚ. </t>
  </si>
  <si>
    <t>Náklady na provoz a údržbu zařízení staveniště po celou dobu výstavby</t>
  </si>
  <si>
    <t>Zrušení zařízení staveniště včetně</t>
  </si>
  <si>
    <t>Součet</t>
  </si>
  <si>
    <t>4</t>
  </si>
  <si>
    <t>D.2.1 - PS 01  Zdravotnická technologie v SO 01</t>
  </si>
  <si>
    <t>Soupis:</t>
  </si>
  <si>
    <t>2.1.1 - Urgent přístavba a DIGIP 1.p.p.</t>
  </si>
  <si>
    <t>Úroveň 3:</t>
  </si>
  <si>
    <t>2.1.1.1 - Urgentní příjem - 1B</t>
  </si>
  <si>
    <t>PČV - Popis položky</t>
  </si>
  <si>
    <t>PČV</t>
  </si>
  <si>
    <t>Popis položky</t>
  </si>
  <si>
    <t>141003</t>
  </si>
  <si>
    <t>vyšetřovací svítidlo</t>
  </si>
  <si>
    <t>ks</t>
  </si>
  <si>
    <t>36</t>
  </si>
  <si>
    <t>Poznámka k položce:_x000D_
0 1.Položky pevně spojené se stavbou 1b</t>
  </si>
  <si>
    <t>232115</t>
  </si>
  <si>
    <t>svítidlo operační LED</t>
  </si>
  <si>
    <t>94</t>
  </si>
  <si>
    <t>232123</t>
  </si>
  <si>
    <t>96</t>
  </si>
  <si>
    <t>232307</t>
  </si>
  <si>
    <t>98</t>
  </si>
  <si>
    <t>2.1.1.2 - Urgentní příjem - 1C</t>
  </si>
  <si>
    <t>361702</t>
  </si>
  <si>
    <t>skříň nerezová vysoká</t>
  </si>
  <si>
    <t>132</t>
  </si>
  <si>
    <t>Poznámka k položce:_x000D_
0 1.Položky pevně spojené se stavbou 1c</t>
  </si>
  <si>
    <t>401489</t>
  </si>
  <si>
    <t>kuchyňská linka s umývadlem, dřezem</t>
  </si>
  <si>
    <t>200</t>
  </si>
  <si>
    <t>401701</t>
  </si>
  <si>
    <t>pracovní linka s umývadlem a dřezem</t>
  </si>
  <si>
    <t>204</t>
  </si>
  <si>
    <t>404116</t>
  </si>
  <si>
    <t>mycí stůl nerezový, dřez 600/450/280</t>
  </si>
  <si>
    <t>268</t>
  </si>
  <si>
    <t>5</t>
  </si>
  <si>
    <t>404146</t>
  </si>
  <si>
    <t>270</t>
  </si>
  <si>
    <t>6</t>
  </si>
  <si>
    <t>404201</t>
  </si>
  <si>
    <t>mycí stůl nerezový, dřezy 700/450/280 a 450/450/280</t>
  </si>
  <si>
    <t>272</t>
  </si>
  <si>
    <t>7</t>
  </si>
  <si>
    <t>404208</t>
  </si>
  <si>
    <t>274</t>
  </si>
  <si>
    <t>8</t>
  </si>
  <si>
    <t>404209</t>
  </si>
  <si>
    <t>mycí stůl nerezový, dřezy 600/450/280 a 450/450/280</t>
  </si>
  <si>
    <t>276</t>
  </si>
  <si>
    <t>2.1.1.3 - Urgentní příjem - 2</t>
  </si>
  <si>
    <t xml:space="preserve">DALŠÍ VYBAVENÍ NEZAP - DALŠÍ VYBAVENÍ NEZAPOČÍTANÉ DO ROZPOČTU ZDRAVOTNICKÉ TECHNOLOGIE </t>
  </si>
  <si>
    <t>100116</t>
  </si>
  <si>
    <t>CT přístroj</t>
  </si>
  <si>
    <t>Poznámka k položce:_x000D_
0 2.ZT pevně spojená se stavbou 2</t>
  </si>
  <si>
    <t>100228</t>
  </si>
  <si>
    <t>RTG skiagraf</t>
  </si>
  <si>
    <t>101011</t>
  </si>
  <si>
    <t>ovládací pult skiagrafie</t>
  </si>
  <si>
    <t>Poznámka k položce:_x000D_
součást přístroje RTG PČV - 100228. NEOCEŇOVAT 2.ZT pevně spojená se stavbou 2</t>
  </si>
  <si>
    <t>101501</t>
  </si>
  <si>
    <t>technické příslušenství CT</t>
  </si>
  <si>
    <t>Poznámka k položce:_x000D_
součást přístroje CT - PČV:100116. NEOCEŇOVAT 2.ZT pevně spojená se stavbou 2</t>
  </si>
  <si>
    <t>101502</t>
  </si>
  <si>
    <t>ovládací pult CT</t>
  </si>
  <si>
    <t>101585</t>
  </si>
  <si>
    <t>injektor</t>
  </si>
  <si>
    <t>12</t>
  </si>
  <si>
    <t>256101</t>
  </si>
  <si>
    <t>ultrazvuková myčka</t>
  </si>
  <si>
    <t>110</t>
  </si>
  <si>
    <t>261008</t>
  </si>
  <si>
    <t>parní autokláv průchozí</t>
  </si>
  <si>
    <t>112</t>
  </si>
  <si>
    <t>9</t>
  </si>
  <si>
    <t>261012</t>
  </si>
  <si>
    <t>114</t>
  </si>
  <si>
    <t>351215</t>
  </si>
  <si>
    <t>velkokapacitní mycí a desinfekční automat průchozí</t>
  </si>
  <si>
    <t>120</t>
  </si>
  <si>
    <t>11</t>
  </si>
  <si>
    <t>352012</t>
  </si>
  <si>
    <t>autokláv průchozí</t>
  </si>
  <si>
    <t>122</t>
  </si>
  <si>
    <t>355699</t>
  </si>
  <si>
    <t>směšovač desinfekčních prostředků</t>
  </si>
  <si>
    <t>1383758530</t>
  </si>
  <si>
    <t>13</t>
  </si>
  <si>
    <t>359611</t>
  </si>
  <si>
    <t>úpravna vody</t>
  </si>
  <si>
    <t>130</t>
  </si>
  <si>
    <t>14</t>
  </si>
  <si>
    <t>371206</t>
  </si>
  <si>
    <t>myčka desinfektor OP nástrojů jednostranný</t>
  </si>
  <si>
    <t>134</t>
  </si>
  <si>
    <t>371207</t>
  </si>
  <si>
    <t>Myčka instrumentária OP sálů</t>
  </si>
  <si>
    <t>136</t>
  </si>
  <si>
    <t>16</t>
  </si>
  <si>
    <t>376104</t>
  </si>
  <si>
    <t>vyplachovač podložních mís</t>
  </si>
  <si>
    <t>140</t>
  </si>
  <si>
    <t>17</t>
  </si>
  <si>
    <t>451105</t>
  </si>
  <si>
    <t>sprchový panel s desinfekcí</t>
  </si>
  <si>
    <t>396</t>
  </si>
  <si>
    <t>18</t>
  </si>
  <si>
    <t>451106</t>
  </si>
  <si>
    <t>398</t>
  </si>
  <si>
    <t>19</t>
  </si>
  <si>
    <t>452102</t>
  </si>
  <si>
    <t>panel hygienický s desinfekcí a výlevkou</t>
  </si>
  <si>
    <t>400</t>
  </si>
  <si>
    <t>20</t>
  </si>
  <si>
    <t>620123</t>
  </si>
  <si>
    <t>chladnička</t>
  </si>
  <si>
    <t>438</t>
  </si>
  <si>
    <t>620141</t>
  </si>
  <si>
    <t>chladnička na potraviny</t>
  </si>
  <si>
    <t>440</t>
  </si>
  <si>
    <t>22</t>
  </si>
  <si>
    <t>620223</t>
  </si>
  <si>
    <t>442</t>
  </si>
  <si>
    <t>23</t>
  </si>
  <si>
    <t>620231</t>
  </si>
  <si>
    <t>chladnička na potraviny personálu</t>
  </si>
  <si>
    <t>444</t>
  </si>
  <si>
    <t>24</t>
  </si>
  <si>
    <t>620232</t>
  </si>
  <si>
    <t>446</t>
  </si>
  <si>
    <t>25</t>
  </si>
  <si>
    <t>620251</t>
  </si>
  <si>
    <t>448</t>
  </si>
  <si>
    <t>26</t>
  </si>
  <si>
    <t>620263</t>
  </si>
  <si>
    <t>chladnička, prosklené dveře (vitrína)</t>
  </si>
  <si>
    <t>450</t>
  </si>
  <si>
    <t>27</t>
  </si>
  <si>
    <t>621533</t>
  </si>
  <si>
    <t>chladnička cca 150 l</t>
  </si>
  <si>
    <t>452</t>
  </si>
  <si>
    <t>28</t>
  </si>
  <si>
    <t>622314</t>
  </si>
  <si>
    <t>mraznička cca 150l</t>
  </si>
  <si>
    <t>454</t>
  </si>
  <si>
    <t>29</t>
  </si>
  <si>
    <t>630113</t>
  </si>
  <si>
    <t>myčka nádobí</t>
  </si>
  <si>
    <t>456</t>
  </si>
  <si>
    <t>30</t>
  </si>
  <si>
    <t>641111</t>
  </si>
  <si>
    <t>kompresor</t>
  </si>
  <si>
    <t>458</t>
  </si>
  <si>
    <t>DALŠÍ VYBAVENÍ NEZAP</t>
  </si>
  <si>
    <t xml:space="preserve">DALŠÍ VYBAVENÍ NEZAPOČÍTANÉ DO ROZPOČTU ZDRAVOTNICKÉ TECHNOLOGIE </t>
  </si>
  <si>
    <t>31</t>
  </si>
  <si>
    <t>282106</t>
  </si>
  <si>
    <t>stropní tubus anesteziologický</t>
  </si>
  <si>
    <t>462</t>
  </si>
  <si>
    <t>Poznámka k položce:_x000D_
medicinální plyny 2.ZT pevně spojená se stavbou 2</t>
  </si>
  <si>
    <t>32</t>
  </si>
  <si>
    <t>282316</t>
  </si>
  <si>
    <t>stropní tubus operační</t>
  </si>
  <si>
    <t>464</t>
  </si>
  <si>
    <t>33</t>
  </si>
  <si>
    <t>282338</t>
  </si>
  <si>
    <t>instalační most pro 1 lůžko</t>
  </si>
  <si>
    <t>466</t>
  </si>
  <si>
    <t>34</t>
  </si>
  <si>
    <t>282343</t>
  </si>
  <si>
    <t>468</t>
  </si>
  <si>
    <t>35</t>
  </si>
  <si>
    <t>282399</t>
  </si>
  <si>
    <t>lůžková instalační rampa</t>
  </si>
  <si>
    <t>470</t>
  </si>
  <si>
    <t>282409</t>
  </si>
  <si>
    <t>stropní stativ jednoramenný</t>
  </si>
  <si>
    <t>472</t>
  </si>
  <si>
    <t>37</t>
  </si>
  <si>
    <t>519121</t>
  </si>
  <si>
    <t>ústředna dorozumívacícho systému sestra - pacient</t>
  </si>
  <si>
    <t>510</t>
  </si>
  <si>
    <t>Poznámka k položce:_x000D_
slaboproud 2.ZT pevně spojená se stavbou 2</t>
  </si>
  <si>
    <t>2.1.1.4 - Urgentní příjem - 3</t>
  </si>
  <si>
    <t>107154</t>
  </si>
  <si>
    <t>sonograf</t>
  </si>
  <si>
    <t>Poznámka k položce:_x000D_
0 3.ZT mobilní, na zásuvku 3</t>
  </si>
  <si>
    <t>121001</t>
  </si>
  <si>
    <t>defibrilátor</t>
  </si>
  <si>
    <t>131107</t>
  </si>
  <si>
    <t>stůl zákrokový</t>
  </si>
  <si>
    <t>131108</t>
  </si>
  <si>
    <t>Operační stůl s RTG transparentními prvky</t>
  </si>
  <si>
    <t>131502</t>
  </si>
  <si>
    <t>vyhřevná miska pro ohřev roztoků</t>
  </si>
  <si>
    <t>133109</t>
  </si>
  <si>
    <t>133140</t>
  </si>
  <si>
    <t>koagulační přístroj</t>
  </si>
  <si>
    <t>135011</t>
  </si>
  <si>
    <t>Termoregulační systémy</t>
  </si>
  <si>
    <t>135101</t>
  </si>
  <si>
    <t>anesteziologický přístroj</t>
  </si>
  <si>
    <t>138100</t>
  </si>
  <si>
    <t>Chirurgické systémy</t>
  </si>
  <si>
    <t>140002</t>
  </si>
  <si>
    <t>ventilátor plicní</t>
  </si>
  <si>
    <t>141109</t>
  </si>
  <si>
    <t>monitor vitálních funkcí pacienta</t>
  </si>
  <si>
    <t>38</t>
  </si>
  <si>
    <t>141112</t>
  </si>
  <si>
    <t>monitor transportní</t>
  </si>
  <si>
    <t>40</t>
  </si>
  <si>
    <t>141220</t>
  </si>
  <si>
    <t>pulsní oxymetr</t>
  </si>
  <si>
    <t>42</t>
  </si>
  <si>
    <t>141251</t>
  </si>
  <si>
    <t>Kapnometr</t>
  </si>
  <si>
    <t>44</t>
  </si>
  <si>
    <t>142006</t>
  </si>
  <si>
    <t>glukometr</t>
  </si>
  <si>
    <t>46</t>
  </si>
  <si>
    <t>144132</t>
  </si>
  <si>
    <t>infuzní pumpa</t>
  </si>
  <si>
    <t>48</t>
  </si>
  <si>
    <t>144134</t>
  </si>
  <si>
    <t>souprava infuzní pumpy</t>
  </si>
  <si>
    <t>50</t>
  </si>
  <si>
    <t>144135</t>
  </si>
  <si>
    <t>dokovací stanice infuzních pump</t>
  </si>
  <si>
    <t>52</t>
  </si>
  <si>
    <t>144173</t>
  </si>
  <si>
    <t>dokovací stanice dávkovačů</t>
  </si>
  <si>
    <t>54</t>
  </si>
  <si>
    <t>144202</t>
  </si>
  <si>
    <t>lineární dávkovač</t>
  </si>
  <si>
    <t>56</t>
  </si>
  <si>
    <t>144203</t>
  </si>
  <si>
    <t>58</t>
  </si>
  <si>
    <t>144204</t>
  </si>
  <si>
    <t>souprava lineární dávkovače</t>
  </si>
  <si>
    <t>60</t>
  </si>
  <si>
    <t>144301</t>
  </si>
  <si>
    <t>enterální pumpa</t>
  </si>
  <si>
    <t>62</t>
  </si>
  <si>
    <t>146152</t>
  </si>
  <si>
    <t>odsávačka zplodin pro koagulaci</t>
  </si>
  <si>
    <t>64</t>
  </si>
  <si>
    <t>147603</t>
  </si>
  <si>
    <t>videolaryngoskop</t>
  </si>
  <si>
    <t>66</t>
  </si>
  <si>
    <t>147701</t>
  </si>
  <si>
    <t>fibroskop</t>
  </si>
  <si>
    <t>68</t>
  </si>
  <si>
    <t>150850</t>
  </si>
  <si>
    <t>endoskopická věž</t>
  </si>
  <si>
    <t>70</t>
  </si>
  <si>
    <t>161212</t>
  </si>
  <si>
    <t>elektricky stavitelný vyšetřovací stůl</t>
  </si>
  <si>
    <t>72</t>
  </si>
  <si>
    <t>170901</t>
  </si>
  <si>
    <t>centrála sledování životních funkcí pacenta</t>
  </si>
  <si>
    <t>74</t>
  </si>
  <si>
    <t>170920</t>
  </si>
  <si>
    <t>odsávačka chirurgická</t>
  </si>
  <si>
    <t>76</t>
  </si>
  <si>
    <t>171002</t>
  </si>
  <si>
    <t>Transportní ventilátor</t>
  </si>
  <si>
    <t>78</t>
  </si>
  <si>
    <t>171152</t>
  </si>
  <si>
    <t>tlakoměr</t>
  </si>
  <si>
    <t>80</t>
  </si>
  <si>
    <t>172121</t>
  </si>
  <si>
    <t>přístroj elektroterapeutický</t>
  </si>
  <si>
    <t>82</t>
  </si>
  <si>
    <t>172123</t>
  </si>
  <si>
    <t>přístroj magnetoterapeutický</t>
  </si>
  <si>
    <t>84</t>
  </si>
  <si>
    <t>191022</t>
  </si>
  <si>
    <t>lehátko vyšetřovací</t>
  </si>
  <si>
    <t>86</t>
  </si>
  <si>
    <t>191024</t>
  </si>
  <si>
    <t>mechanicky stavitelné vyšetřovací lehátko</t>
  </si>
  <si>
    <t>88</t>
  </si>
  <si>
    <t>191058</t>
  </si>
  <si>
    <t>fyzioterapeutické lehátko</t>
  </si>
  <si>
    <t>90</t>
  </si>
  <si>
    <t>39</t>
  </si>
  <si>
    <t>191208</t>
  </si>
  <si>
    <t>odběrové křeslo</t>
  </si>
  <si>
    <t>92</t>
  </si>
  <si>
    <t>241001</t>
  </si>
  <si>
    <t>lůžko expektační pojízdné</t>
  </si>
  <si>
    <t>100</t>
  </si>
  <si>
    <t>41</t>
  </si>
  <si>
    <t>246001</t>
  </si>
  <si>
    <t>stolek noční uzamykatelný</t>
  </si>
  <si>
    <t>102</t>
  </si>
  <si>
    <t>249001</t>
  </si>
  <si>
    <t>roller na přemístění pacienta</t>
  </si>
  <si>
    <t>104</t>
  </si>
  <si>
    <t>43</t>
  </si>
  <si>
    <t>251321</t>
  </si>
  <si>
    <t>ohřívač roztoků</t>
  </si>
  <si>
    <t>106</t>
  </si>
  <si>
    <t>251811</t>
  </si>
  <si>
    <t>antibakteriální koberec</t>
  </si>
  <si>
    <t>108</t>
  </si>
  <si>
    <t>45</t>
  </si>
  <si>
    <t>264401</t>
  </si>
  <si>
    <t>selecta pistole</t>
  </si>
  <si>
    <t>116</t>
  </si>
  <si>
    <t>264403</t>
  </si>
  <si>
    <t>118</t>
  </si>
  <si>
    <t>47</t>
  </si>
  <si>
    <t>355201</t>
  </si>
  <si>
    <t>balicí komplet</t>
  </si>
  <si>
    <t>124</t>
  </si>
  <si>
    <t>358842</t>
  </si>
  <si>
    <t>vozík úklidový</t>
  </si>
  <si>
    <t>128</t>
  </si>
  <si>
    <t>49</t>
  </si>
  <si>
    <t>371652</t>
  </si>
  <si>
    <t>transportní lehátko - Stretcher</t>
  </si>
  <si>
    <t>138</t>
  </si>
  <si>
    <t>441142</t>
  </si>
  <si>
    <t>lůžko nemocniční , pojízdné. 4 segmentové, elektricky ovladatelné</t>
  </si>
  <si>
    <t>362</t>
  </si>
  <si>
    <t>51</t>
  </si>
  <si>
    <t>441254</t>
  </si>
  <si>
    <t>lůžko resuscitační  standard JIP</t>
  </si>
  <si>
    <t>364</t>
  </si>
  <si>
    <t>441311</t>
  </si>
  <si>
    <t>mycí lůžko imobilních pacientů</t>
  </si>
  <si>
    <t>366</t>
  </si>
  <si>
    <t>53</t>
  </si>
  <si>
    <t>521111</t>
  </si>
  <si>
    <t>lampa s lupou</t>
  </si>
  <si>
    <t>426</t>
  </si>
  <si>
    <t>543123</t>
  </si>
  <si>
    <t>SW_sběr a archivace dat</t>
  </si>
  <si>
    <t>428</t>
  </si>
  <si>
    <t>55</t>
  </si>
  <si>
    <t>601114</t>
  </si>
  <si>
    <t>varná konvice</t>
  </si>
  <si>
    <t>430</t>
  </si>
  <si>
    <t>603111</t>
  </si>
  <si>
    <t>kávovar</t>
  </si>
  <si>
    <t>432</t>
  </si>
  <si>
    <t>57</t>
  </si>
  <si>
    <t>610121</t>
  </si>
  <si>
    <t>mikrovlnná trouba</t>
  </si>
  <si>
    <t>434</t>
  </si>
  <si>
    <t>2.1.1.5 - Urgentní příjem - 4</t>
  </si>
  <si>
    <t>401101</t>
  </si>
  <si>
    <t>kuchyňská linka</t>
  </si>
  <si>
    <t>142</t>
  </si>
  <si>
    <t>Poznámka k položce:_x000D_
0 4.Nábytek pevně spojený se stavbou 4</t>
  </si>
  <si>
    <t>401102</t>
  </si>
  <si>
    <t>144</t>
  </si>
  <si>
    <t>401106</t>
  </si>
  <si>
    <t>pracovní linka dl.1.800</t>
  </si>
  <si>
    <t>146</t>
  </si>
  <si>
    <t>401107</t>
  </si>
  <si>
    <t>pracovní linka dl.2.000</t>
  </si>
  <si>
    <t>148</t>
  </si>
  <si>
    <t>401405</t>
  </si>
  <si>
    <t>kuchyňská linka s umývadlem a dřezem</t>
  </si>
  <si>
    <t>150</t>
  </si>
  <si>
    <t>401407</t>
  </si>
  <si>
    <t>152</t>
  </si>
  <si>
    <t>401410</t>
  </si>
  <si>
    <t>154</t>
  </si>
  <si>
    <t>401411</t>
  </si>
  <si>
    <t>156</t>
  </si>
  <si>
    <t>401412</t>
  </si>
  <si>
    <t>158</t>
  </si>
  <si>
    <t>401414</t>
  </si>
  <si>
    <t>160</t>
  </si>
  <si>
    <t>401415</t>
  </si>
  <si>
    <t>162</t>
  </si>
  <si>
    <t>401416</t>
  </si>
  <si>
    <t>164</t>
  </si>
  <si>
    <t>401417</t>
  </si>
  <si>
    <t>166</t>
  </si>
  <si>
    <t>401418</t>
  </si>
  <si>
    <t>168</t>
  </si>
  <si>
    <t>401419</t>
  </si>
  <si>
    <t>170</t>
  </si>
  <si>
    <t>401423</t>
  </si>
  <si>
    <t>pracovní linka s umývadlem a dřezem s lapačem sádry</t>
  </si>
  <si>
    <t>172</t>
  </si>
  <si>
    <t>401459</t>
  </si>
  <si>
    <t>174</t>
  </si>
  <si>
    <t>401461</t>
  </si>
  <si>
    <t>176</t>
  </si>
  <si>
    <t>401462</t>
  </si>
  <si>
    <t>178</t>
  </si>
  <si>
    <t>401464</t>
  </si>
  <si>
    <t>180</t>
  </si>
  <si>
    <t>401471</t>
  </si>
  <si>
    <t>182</t>
  </si>
  <si>
    <t>401475</t>
  </si>
  <si>
    <t>184</t>
  </si>
  <si>
    <t>401482</t>
  </si>
  <si>
    <t>pracovní linka dl.2.800</t>
  </si>
  <si>
    <t>186</t>
  </si>
  <si>
    <t>401483</t>
  </si>
  <si>
    <t>pracovní linka dl.2.5000</t>
  </si>
  <si>
    <t>188</t>
  </si>
  <si>
    <t>401484</t>
  </si>
  <si>
    <t>190</t>
  </si>
  <si>
    <t>401485</t>
  </si>
  <si>
    <t>pracovní linka dl.5.000</t>
  </si>
  <si>
    <t>192</t>
  </si>
  <si>
    <t>401486</t>
  </si>
  <si>
    <t>194</t>
  </si>
  <si>
    <t>401487</t>
  </si>
  <si>
    <t>pracovní linka s dřezem</t>
  </si>
  <si>
    <t>196</t>
  </si>
  <si>
    <t>401488</t>
  </si>
  <si>
    <t>pracovní linka dl.6.200</t>
  </si>
  <si>
    <t>198</t>
  </si>
  <si>
    <t>401492</t>
  </si>
  <si>
    <t>202</t>
  </si>
  <si>
    <t>401703</t>
  </si>
  <si>
    <t>206</t>
  </si>
  <si>
    <t>401705</t>
  </si>
  <si>
    <t>208</t>
  </si>
  <si>
    <t>401708</t>
  </si>
  <si>
    <t>210</t>
  </si>
  <si>
    <t>401736</t>
  </si>
  <si>
    <t>212</t>
  </si>
  <si>
    <t>405101</t>
  </si>
  <si>
    <t>pracovní pult</t>
  </si>
  <si>
    <t>278</t>
  </si>
  <si>
    <t>612123</t>
  </si>
  <si>
    <t>varná deska sklokeramická</t>
  </si>
  <si>
    <t>436</t>
  </si>
  <si>
    <t>405215</t>
  </si>
  <si>
    <t>pracovní pult, plná záda, vyvýšená police š.300, 2 pracoviště PC</t>
  </si>
  <si>
    <t>478</t>
  </si>
  <si>
    <t>Poznámka k položce:_x000D_
TABULKY OS/INTERIER 4.Nábytek pevně spojený se stavbou 4</t>
  </si>
  <si>
    <t>405950</t>
  </si>
  <si>
    <t>pracovní pult, 4 pracovní místa PC, centrála monitoringu živ. funkcí pacientů, ústředna dorozumívacího systému sestra pacient</t>
  </si>
  <si>
    <t>480</t>
  </si>
  <si>
    <t>405951</t>
  </si>
  <si>
    <t>482</t>
  </si>
  <si>
    <t>405952</t>
  </si>
  <si>
    <t>484</t>
  </si>
  <si>
    <t>405953</t>
  </si>
  <si>
    <t>486</t>
  </si>
  <si>
    <t>453402</t>
  </si>
  <si>
    <t>nábytková stěna, 2 uzamykatelé skříně, umývadlo</t>
  </si>
  <si>
    <t>502</t>
  </si>
  <si>
    <t>453403</t>
  </si>
  <si>
    <t>504</t>
  </si>
  <si>
    <t>2.1.1.6 - Urgentní příjem - 5</t>
  </si>
  <si>
    <t>403201</t>
  </si>
  <si>
    <t>stůl psací 1.100/700</t>
  </si>
  <si>
    <t>214</t>
  </si>
  <si>
    <t>Poznámka k položce:_x000D_
0 5.Nábytek volný 5a</t>
  </si>
  <si>
    <t>403217</t>
  </si>
  <si>
    <t>stůl pracovní nerezový s jednou policí</t>
  </si>
  <si>
    <t>216</t>
  </si>
  <si>
    <t>403218</t>
  </si>
  <si>
    <t>stůl psací 2.400/700, 2 pracovní místa PC</t>
  </si>
  <si>
    <t>218</t>
  </si>
  <si>
    <t>403219</t>
  </si>
  <si>
    <t>220</t>
  </si>
  <si>
    <t>403221</t>
  </si>
  <si>
    <t>stůl přídavný bez zásuvek</t>
  </si>
  <si>
    <t>222</t>
  </si>
  <si>
    <t>403223</t>
  </si>
  <si>
    <t>stůl nerezový odkládací</t>
  </si>
  <si>
    <t>224</t>
  </si>
  <si>
    <t>403224</t>
  </si>
  <si>
    <t>226</t>
  </si>
  <si>
    <t>403226</t>
  </si>
  <si>
    <t>stůl pracovní nerezový</t>
  </si>
  <si>
    <t>228</t>
  </si>
  <si>
    <t>403248</t>
  </si>
  <si>
    <t>230</t>
  </si>
  <si>
    <t>403252</t>
  </si>
  <si>
    <t>stůl psací 1.400/700</t>
  </si>
  <si>
    <t>232</t>
  </si>
  <si>
    <t>403253</t>
  </si>
  <si>
    <t>stůl psací 1.600/700</t>
  </si>
  <si>
    <t>234</t>
  </si>
  <si>
    <t>403261</t>
  </si>
  <si>
    <t>stůl odkladní, pracovní plocha postforming</t>
  </si>
  <si>
    <t>236</t>
  </si>
  <si>
    <t>403271</t>
  </si>
  <si>
    <t>sádrovací stůl</t>
  </si>
  <si>
    <t>238</t>
  </si>
  <si>
    <t>403308</t>
  </si>
  <si>
    <t>stůl jídelní</t>
  </si>
  <si>
    <t>240</t>
  </si>
  <si>
    <t>403309</t>
  </si>
  <si>
    <t>242</t>
  </si>
  <si>
    <t>403405</t>
  </si>
  <si>
    <t>stolek konferenční</t>
  </si>
  <si>
    <t>244</t>
  </si>
  <si>
    <t>403408</t>
  </si>
  <si>
    <t>stolek 600/600</t>
  </si>
  <si>
    <t>246</t>
  </si>
  <si>
    <t>403411</t>
  </si>
  <si>
    <t>248</t>
  </si>
  <si>
    <t>403502</t>
  </si>
  <si>
    <t>noční stolek , uzamykatelný</t>
  </si>
  <si>
    <t>250</t>
  </si>
  <si>
    <t>403507</t>
  </si>
  <si>
    <t>252</t>
  </si>
  <si>
    <t>403651</t>
  </si>
  <si>
    <t>stůl nerezový s jednou policí</t>
  </si>
  <si>
    <t>254</t>
  </si>
  <si>
    <t>403652</t>
  </si>
  <si>
    <t>256</t>
  </si>
  <si>
    <t>403653</t>
  </si>
  <si>
    <t>258</t>
  </si>
  <si>
    <t>403654</t>
  </si>
  <si>
    <t>stůl nerezový na balení</t>
  </si>
  <si>
    <t>260</t>
  </si>
  <si>
    <t>403655</t>
  </si>
  <si>
    <t>262</t>
  </si>
  <si>
    <t>403723</t>
  </si>
  <si>
    <t>stůl setovací, nerez</t>
  </si>
  <si>
    <t>264</t>
  </si>
  <si>
    <t>403741</t>
  </si>
  <si>
    <t>stůl prohlížecí na textil</t>
  </si>
  <si>
    <t>266</t>
  </si>
  <si>
    <t>407112</t>
  </si>
  <si>
    <t>lavička oddělovací</t>
  </si>
  <si>
    <t>280</t>
  </si>
  <si>
    <t>417122</t>
  </si>
  <si>
    <t>lékárna -'skříň léková 900/450</t>
  </si>
  <si>
    <t>282</t>
  </si>
  <si>
    <t>417142</t>
  </si>
  <si>
    <t>skříň lékárna</t>
  </si>
  <si>
    <t>284</t>
  </si>
  <si>
    <t>419115</t>
  </si>
  <si>
    <t>regál skladový, kovový</t>
  </si>
  <si>
    <t>286</t>
  </si>
  <si>
    <t>419116</t>
  </si>
  <si>
    <t>regál lamino na OP oděv</t>
  </si>
  <si>
    <t>288</t>
  </si>
  <si>
    <t>419117</t>
  </si>
  <si>
    <t>290</t>
  </si>
  <si>
    <t>419118</t>
  </si>
  <si>
    <t>292</t>
  </si>
  <si>
    <t>419513</t>
  </si>
  <si>
    <t>regál nerezový</t>
  </si>
  <si>
    <t>294</t>
  </si>
  <si>
    <t>419514</t>
  </si>
  <si>
    <t>regál lamino na OP obuv</t>
  </si>
  <si>
    <t>296</t>
  </si>
  <si>
    <t>419517</t>
  </si>
  <si>
    <t>298</t>
  </si>
  <si>
    <t>419713</t>
  </si>
  <si>
    <t>skříň policová</t>
  </si>
  <si>
    <t>300</t>
  </si>
  <si>
    <t>421111</t>
  </si>
  <si>
    <t>skříňka přídavná ke stolu</t>
  </si>
  <si>
    <t>302</t>
  </si>
  <si>
    <t>421112</t>
  </si>
  <si>
    <t>skříňka nízká, policová</t>
  </si>
  <si>
    <t>304</t>
  </si>
  <si>
    <t>421303</t>
  </si>
  <si>
    <t>skříň policová,  knihovna</t>
  </si>
  <si>
    <t>306</t>
  </si>
  <si>
    <t>421306</t>
  </si>
  <si>
    <t>308</t>
  </si>
  <si>
    <t>421310</t>
  </si>
  <si>
    <t>310</t>
  </si>
  <si>
    <t>421481</t>
  </si>
  <si>
    <t>skříň nerezová</t>
  </si>
  <si>
    <t>312</t>
  </si>
  <si>
    <t>421482</t>
  </si>
  <si>
    <t>314</t>
  </si>
  <si>
    <t>421512</t>
  </si>
  <si>
    <t>skříňka závěsná na úklidové prostředky</t>
  </si>
  <si>
    <t>316</t>
  </si>
  <si>
    <t>422161</t>
  </si>
  <si>
    <t>skříň policová,  na osobní věci</t>
  </si>
  <si>
    <t>318</t>
  </si>
  <si>
    <t>422172</t>
  </si>
  <si>
    <t>kovová šatní skříň 1-dvířková na soklu s lavičkou</t>
  </si>
  <si>
    <t>320</t>
  </si>
  <si>
    <t>422174</t>
  </si>
  <si>
    <t>skříň šatní</t>
  </si>
  <si>
    <t>322</t>
  </si>
  <si>
    <t>422353</t>
  </si>
  <si>
    <t>kovová skříň na uskladnění desinfekčních prostředků a chemikálií jednodvéřová</t>
  </si>
  <si>
    <t>324</t>
  </si>
  <si>
    <t>422365</t>
  </si>
  <si>
    <t>skříň léková</t>
  </si>
  <si>
    <t>326</t>
  </si>
  <si>
    <t>422753</t>
  </si>
  <si>
    <t>skříň nerezová na podložní mísy a bažanty</t>
  </si>
  <si>
    <t>328</t>
  </si>
  <si>
    <t>427112</t>
  </si>
  <si>
    <t>vozík (židle) sprchovací toaletní pojízdný pro sedící pacienty</t>
  </si>
  <si>
    <t>332</t>
  </si>
  <si>
    <t>427125</t>
  </si>
  <si>
    <t>toaletní křeslo</t>
  </si>
  <si>
    <t>334</t>
  </si>
  <si>
    <t>431950</t>
  </si>
  <si>
    <t>křesílko</t>
  </si>
  <si>
    <t>336</t>
  </si>
  <si>
    <t>431956</t>
  </si>
  <si>
    <t>338</t>
  </si>
  <si>
    <t>433112</t>
  </si>
  <si>
    <t>židle</t>
  </si>
  <si>
    <t>340</t>
  </si>
  <si>
    <t>433122</t>
  </si>
  <si>
    <t>židle kuchyňská</t>
  </si>
  <si>
    <t>342</t>
  </si>
  <si>
    <t>59</t>
  </si>
  <si>
    <t>433212</t>
  </si>
  <si>
    <t>344</t>
  </si>
  <si>
    <t>433422</t>
  </si>
  <si>
    <t>346</t>
  </si>
  <si>
    <t>61</t>
  </si>
  <si>
    <t>433423</t>
  </si>
  <si>
    <t>348</t>
  </si>
  <si>
    <t>433603</t>
  </si>
  <si>
    <t>židle kancelářská</t>
  </si>
  <si>
    <t>350</t>
  </si>
  <si>
    <t>63</t>
  </si>
  <si>
    <t>435323</t>
  </si>
  <si>
    <t>sedačka pojízdná</t>
  </si>
  <si>
    <t>352</t>
  </si>
  <si>
    <t>435541</t>
  </si>
  <si>
    <t>stolička laboratorní</t>
  </si>
  <si>
    <t>354</t>
  </si>
  <si>
    <t>65</t>
  </si>
  <si>
    <t>435613</t>
  </si>
  <si>
    <t>operační stolička</t>
  </si>
  <si>
    <t>356</t>
  </si>
  <si>
    <t>435614</t>
  </si>
  <si>
    <t>operační stolička pro anesteziologa</t>
  </si>
  <si>
    <t>358</t>
  </si>
  <si>
    <t>67</t>
  </si>
  <si>
    <t>437104</t>
  </si>
  <si>
    <t>stolička bez opěradla</t>
  </si>
  <si>
    <t>360</t>
  </si>
  <si>
    <t>443110</t>
  </si>
  <si>
    <t>válenda</t>
  </si>
  <si>
    <t>368</t>
  </si>
  <si>
    <t>69</t>
  </si>
  <si>
    <t>443112</t>
  </si>
  <si>
    <t>370</t>
  </si>
  <si>
    <t>447132</t>
  </si>
  <si>
    <t>sběrný vozík na použité prádlo a odpad</t>
  </si>
  <si>
    <t>372</t>
  </si>
  <si>
    <t>71</t>
  </si>
  <si>
    <t>447142</t>
  </si>
  <si>
    <t>374</t>
  </si>
  <si>
    <t>447172</t>
  </si>
  <si>
    <t>úklidový vozík</t>
  </si>
  <si>
    <t>376</t>
  </si>
  <si>
    <t>73</t>
  </si>
  <si>
    <t>447272</t>
  </si>
  <si>
    <t>vozík pro výkony se zásuvkami a vychystávací plochou</t>
  </si>
  <si>
    <t>378</t>
  </si>
  <si>
    <t>447291</t>
  </si>
  <si>
    <t>manipulační vozík, nerez</t>
  </si>
  <si>
    <t>380</t>
  </si>
  <si>
    <t>75</t>
  </si>
  <si>
    <t>447311</t>
  </si>
  <si>
    <t>vizitový vozík</t>
  </si>
  <si>
    <t>382</t>
  </si>
  <si>
    <t>447424</t>
  </si>
  <si>
    <t>instrumentační stolek hydraulický</t>
  </si>
  <si>
    <t>384</t>
  </si>
  <si>
    <t>77</t>
  </si>
  <si>
    <t>447453</t>
  </si>
  <si>
    <t>vozík nástrojový, přístrojový, na zdravotnický materiál</t>
  </si>
  <si>
    <t>386</t>
  </si>
  <si>
    <t>447511</t>
  </si>
  <si>
    <t>vozík - stolek na odkládání odebraných vzorků</t>
  </si>
  <si>
    <t>388</t>
  </si>
  <si>
    <t>79</t>
  </si>
  <si>
    <t>447546</t>
  </si>
  <si>
    <t>vozík na drobný materiál</t>
  </si>
  <si>
    <t>390</t>
  </si>
  <si>
    <t>447742</t>
  </si>
  <si>
    <t>nerez vozík na odvoz kontejnerů do sterilizace</t>
  </si>
  <si>
    <t>392</t>
  </si>
  <si>
    <t>81</t>
  </si>
  <si>
    <t>447743</t>
  </si>
  <si>
    <t>transportní vozík</t>
  </si>
  <si>
    <t>394</t>
  </si>
  <si>
    <t>455107</t>
  </si>
  <si>
    <t>zástěna</t>
  </si>
  <si>
    <t>402</t>
  </si>
  <si>
    <t>83</t>
  </si>
  <si>
    <t>455201</t>
  </si>
  <si>
    <t>paravan</t>
  </si>
  <si>
    <t>404</t>
  </si>
  <si>
    <t>461108</t>
  </si>
  <si>
    <t>věšák nástěnný</t>
  </si>
  <si>
    <t>406</t>
  </si>
  <si>
    <t>85</t>
  </si>
  <si>
    <t>467512</t>
  </si>
  <si>
    <t>stojan na odpad - komunální</t>
  </si>
  <si>
    <t>408</t>
  </si>
  <si>
    <t>467532</t>
  </si>
  <si>
    <t>stojan na odpad - zdravotnický</t>
  </si>
  <si>
    <t>410</t>
  </si>
  <si>
    <t>87</t>
  </si>
  <si>
    <t>473200</t>
  </si>
  <si>
    <t>schůdky operační, nerezové</t>
  </si>
  <si>
    <t>412</t>
  </si>
  <si>
    <t>485111</t>
  </si>
  <si>
    <t>závěsná police na kancelářské potřeby</t>
  </si>
  <si>
    <t>414</t>
  </si>
  <si>
    <t>89</t>
  </si>
  <si>
    <t>485114</t>
  </si>
  <si>
    <t>police nerezová</t>
  </si>
  <si>
    <t>416</t>
  </si>
  <si>
    <t>485116</t>
  </si>
  <si>
    <t>418</t>
  </si>
  <si>
    <t>91</t>
  </si>
  <si>
    <t>485118</t>
  </si>
  <si>
    <t>420</t>
  </si>
  <si>
    <t>485119</t>
  </si>
  <si>
    <t>422</t>
  </si>
  <si>
    <t>93</t>
  </si>
  <si>
    <t>485131</t>
  </si>
  <si>
    <t>424</t>
  </si>
  <si>
    <t>715133</t>
  </si>
  <si>
    <t>zrcadlo</t>
  </si>
  <si>
    <t>460</t>
  </si>
  <si>
    <t>95</t>
  </si>
  <si>
    <t>474</t>
  </si>
  <si>
    <t>Poznámka k položce:_x000D_
TABULKY OS/INTERIER 5.Nábytek volný 5a</t>
  </si>
  <si>
    <t>403311</t>
  </si>
  <si>
    <t>stolek</t>
  </si>
  <si>
    <t>476</t>
  </si>
  <si>
    <t>97</t>
  </si>
  <si>
    <t>407201</t>
  </si>
  <si>
    <t>čekárenská lavice</t>
  </si>
  <si>
    <t>488</t>
  </si>
  <si>
    <t>407203</t>
  </si>
  <si>
    <t>490</t>
  </si>
  <si>
    <t>99</t>
  </si>
  <si>
    <t>407401</t>
  </si>
  <si>
    <t>492</t>
  </si>
  <si>
    <t>422171</t>
  </si>
  <si>
    <t>kovová šatní skříň 1-dvířková na soklu</t>
  </si>
  <si>
    <t>494</t>
  </si>
  <si>
    <t>101</t>
  </si>
  <si>
    <t>496</t>
  </si>
  <si>
    <t>498</t>
  </si>
  <si>
    <t>103</t>
  </si>
  <si>
    <t>433124</t>
  </si>
  <si>
    <t>500</t>
  </si>
  <si>
    <t>506</t>
  </si>
  <si>
    <t>105</t>
  </si>
  <si>
    <t>498765</t>
  </si>
  <si>
    <t>box sedací</t>
  </si>
  <si>
    <t>508</t>
  </si>
  <si>
    <t>2.1.2 - DIGIP 1.n.p.</t>
  </si>
  <si>
    <t>2.1.2.1 - DIGIP 1.n.p. - 1B</t>
  </si>
  <si>
    <t>232126</t>
  </si>
  <si>
    <t>stropní zákrokové svítidlo</t>
  </si>
  <si>
    <t>2.1.2.2 - DIGIP 1.n.p. - 1C</t>
  </si>
  <si>
    <t>401421</t>
  </si>
  <si>
    <t>401429</t>
  </si>
  <si>
    <t>pracovní linka</t>
  </si>
  <si>
    <t>401433</t>
  </si>
  <si>
    <t>pracovní linka se dřezem</t>
  </si>
  <si>
    <t>401435</t>
  </si>
  <si>
    <t>401442</t>
  </si>
  <si>
    <t>401443</t>
  </si>
  <si>
    <t>401466</t>
  </si>
  <si>
    <t>401468</t>
  </si>
  <si>
    <t>403657</t>
  </si>
  <si>
    <t>403658</t>
  </si>
  <si>
    <t>404187</t>
  </si>
  <si>
    <t>mycí stůl</t>
  </si>
  <si>
    <t>405962</t>
  </si>
  <si>
    <t>pracovní pult, 2 pracovní místa PC</t>
  </si>
  <si>
    <t>Poznámka k položce:_x000D_
TABULKY OS/INTERIER 1.Položky pevně spojené se stavbou 1c</t>
  </si>
  <si>
    <t>2.1.2.3 - DIGIP 1.n.p. - 2</t>
  </si>
  <si>
    <t>352913</t>
  </si>
  <si>
    <t>myčka endoskopů jednokomorová</t>
  </si>
  <si>
    <t>422613</t>
  </si>
  <si>
    <t>sušicí skříň na endoskopy prokládací</t>
  </si>
  <si>
    <t>422615</t>
  </si>
  <si>
    <t>sušicí skříň na endoskopy</t>
  </si>
  <si>
    <t>721112</t>
  </si>
  <si>
    <t>odtah nad dřezem</t>
  </si>
  <si>
    <t>Poznámka k položce:_x000D_
dodávka VZT 2.ZT pevně spojená se stavbou 2</t>
  </si>
  <si>
    <t>282315</t>
  </si>
  <si>
    <t>stropní stativ dvouramenný</t>
  </si>
  <si>
    <t>126</t>
  </si>
  <si>
    <t>2.1.2.4 - DIGIP 1.n.p. - 3</t>
  </si>
  <si>
    <t>150856</t>
  </si>
  <si>
    <t>endoskopická věž s příslušenstvím</t>
  </si>
  <si>
    <t>191021</t>
  </si>
  <si>
    <t>vyšetřovací křeslo, el. polohovatelné</t>
  </si>
  <si>
    <t>191034</t>
  </si>
  <si>
    <t>lehátko zdravotnické, polohovatelná hlavová část</t>
  </si>
  <si>
    <t>427169</t>
  </si>
  <si>
    <t>elektricky polohovatelné infúzní křeslo</t>
  </si>
  <si>
    <t>2.1.2.5 - DIGIP 1.n.p. - 4</t>
  </si>
  <si>
    <t>2.1.2.6 - DIGIP 1.n.p. - 5a</t>
  </si>
  <si>
    <t>421383</t>
  </si>
  <si>
    <t>422362</t>
  </si>
  <si>
    <t>registrační skříň A4, 5 zásuvek</t>
  </si>
  <si>
    <t>D.2.7 - PS 07  Zdravotnická technologie v SO 02</t>
  </si>
  <si>
    <t>2.7.1 - Úpravy v DIGIP - 2</t>
  </si>
  <si>
    <t>2.7.2 - Úpravy v DIGIP - 3</t>
  </si>
  <si>
    <t>151258</t>
  </si>
  <si>
    <t>reagenční aparát</t>
  </si>
  <si>
    <t>220000</t>
  </si>
  <si>
    <t>váha lékárenská</t>
  </si>
  <si>
    <t>261036</t>
  </si>
  <si>
    <t>stolní sterilizátor</t>
  </si>
  <si>
    <t>288213</t>
  </si>
  <si>
    <t>váha na příjmu</t>
  </si>
  <si>
    <t>505111</t>
  </si>
  <si>
    <t>monitor</t>
  </si>
  <si>
    <t>507121</t>
  </si>
  <si>
    <t>tiskárna</t>
  </si>
  <si>
    <t>520111</t>
  </si>
  <si>
    <t>čtečka čárkového kódu</t>
  </si>
  <si>
    <t>521101</t>
  </si>
  <si>
    <t>pokladna</t>
  </si>
  <si>
    <t>541103</t>
  </si>
  <si>
    <t>software základní, skladový a výdejový</t>
  </si>
  <si>
    <t>620224</t>
  </si>
  <si>
    <t>620273</t>
  </si>
  <si>
    <t>chladnička s prosklenými dveřmi - vitrýna</t>
  </si>
  <si>
    <t>rychlovarná konvice</t>
  </si>
  <si>
    <t>504101</t>
  </si>
  <si>
    <t>PC</t>
  </si>
  <si>
    <t>Poznámka k položce:_x000D_
slaboproud 3.ZT mobilní, na zásuvku 3</t>
  </si>
  <si>
    <t>2.7.3 - Úpravy v DIGIP - 4</t>
  </si>
  <si>
    <t>401846</t>
  </si>
  <si>
    <t>2.7.4 - Úpravy v DIGIP - 5</t>
  </si>
  <si>
    <t>360010</t>
  </si>
  <si>
    <t>pracovní linka s horními skříňkami,</t>
  </si>
  <si>
    <t>360016</t>
  </si>
  <si>
    <t>403254</t>
  </si>
  <si>
    <t>stůl psací 1.000/700</t>
  </si>
  <si>
    <t>stůl odkladní, lamino, pracovní deska postforming</t>
  </si>
  <si>
    <t>417121</t>
  </si>
  <si>
    <t>trezor na opiáty</t>
  </si>
  <si>
    <t>417152</t>
  </si>
  <si>
    <t>prosklené vitrýny s osvětlením</t>
  </si>
  <si>
    <t>417153</t>
  </si>
  <si>
    <t>419112</t>
  </si>
  <si>
    <t>regál otevřený, skladový</t>
  </si>
  <si>
    <t>419113</t>
  </si>
  <si>
    <t>419811</t>
  </si>
  <si>
    <t>419814</t>
  </si>
  <si>
    <t>419817</t>
  </si>
  <si>
    <t>419818</t>
  </si>
  <si>
    <t>419911</t>
  </si>
  <si>
    <t>skříň - regál lékový</t>
  </si>
  <si>
    <t>419912</t>
  </si>
  <si>
    <t>435523</t>
  </si>
  <si>
    <t>Laboratorní židle čalouněná, vysoký válec, chromovaná kostra, podnožka</t>
  </si>
  <si>
    <t>405701</t>
  </si>
  <si>
    <t>výdejní tára, 3 výdejní místa s úpravou pro počítač, čtečku, tiskárnu</t>
  </si>
  <si>
    <t>403313</t>
  </si>
  <si>
    <t>D.2.8 - PS 08  Vestavby operačních sálů</t>
  </si>
  <si>
    <t>D.2.8.1 - Vestavby operačních sálů</t>
  </si>
  <si>
    <t xml:space="preserve">1 - Stropní podhled systému viz PD č.v. D.2.8.2 04 Podhledy a D.2.8.1 technická zpráva, </t>
  </si>
  <si>
    <t xml:space="preserve">2 - Příčky systému viz PD č.v. D2.8.2 02 Příčky -základní rozměry, D.2.8.2 03 Příčky - radiační ochrana </t>
  </si>
  <si>
    <t xml:space="preserve">3 - Stropní svítidla systému viz PD č.v. D.2.8.2 04 Podhledy, D.2.8.2 05 Připravenost elektro a D.2.8.1 </t>
  </si>
  <si>
    <t>4 - Dveře systému viz PD č.v.  D2.8.2 02 Příčky - základní rozměry a D.2.8.1 technická zpráva,</t>
  </si>
  <si>
    <t>5 - Okna č.v.   D2.8.2 02 Příčky -základní rozměry  a D.2.8.1 technická zpráva,</t>
  </si>
  <si>
    <t>6 - Vzduchotechnické prvky systému viz PD č.v. D.2.8.2 04 Podhledy, D.2.8.2 05 Připravenost elektro a D.</t>
  </si>
  <si>
    <t>7 - Instalační prvky viz PD č.v.  D2.8.2 02 Příčky -základní rozměry, D.2.8.2 04 Podhledy, D.2.8.2 05 Př</t>
  </si>
  <si>
    <t>8 - Nábytek viz PD č.v.  D2.8.2 06 Nábytek a D.2.8.1 technická zpráva,</t>
  </si>
  <si>
    <t>9 - Videoovládání sálu viz část PS 08 - D.2.8.2_výkaz výměr</t>
  </si>
  <si>
    <t xml:space="preserve">Stropní podhled systému viz PD č.v. D.2.8.2 04 Podhledy a D.2.8.1 technická zpráva, </t>
  </si>
  <si>
    <t>1.1</t>
  </si>
  <si>
    <t>Podhled - těsný min. do 30 Pa vůči atmosférickému tlaku, modulový a universální</t>
  </si>
  <si>
    <t>m²</t>
  </si>
  <si>
    <t>Poznámka k položce:_x000D_
Poznámka k položce: Podhled - těsný min. do 30 Pa vůči atmosférickému tlaku, modulový a universální. Do podhledu lze jednoduše zakomponovat revizní kazety, koncové prvky rozvodu vzduchu, svítidla a ostatní prvky. Podhled se skládá z vlastní nosné ocelové konstrukce a kazet. Ocelová konstrukce podhledu je skrytá nad kazetami podhledu a kotví se do stavebního stropu závěsy s vloženými silentbloky. Konstrukce se skládá z nosných a montážních profilů. Do závěsů se kotví nosné profily. Ty jsou pomocí křížových spojek spojeny s montážním profilem. Montážní profil má předpružený tvar, do které se zasouvají kazety podhledu. Tento systém uchycení umožňuje vytvořit rozebíratelný spoj.  Kazety jsou zasunuty do ocelové konstrukce a rozebíratelně upevněny pomocí lisovaných zámků. Okrajové kazety jsou vloženy do hliníkového obvodového profilu. Kazety mají základní modulový rozměr (600x1200)mm jsou vyrobeny z pozinkované oceli, lakované v barevném odstínu RAL 9010 (maximálně 30% lesku). Spáry mezi kazetami podhledu jsou tmeleny silikonovým tmelem. H podhledu 3.000mm. H stavebního stropu 3.850mm.</t>
  </si>
  <si>
    <t>1.2</t>
  </si>
  <si>
    <t>Revizní kazeta (600x600)mm do podhledu (600x1200)mm z ocelového lakovaného plechu v barevném provedení shodném s kazetami podhledu</t>
  </si>
  <si>
    <t>Poznámka k položce:_x000D_
Poznámka k položce: Revizní kazeta (600x600)mm do podhledu (600x1200)mm z ocelového lakovaného plechu v barevném provedení shodném s kazetami podhledu</t>
  </si>
  <si>
    <t xml:space="preserve">Příčky systému viz PD č.v. D2.8.2 02 Příčky -základní rozměry, D.2.8.2 03 Příčky - radiační ochrana </t>
  </si>
  <si>
    <t>2.1</t>
  </si>
  <si>
    <t>Obkladové panely nerezové,  barevně lakované, hladký povrch, montáž pomocí příchytek ze strany panelů ve svislé montážní mezeře na svislou ocelovou konstrukci, zaručující snadnou montáž, případně demontáž.</t>
  </si>
  <si>
    <t>Poznámka k položce:_x000D_
Poznámka k položce: Obkladové panely nerezové,  barevně lakované, hladký povrch, montáž pomocí příchytek ze strany panelů ve svislé montážní mezeře na svislou ocelovou konstrukci, zaručující snadnou montáž, případně demontáž. Základní rastr  1200  mm, Výška panelů 900mm, tloušťka panelů je 19 mm. V panelech budou provedeny výřezy pro umístění stěnových prvků. Nalepené těsnění pro dotěsnění vodorovných spár. Materiál: nerezová ocel s vlepenou výztuhou. Barva povrchu podle vzorníku NCS, pastelová, matná (maximálně 30% lesku) -  v souladu s architektonickým řešením stavby. Odolnost proti čistícím a desinfekčním prostředkům.</t>
  </si>
  <si>
    <t>2.2</t>
  </si>
  <si>
    <t>Poznámka k položce:_x000D_
Poznámka k položce: Obkladové panely nerezové,  barevně lakované, hladký povrch, montáž pomocí příchytek ze strany panelů ve svislé montážní mezeře na svislou ocelovou konstrukci, zaručující snadnou montáž, případně demontáž. Základní rastr 1200mm, Výška panelů 200mm, tloušťka panelů je 19 mm. V panelech budou provedeny výřezy pro umístění stěnových prvků. Nalepené těsnění pro dotěsnění vodorovných spár. Materiál: nerezová ocel s vlepenou výztuhou. Barva povrchu podle vzorníku NCS, pastelová, matná (maximálně 30% lesku) -  v souladu s architektonickým řešením stavby. Odolnost proti čistícím a desinfekčním prostředkům.</t>
  </si>
  <si>
    <t>2.3</t>
  </si>
  <si>
    <t>Poznámka k položce:_x000D_
Poznámka k položce: Obkladové panely nerezové,  barevně lakované, hladký povrch, montáž pomocí příchytek ze strany panelů ve svislé montážní mezeře na svislou ocelovou konstrukci, zaručující snadnou montáž, případně demontáž. Základní rastr 1200mm, Výška panelů 1.800mm, tloušťka panelů je 19 mm. V panelech budou provedeny výřezy pro umístění stěnových prvků. Nalepené těsnění pro dotěsnění vodorovných spár. Materiál: nerezová ocel s vlepenou výztuhou. Barva povrchu podle vzorníku NCS, pastelová, matná (maximálně 30% lesku) -  v souladu s architektonickým řešením stavby. Odolnost proti čistícím a desinfekčním prostředkům.</t>
  </si>
  <si>
    <t>2.4</t>
  </si>
  <si>
    <t>Podlahová ocelová nosná kostrukce, výška 100mm, kotvená do betonové podlahy po obvodě místností, musí umožnit nalepení fabionu a podlahové krytiny</t>
  </si>
  <si>
    <t>bm</t>
  </si>
  <si>
    <t>Poznámka k položce:_x000D_
Poznámka k položce: Podlahová ocelová nosná kostrukce, výška 100mm, kotvená do betonové podlahy po obvodě místností, musí umožnit nalepení fabionu a podlahové krytiny. Materiál: galvanicky zinkovaná nebo chromátovaná ocel, případně nerezová ocel.</t>
  </si>
  <si>
    <t>2.5</t>
  </si>
  <si>
    <t>Svislá ocelová konstrukce, výška min. 3150mm, kotvená pomocí vzpěr do stěny, v horní části svázaná ocelovým profilem</t>
  </si>
  <si>
    <t>Poznámka k položce:_x000D_
Poznámka k položce: Svislá ocelová konstrukce, výška min. 3150mm, kotvená pomocí vzpěr do stěny, v horní části svázaná ocelovým profilem. Materiál: galvanicky zinkovaná ocel nebo chromátované ocelové uzavřené profily min. 40*40*2mm.</t>
  </si>
  <si>
    <t>2.6</t>
  </si>
  <si>
    <t>Vodorovné ocelové výztuhy montované pomocí cca 4ks samořezných šroubů na svislou konstrukci v místě montáže nabytku, instalace vody a odpadů, stěnových kanálů apod</t>
  </si>
  <si>
    <t>Poznámka k položce:_x000D_
Poznámka k položce: Vodorovné ocelové výztuhy montované pomocí cca 4ks samořezných šroubů na svislou konstrukci v místě montáže nabytku, instalace vody a odpadů, stěnových kanálů apod. Materiál: galvanicky zinkovaná  nebo chromátovaná ocel min.tl. 2mm, délka max. 1200mm, výška 50mm</t>
  </si>
  <si>
    <t>2.7</t>
  </si>
  <si>
    <t>Vodorovné ocelové výztuhy montované pomocí cca 4ks samořezných šroubů na svislou konstrukci v místě montáže nabytku, instalace vody a odpadů, stěnových kanálů apod.</t>
  </si>
  <si>
    <t>Poznámka k položce:_x000D_
Poznámka k položce: Vodorovné ocelové výztuhy montované pomocí cca 4ks samořezných šroubů na svislou konstrukci v místě montáže nabytku, instalace vody a odpadů, stěnových kanálů apod. Materiál: galvanicky zinkovaná  nebo chromátovaná ocel min.tl. 2mm, délka max. 1200mm, výška 100mm</t>
  </si>
  <si>
    <t>2.8</t>
  </si>
  <si>
    <t>Poznámka k položce:_x000D_
Poznámka k položce: Vodorovné ocelové výztuhy montované pomocí cca 4ks samořezných šroubů na svislou konstrukci v místě montáže nabytku, instalace vody a odpadů, stěnových kanálů apod. Materiál: galvanicky zinkovaná  nebo chromátovaná ocel min.tl. 5mm, délka max. 1200mm, výška 200mm</t>
  </si>
  <si>
    <t>2.9</t>
  </si>
  <si>
    <t>Polyuretanové těsnění - samolepící lepené na ocelovou konstrukci v místě dotyku obkladových panelů, tl.3mm</t>
  </si>
  <si>
    <t>Poznámka k položce:_x000D_
Poznámka k položce: Polyuretanové těsnění - samolepící lepené na ocelovou konstrukci v místě dotyku obkladových panelů, tl.3mm</t>
  </si>
  <si>
    <t>2.10</t>
  </si>
  <si>
    <t>Krycí těsnění - silikonové těsnění pro překrytí montážní mezery. Barva v odstínu stejném jako barva obkladových panelů. Provedení vhodné pro operační sály.</t>
  </si>
  <si>
    <t>Poznámka k položce:_x000D_
Poznámka k položce: Krycí těsnění - silikonové těsnění pro překrytí montážní mezery. Barva v odstínu stejném jako barva obkladových panelů. Provedení vhodné pro operační sály.</t>
  </si>
  <si>
    <t>2.11</t>
  </si>
  <si>
    <t>Nosná konstrukce radiační ochrany - nosná jednostranná SDK příčka</t>
  </si>
  <si>
    <t>Poznámka k položce:_x000D_
Poznámka k položce: Nosná konstrukce radiační ochrany - nosná jednostranná SDK příčka</t>
  </si>
  <si>
    <t>2.12</t>
  </si>
  <si>
    <t>Radiační ochrana - olověný plech #1,5mm od podlahy po stavební strop. V době vypracování projektu nebyl znám konkrétní zářič, který bude používán na operačních sálech.</t>
  </si>
  <si>
    <t>Poznámka k položce:_x000D_
Poznámka k položce: Radiační ochrana - olověný plech #1,5mm od podlahy po stavební strop. V době vypracování projektu nebyl znám konkrétní zářič, který bude používán na operačních sálech. V projektu je použit pro kompletnost projektu referenční ekvivalent olova 1,5mm. Dodavatel si musí ověřit, zda navržená ochrana proti radiačnímu záření odpovídá požadavkům na radiační ochranu v době realizace projektu Před realizací musí být proveden výpočet na konkrétní zářiče. Po určení správného ekvivalentu olova musí být přehodnocena ochrana proti ionizačnímu záření a musí být upraven ROZPOČET dle výpočtu (všechny položky obsahující ochranu proti ionizujícímu záření).</t>
  </si>
  <si>
    <t xml:space="preserve">Stropní svítidla systému viz PD č.v. D.2.8.2 04 Podhledy, D.2.8.2 05 Připravenost elektro a D.2.8.1 </t>
  </si>
  <si>
    <t>3.1</t>
  </si>
  <si>
    <t>Stropní svítidlo do rastru 600x1200, M12 LED 136W , s vloženým matným difuzorem s mikroiprismatickou strukturou a spodním krycím chemicky kaleným sklem v úpravě proti odrazu laserového paprsku, odnímatelným bez použití nářadí</t>
  </si>
  <si>
    <t>Poznámka k položce:_x000D_
Poznámka k položce: Stropní svítidlo do rastru 600x1200, M12 LED 136W , s vloženým matným difuzorem s mikroiprismatickou strukturou a spodním krycím chemicky kaleným sklem v úpravě proti odrazu laserového paprsku, odnímatelným bez použití nářadí, s indexem podání barev lepším než Ra=90,  barva svítidla shodná s barvou stropních kazet,  s plynulou změnou intenzity osvětlení systém DALI, IP65.</t>
  </si>
  <si>
    <t>3.2</t>
  </si>
  <si>
    <t>Stropní svítidlo do rastru 600x600, M6 LED 68W , s vloženým matným difuzorem s mikroiprismatickou strukturou a spodním krycím chemicky kaleným sklem v úpravě proti odrazu laserového paprsku, odnímatelným bez použití nářadí</t>
  </si>
  <si>
    <t>Poznámka k položce:_x000D_
Poznámka k položce: Stropní svítidlo do rastru 600x600, M6 LED 68W , s vloženým matným difuzorem s mikroiprismatickou strukturou a spodním krycím chemicky kaleným sklem v úpravě proti odrazu laserového paprsku, odnímatelným bez použití nářadí, s indexem podání barev lepším než Ra=90,  barva svítidla shodná s barvou stropních kazet,  s plynulou změnou intenzity osvětlení systém DALI, IP65.</t>
  </si>
  <si>
    <t>Dveře systému viz PD č.v.  D2.8.2 02 Příčky - základní rozměry a D.2.8.1 technická zpráva,</t>
  </si>
  <si>
    <t>4.1</t>
  </si>
  <si>
    <t>Dveře nerezové, automaticky posuvné jednokřídlé, prosklené (400x500)mm bezpečnostním sklem, s elektrickým pohonem 230V, 50/60Hz, řízení mikroprocesorem s možností plynulé změny nastavení otvírací rychlosti min. 10-30cm/s</t>
  </si>
  <si>
    <t>Poznámka k položce:_x000D_
Poznámka k položce: Dveře nerezové, automaticky posuvné jednokřídlé, prosklené (400x500)mm bezpečnostním sklem, s elektrickým pohonem 230V, 50/60Hz, řízení mikroprocesorem s možností plynulé změny nastavení otvírací rychlosti min. 10-30cm/s, funkce pro částečné  a plné otevření, včetně bezdotykových ovladačů. Material: nerezová ocel - AISI 304,  průchozí šířka 1400mm, výška 2055mm,  Barva povrchu podle vzorníku NCS, pastelová, matná (maximálně 30% lesku) -  v souladu s architektonickým řešením stavby.  Nerezová zárubeň - AISI 316L, povrchová úprava - kartáčováno.</t>
  </si>
  <si>
    <t>4.2</t>
  </si>
  <si>
    <t>Dveře nerezové, automaticky posuvné jednokřídlé, prosklené (400x500)mm bezpečnostním sklem s vloženým filtrem pro danou vlnovou délku používaného laseru a s ochrannou proti odrazu laserového paprsku, s elektrickým pohonem 230V, 50/60Hz</t>
  </si>
  <si>
    <t>Poznámka k položce:_x000D_
Poznámka k položce: Dveře nerezové, automaticky posuvné jednokřídlé, prosklené (400x500)mm bezpečnostním sklem s vloženým filtrem pro danou vlnovou délku používaného laseru a s ochrannou proti odrazu laserového paprsku, s elektrickým pohonem 230V, 50/60Hz, řízení mikroprocesorem s možností plynulé změny nastavení otvírací rychlosti min. 10-30cm/s, funkce pro částečné  a plné otevření, včetně bezdotykových ovladačů. Material: nerezová ocel - AISI 304,  průchozí šířka 1400mm, výška 2055mm  Barva povrchu podle vzorníku NCS, pastelová, matná (maximálně 30% lesku) -  v souladu s architektonickým řešením stavby. Nerezová zárubeň - AISI 316L, povrchová úprava - kartáčováno. V době vypracování projektu nebyl znám konkrétní typ laseru, který bude používán na operačních sálech. V projektu je použit pro kompletnost projektu referenční ekvivalent laseru – laser pevnolátkový, s vlnovou délkou vyzařování 2.100nm, výkonem &lt; 100W. Dodavatel si musí ověřit parametry používaných laserů na sálech v době výstavby sálů a dle těchto parametrů upravit cenu v rozpočtu u všech prosklených ploch – filtr proti průniku laserového záření.</t>
  </si>
  <si>
    <t>4.3</t>
  </si>
  <si>
    <t>Dveře nerezové, automaticky otáčivé jednokřídlé, plné, koule - koule, nerez. Material: nerezová ocel - AISI 304, barva povrchu podle vzorníku NCS, pastelová, matná -  v souladu s architektonickým řešením stavby, s elektrickým pohonem 100 - 230V,50/60Hz</t>
  </si>
  <si>
    <t>Poznámka k položce:_x000D_
Poznámka k položce: Dveře nerezové, automaticky otáčivé jednokřídlé, plné, koule - koule, nerez. Material: nerezová ocel - AISI 304, barva povrchu podle vzorníku NCS, pastelová, matná -  v souladu s architektonickým řešením stavby, s elektrickým pohonem 100 - 230V,50/60Hz, funkce trvale otevřeno, průchozí šířka 900mm, výška 2.045mm Barva povrchu podle vzorníku NCS, pastelová, matná (maximálně 30% lesku) -  v souladu s architektonickým řešením stavby.  Nerezová zárubeň - AISI 316L, povrchová úprava - kartáčováno.</t>
  </si>
  <si>
    <t>Okna č.v.   D2.8.2 02 Příčky -základní rozměry  a D.2.8.1 technická zpráva,</t>
  </si>
  <si>
    <t>5.1</t>
  </si>
  <si>
    <t>Příčkové okno, ocelový lakovaný rám, oboustranně bezpečnostní sklo, v meziskelním prostoru odvlhčovací lišta, provedení farma, 1.345x595mm, včetně ostění z lakovaného plechu, osazeno z jedné strany do vestavby, z druhé strany do SDK příčky.</t>
  </si>
  <si>
    <t>Poznámka k položce:_x000D_
Poznámka k položce: Příčkové okno, ocelový lakovaný rám, oboustranně bezpečnostní sklo, v meziskelním prostoru odvlhčovací lišta, provedení farma, 1.345x595mm, včetně ostění z lakovaného plechu, osazeno z jedné strany do vestavby, z druhé strany do SDK příčky.</t>
  </si>
  <si>
    <t>5.2</t>
  </si>
  <si>
    <t>Příčkové okno, ocelový lakovaný rám, oboustranně bezpečnostní sklo s vloženým filtrem pro danou vlnovou délku používaného laseru a s ochrannou proti odrazu laserového paprsku,, v meziskelním prostoru odvlhčovací lišta, provedení farma, 1.345x595mm</t>
  </si>
  <si>
    <t>Poznámka k položce:_x000D_
Poznámka k položce: Příčkové okno, ocelový lakovaný rám, oboustranně bezpečnostní sklo s vloženým filtrem pro danou vlnovou délku používaného laseru a s ochrannou proti odrazu laserového paprsku,, v meziskelním prostoru odvlhčovací lišta, provedení farma, 1.345x595mm, včetně ostění z lakovaného plechu, osazeno z jedné strany do vestavby, z druhé strany do SDK příčky. V době vypracování projektu nebyl znám konkrétní typ laseru, který bude používán na operačních sálech. V projektu je použit pro kompletnost projektu referenční ekvivalent laseru – laser pevnolátkový, s vlnovou délkou vyzařování 2.100nm, výkonem &lt; 100W. Dodavatel si musí ověřit parametry používaných laserů na sálech v době výstavby sálů a dle těchto parametrů upravit cenu v rozpočtu u všech prosklených ploch – filtr proti průniku laserového záření.</t>
  </si>
  <si>
    <t>Vzduchotechnické prvky systému viz PD č.v. D.2.8.2 04 Podhledy, D.2.8.2 05 Připravenost elektro a D.</t>
  </si>
  <si>
    <t>6.1</t>
  </si>
  <si>
    <t>Laminární pole LF1824 s integrovaným osvětlením, min. 4 ks svítidel LED min 33W, s plynulou změnou intenzity osvětlení řízenou signálem DALI,  s indexem podání barev lepším než Ra=90,  3.600m³/h vzduchu, HEPA filtry s třídou filtrace min H14</t>
  </si>
  <si>
    <t>Poznámka k položce:_x000D_
Poznámka k položce: Laminární pole LF1824 s integrovaným osvětlením, min. 4 ks svítidel LED min 33W, s plynulou změnou intenzity osvětlení řízenou signálem DALI,  s indexem podání barev lepším než Ra=90,  3.600m³/h vzduchu, HEPA filtry s třídou filtrace min H14 s oboustranou ochranou mřížkou. Příruby pro přívod vzduchu budou osazeny minimálně 120 mm od spodního okraje laminárního pole. Příruba o rozměru (160x700)mm, výška pole max. 500mm.  Filtrační nástavce laminárního pole budou těsně svařeny, osazené v rámu z dutého protlačovaného hliníkového profilu, jehož obvodová drážka umožní připojení kazet podhledu. Prostor mezi filtračními nástavcemi budou dokrytovány lakovanými pozinkovanými plechy. Funkční rozměr laminárního pole : 1.800*2.400 mm. Materiál: Al slitina a pozinkovaná ocel, barevně lakovaná v barvě podhledu. Dělený dvouvrstvý laminarizátor s průchodem tubusu operačního svítidla. Upevnění laminarizátoru pomocí rychlouzávěrů do těla laminárního pole. Laminarizátor musí být upevněn na otočný závěs umožňující jeho svislé zavěšení v případě servisního zásahu - výměna filtru nebo světelných zdrojů.</t>
  </si>
  <si>
    <t>6.2</t>
  </si>
  <si>
    <t>Laminární pole LF1420 s integrovaným osvětlením, min. 2 ks svítidel LED min 33W, s plynulou změnou intenzity osvětlení řízenou signálem DALI,  s indexem podání barev lepším než Ra=90,  2.400m³/h vzduchu, HEPA filtry s třídou filtrace min H14</t>
  </si>
  <si>
    <t>Poznámka k položce:_x000D_
Poznámka k položce: Laminární pole LF1420 s integrovaným osvětlením, min. 2 ks svítidel LED min 33W, s plynulou změnou intenzity osvětlení řízenou signálem DALI,  s indexem podání barev lepším než Ra=90,  2.400m³/h vzduchu, HEPA filtry s třídou filtrace min H14 s oboustranou ochranou mřížkou. Příruby pro přívod vzduchu budou osazeny minimálně 120 mm od spodního okraje laminárního pole. Příruba o rozměru (700x160)mm, výška pole max. 500mm.  Filtrační nástavce laminárního pole budou těsně svařeny, osazené v rámu z dutého protlačovaného hliníkového profilu, jehož obvodová drážka umožní připojení kazet podhledu. Prostor mezi filtračními nástavcemi budou dokrytovány lakovanými pozinkovanými plechy. Funkční rozměr laminárního pole : 1.400*2.000 mm. Materiál: Al slitina a pozinkovaná ocel, barevně lakovaná v barvě podhledu. Dělený dvouvrstvý laminarizátor s průchodem tubusu operačního svítidla. Upevnění laminarizátoru pomocí rychlouzávěrů do těla laminárního pole. Laminarizátor musí být upevněn na otočný závěs umožňující jeho svislé zavěšení v případě servisního zásahu - výměna filtru nebo světelných zdrojů.</t>
  </si>
  <si>
    <t>6.3</t>
  </si>
  <si>
    <t>Odsávací kanál VZT s regulační klapkou, 600x125, montovaný za obkladovými panely a umožňující odtah vzduchu jak u země, tak i u stropu operačního sálu. Kanál je osazen ze strany sálu 2 kusy odnímatelných nerezových mřížek, 600x400</t>
  </si>
  <si>
    <t>Poznámka k položce:_x000D_
Poznámka k položce: Odsávací kanál VZT s regulační klapkou, 600x125, montovaný za obkladovými panely a umožňující odtah vzduchu jak u země, tak i u stropu operačního sálu. Kanál je osazen ze strany sálu 2 kusy odnímatelných nerezových mřížek, 600x400, s možností regulace ve vrchní části a filtrem proti hrubým nečistotám ve spodní části. Materiál krycích mřížek - AISI 316L, povrchová úprava - kartáčováno.</t>
  </si>
  <si>
    <t>Instalační prvky viz PD č.v.  D2.8.2 02 Příčky -základní rozměry, D.2.8.2 04 Podhledy, D.2.8.2 05 Př</t>
  </si>
  <si>
    <t>7.1</t>
  </si>
  <si>
    <t>Multifunkční  panel, Hrachovec elektronik MP10, minimálně 21" LCD dotyková obrazovka, krytí obrazovky IP65, včetně MOP servisního panelu, který je umístěn mimo operační sál</t>
  </si>
  <si>
    <t>Poznámka k položce:_x000D_
Poznámka k položce: Multifunkční  panel, Hrachovec elektronik MP10, minimálně 21" LCD dotyková obrazovka, krytí obrazovky IP65, včetně MOP servisního panelu, který je umístěn mimo operační sál.  Řízení a zobrazování:  - datum, čas, stopky, automatická synchronizace času - ovládání výstražných svítidel: NEVSTUPOVAT (součinnost s aktivací-deaktivací napájení RTG zásuvky) - monitorování stavu zdravotnické IT soustavy: DO a VDO, včetně testování, stav UPS E1  - ovládání VZT jednotky - přepínání plného výkonu a sníženého výkonu,  - indikace vlhkosti a teploty, možnost nastavení teploty v rozsahu minimálně +-3°C, - stmívání osvětlení místnosti a laminárního pole  - indikace tlaku medicinálních plynů max 6ks  - připojení na internet pro vzdálenou správu zařízení,  - stav UPS E2.</t>
  </si>
  <si>
    <t>7.2</t>
  </si>
  <si>
    <t>Mycí koryto nerezové pro 2 osoby, délka 1600mm, pracovní hloubka koryta min 350 mm,zadní ochrana proti ostřiku min 500 mm, vnitřní rádiusy z  důvadů čistitelnosti min. R 15 mm , koryto dvouplášťové - sifony a propojení kryty vnějším pláštěm</t>
  </si>
  <si>
    <t>Poznámka k položce:_x000D_
Poznámka k položce: Mycí koryto nerezové pro 2 osoby, délka 1600mm, pracovní hloubka koryta min 350 mm,zadní ochrana proti ostřiku min 500 mm, vnitřní rádiusy z  důvadů čistitelnosti min. R 15 mm , koryto dvouplášťové - sifony a propojení kryty vnějším pláštěm, 2 pákové loketní baterie, montážní materiálu. Materiál nerez AISI 316L, povrchová úprava - kartáčováno.</t>
  </si>
  <si>
    <t>7.3</t>
  </si>
  <si>
    <t>Nerezový obklad stěn po obou bocích mycího koryta. Obklad je výškově shodný s částí mycího koryta, jež je osazeno v nice a hloubkou dle hloubky niky</t>
  </si>
  <si>
    <t>Poznámka k položce:_x000D_
Poznámka k položce: Nerezový obklad stěn po obou bocích mycího koryta. Obklad je výškově shodný s částí mycího koryta, jež je osazeno v nice a hloubkou dle hloubky niky.  Materiál nerez AISI 316L, povrchová úprava - kartáčováno. Lepeno na SDK desku, tmeleno silikonovým tmelem k mycímu korytu. Rozměry obkladu (440x1.080-20)mm - 2ks.</t>
  </si>
  <si>
    <t>7.4</t>
  </si>
  <si>
    <t>Vestavěná skříň na šití, zabudovaná do obkladových panelů. Barva shodná s barvou panelů vestavby. Rozměr skříně 900x750-230 mm, dveře prosklené, korpus dvojitý s vlepenou tlumící vložkou,dveřní závěsy umožňující snadné čištění, celoobvodovým těsněním</t>
  </si>
  <si>
    <t>Poznámka k položce:_x000D_
Poznámka k položce: Vestavěná skříň na šití, zabudovaná do obkladových panelů. Barva shodná s barvou panelů vestavby. Rozměr skříně 900x750-230 mm, dveře prosklené, korpus dvojitý s vlepenou tlumící vložkou,dveřní závěsy umožňující snadné čištění, celoobvodovým těsněním, uzamykatelné, 8  skleněných polic</t>
  </si>
  <si>
    <t>7.5</t>
  </si>
  <si>
    <t>Kovová prokládací skříň (1.200x2.100-690)mm, s vloženým systémem přestavitelných polic a systémem elektromagnetického blokování otevření protilehlých dveří se světelnou indikací, barevný odstín dveří shodný s odstínem vestaveb operačních sálů</t>
  </si>
  <si>
    <t>Poznámka k položce:_x000D_
Poznámka k položce: Kovová prokládací skříň (1.200x2.100-690)mm, s vloženým systémem přestavitelných polic a systémem elektromagnetického blokování otevření protilehlých dveří se světelnou indikací, barevný odstín dveří shodný s odstínem vestaveb operačních sálů, uzamykání skříní, sokly skříní jsou součástí ocelové konstrukce vestaveb operačních sálů. Nerezová police do modulu (1.200x690)mm 5ks.</t>
  </si>
  <si>
    <t>7.6</t>
  </si>
  <si>
    <t>Hodiny na OS, vhodné pro nemocniční provoz, připojení k internetu pro řízení k jednotnému časovému signálu, napájení pomocí datové zásuvky POE, vnější průměr min 300mm, číselník s arabskými číslicemi.</t>
  </si>
  <si>
    <t>Poznámka k položce:_x000D_
Poznámka k položce: Hodiny na OS, vhodné pro nemocniční provoz, připojení k internetu pro řízení k jednotnému časovému signálu, napájení pomocí datové zásuvky POE, vnější průměr min 300mm, číselník s arabskými číslicemi.</t>
  </si>
  <si>
    <t>Nábytek viz PD č.v.  D2.8.2 06 Nábytek a D.2.8.1 technická zpráva,</t>
  </si>
  <si>
    <t>8.1</t>
  </si>
  <si>
    <t>Přípravna 3040, 3043, 3044, 3048</t>
  </si>
  <si>
    <t>Poznámka k položce:_x000D_
Poznámka k položce: Přípravna 3040, 3043, 3044, 3048,  sestávající z:                                                                                   •	1 x vysoká skříň jednokřídlá, uzamykatelná s vestavěným ISO modulovým systémem - rozměr  457x670x2100 mm, barva dveří RAL …… Vnitřní vybavení:  -	8 páru teleskopických výjezdů -	3 x ABS koše 600x400x200 mm s vnitřním dělením -	5 x ABS koše 600x400x100 mm s vnitřním dělením -	1 x přestavitelná nerezová police o tl. min. 20 mm •	1 x vestavěná chladnička Liebherr UIKP 1554-20 •	1 x spodní skříňka zásuvková - rozměr 500x670x860 mm, barva RAL ……                   Vnitřní vybavení: -	3 x zásuvka o výšce 200 mm -	1 x zásuvka o výšce 150 mm •	1 x spodní skříňka pod dřez, výsuvná- rozměr 600x670x860 mm, barva dveří RAL …… Vnitřní vybavení: -	Separátor odpadu, 2 x 17 litrů, ovládání kolenem •	1 x spodní skříňka pod umyvadlo, jednokřídlá, rozměr 500x670x860 mm, barva dveří RAL …… •	1 x pracovní deska z umělého kamene - rozměr 2260x700x40 mm Vnitřní vybavení: -	1 x dřez (400x400x200), 1 x umyvadlo (408x298x115),  •	1 x kryt proti ostřiku, VSG sklo 6 mm, s obvodovou fasetou, zkosený, minimálně 3 upínací body  •	1 x hliníkové LED světlo s vypínačem - délka 2200mm •	1 x horní skříňka jednokřídlá, uzamykatelná - rozměr  600x370x600 mm Vnitřní vybavení: -	1 x trezor   •	2 x horní skříňka jednokřídlá - rozměr  500x370x600 mm Vnitřní vybavení: -	1 x přestavitelná nerezová police o tl. min. 20 mm •	1 x horní skříňka jednokřídlá - rozměr  600x370x600 mm Vnitřní vybavení: -	1 x přestavitelná nerezová police o tl. min. 20 mm •	2 x horní šikmý zákryt •	1 x vrchní boční zákryt •	1 x spodní boční zákryt •	1 x vysoký zákryt •	2 x krycí lišta soklů</t>
  </si>
  <si>
    <t>8.2</t>
  </si>
  <si>
    <t>Dekontaminace 3041, 3046, 3054</t>
  </si>
  <si>
    <t>Poznámka k položce:_x000D_
Poznámka k položce: Dekontaminace 3041, 3046, 3054 sestávající z:                                                                         •	1 x spodní skříňka pod dřez - rozměr 1200x570x860 mm, barva dveří RAL …… Vnitřní vybavení: -	1 x kovová plně výsuvná zásuvka s čelem o výšce 100 mm s teleskopickými výjezdy s pomalým dotahem •	1 x spodní skříňka dvoukřídlá - rozměr 800x570x860 mm, barva RAL ……                   Vnitřní vybavení: -	4 x kovová plně výsuvná zásuvka s čelem o výšce 100 mm s teleskopickými výjezdy s pomalým dotahem  •	1 x spodní skříňka dvoukřídlá - rozměr 700x570x860 mm, barva RAL ……                   Vnitřní vybavení: -	2 x přestavitelná nerezová police o tl. min. 20 mm •	1 x pracovní deska z nerezové oceli, sendvičové provedení - rozměr 2775x600x40 mm Vnitřní vybavení: -	1 x dřez (400x400x200),  -	1 x dřez (600x400x250),  •	1 x hliníkové LED světlo s vypínačem- délka 2700mm •	1 x horní skříňka dvoukřídlá - rozměr  1200x370x600 mm Vnitřní vybavení: -	1 x přestavitelná nerezová police o tl. min. 20 mm •	1 x horní skříňka dvoukřídlá - rozměr  800x370x600 mm Vnitřní vybavení: -	1 x přestavitelná nerezová police o tl. min. 20 mm •	1 x horní skříňka dvoukřídlá - rozměr  700x370x600 mm Vnitřní vybavení: -	1 x přestavitelná nerezová police o tl. min. 20 mm •	1 x horní šikmý zákryt •	2 x vrchní boční zákryt •	2 x spodní boční zákryt •	1 x krycí lišta soklů</t>
  </si>
  <si>
    <t>8.3</t>
  </si>
  <si>
    <t>Sterilizace 3051</t>
  </si>
  <si>
    <t>Poznámka k položce:_x000D_
Poznámka k položce: Sterilizace 3051, sestávající z:                                                                                                    •	1 x spodní skříňka dvoukřídlá - rozměr 800x570x860 mm, barva RAL ……                   Vnitřní vybavení: -	4 x kovová plně výsuvná zásuvka s čelem o výšce 100 mm s teleskopickými výjezdy s pomalým dotahem •	1 x spodní skříňka pod dřez - rozměr 1200x570x860 mm, barva dveří RAL …… Vnitřní vybavení: -	1 x kovová plně výsuvná zásuvka s čelem o výšce 100 mm s teleskopickými výjezdy s pomalým dotahem •	1 x spodní skříňka dvoukřídlá - rozměr 700x570x860 mm, barva RAL ……                   Vnitřní vybavení: -	2 x přestavitelná nerezová police o tl. min. 20 mm •	1 x pracovní deska z nerezové oceli, sendvičové provedení - rozměr 2775x600x40 mm Vnitřní vybavení: -	1 x dřez (400x400x200),  -	1 x dřez (600x400x250),  •	1 x hliníkové LED světlo s vypínačem- délka 2700mm •	1 x horní skříňka dvoukřídlá - rozměr  800x370x600 mm Vnitřní vybavení: -	1 x přestavitelná nerezová police o tl. min. 20 mm •	1 x horní skříňka dvoukřídlá - rozměr  1200x370x600 mm Vnitřní vybavení: -	1 x přestavitelná nerezová police o tl. min. 20 mm •	1 x horní skříňka dvoukřídlá - rozměr  700x370x600 mm Vnitřní vybavení: -	1 x přestavitelná nerezová police o tl. min. 20 mm •	1 x horní šikmý zákryt •	2 x vrchní boční zákryt •	2 x spodní boční zákryt •	1 x krycí lišta soklů</t>
  </si>
  <si>
    <t>Videoovládání sálu viz část PS 08 - D.2.8.2_výkaz výměr</t>
  </si>
  <si>
    <t>D.2.8.2 - Videoovládání sálu</t>
  </si>
  <si>
    <t>D1 - 3025 Parkování</t>
  </si>
  <si>
    <t>D2 - 3039 Operační sál 4</t>
  </si>
  <si>
    <t>D3 - 3042 Operační sál 3</t>
  </si>
  <si>
    <t>D4 - 3045 Operační sál 2</t>
  </si>
  <si>
    <t>D5 - 3047 Operační sál 1</t>
  </si>
  <si>
    <t>D6 - 3049 Sklad sterilního materiálu</t>
  </si>
  <si>
    <t>D1</t>
  </si>
  <si>
    <t>3025 Parkování</t>
  </si>
  <si>
    <t>525105</t>
  </si>
  <si>
    <t>Rack pro videomanagement</t>
  </si>
  <si>
    <t>kpl</t>
  </si>
  <si>
    <t>Poznámka k položce:_x000D_
1.pevně spojené se stavbou</t>
  </si>
  <si>
    <t>D2</t>
  </si>
  <si>
    <t>3039 Operační sál 4</t>
  </si>
  <si>
    <t>525121</t>
  </si>
  <si>
    <t>Pracovní stanice zabudovaná, 24"</t>
  </si>
  <si>
    <t>525111</t>
  </si>
  <si>
    <t>Videomanagement pro operační sály - funkční celek</t>
  </si>
  <si>
    <t>525123</t>
  </si>
  <si>
    <t>Ovládací, asistenční monitor LED 24" full HD</t>
  </si>
  <si>
    <t>525124</t>
  </si>
  <si>
    <t>Operační monitor LED 32" 4K, medicínský</t>
  </si>
  <si>
    <t>525125</t>
  </si>
  <si>
    <t>Operační monitor LED 55" 4K, medicínský</t>
  </si>
  <si>
    <t>525126</t>
  </si>
  <si>
    <t>Monitor náhledový zabudovaný LED 55" 4K</t>
  </si>
  <si>
    <t>525131</t>
  </si>
  <si>
    <t>Videomanagement pro operační sály - řídící jednotka</t>
  </si>
  <si>
    <t>525113</t>
  </si>
  <si>
    <t>Videomanagement pro operační sály - jednotka 4K/UHD</t>
  </si>
  <si>
    <t>525114</t>
  </si>
  <si>
    <t>Videomanagement pro operační sály - videokonference</t>
  </si>
  <si>
    <t>525115</t>
  </si>
  <si>
    <t>Videomanagement pro operační sály - archivace</t>
  </si>
  <si>
    <t>D3</t>
  </si>
  <si>
    <t>3042 Operační sál 3</t>
  </si>
  <si>
    <t>D4</t>
  </si>
  <si>
    <t>3045 Operační sál 2</t>
  </si>
  <si>
    <t>D5</t>
  </si>
  <si>
    <t>3047 Operační sál 1</t>
  </si>
  <si>
    <t>D6</t>
  </si>
  <si>
    <t>3049 Sklad sterilního materiálu</t>
  </si>
  <si>
    <t>NEOCEŇOVAT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</si>
</sst>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7">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92D05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46">
    <xf numFmtId="0" fontId="0" fillId="0" borderId="0" xfId="0"/>
    <xf numFmtId="4" fontId="21" fillId="3" borderId="22" xfId="0" applyNumberFormat="1" applyFont="1" applyFill="1" applyBorder="1" applyAlignment="1" applyProtection="1">
      <alignment vertical="center"/>
      <protection locked="0"/>
    </xf>
    <xf numFmtId="0" fontId="0" fillId="0" borderId="0" xfId="0" applyFont="1" applyAlignment="1" applyProtection="1">
      <alignment vertical="center"/>
      <protection locked="0"/>
    </xf>
    <xf numFmtId="49" fontId="2" fillId="3" borderId="0" xfId="0" applyNumberFormat="1" applyFont="1" applyFill="1" applyAlignment="1" applyProtection="1">
      <alignment horizontal="left" vertical="center"/>
      <protection locked="0"/>
    </xf>
    <xf numFmtId="0" fontId="2" fillId="3" borderId="0" xfId="0" applyFont="1" applyFill="1" applyAlignment="1" applyProtection="1">
      <alignment horizontal="left" vertical="center"/>
      <protection locked="0"/>
    </xf>
    <xf numFmtId="0" fontId="0" fillId="0" borderId="0" xfId="0" applyProtection="1"/>
    <xf numFmtId="0" fontId="0" fillId="0" borderId="0" xfId="0" applyFont="1" applyAlignment="1" applyProtection="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13" fillId="0" borderId="0" xfId="0" applyFont="1" applyAlignment="1" applyProtection="1">
      <alignment horizontal="left" vertical="center"/>
    </xf>
    <xf numFmtId="0" fontId="31" fillId="0" borderId="0" xfId="0" applyFont="1" applyAlignment="1" applyProtection="1">
      <alignment horizontal="left" vertical="center"/>
    </xf>
    <xf numFmtId="0" fontId="1" fillId="0" borderId="0" xfId="0" applyFont="1" applyAlignment="1" applyProtection="1">
      <alignment horizontal="left" vertical="center"/>
    </xf>
    <xf numFmtId="0" fontId="0" fillId="0" borderId="0" xfId="0" applyFont="1" applyAlignment="1" applyProtection="1">
      <alignment vertical="center"/>
    </xf>
    <xf numFmtId="0" fontId="0" fillId="0" borderId="3" xfId="0" applyFont="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wrapText="1"/>
    </xf>
    <xf numFmtId="0" fontId="0" fillId="0" borderId="3" xfId="0" applyFont="1" applyBorder="1" applyAlignment="1" applyProtection="1">
      <alignment vertical="center" wrapText="1"/>
    </xf>
    <xf numFmtId="0" fontId="0" fillId="0" borderId="3" xfId="0" applyBorder="1" applyAlignment="1" applyProtection="1">
      <alignment vertical="center" wrapText="1"/>
    </xf>
    <xf numFmtId="0" fontId="0" fillId="0" borderId="0" xfId="0" applyAlignment="1" applyProtection="1">
      <alignment vertical="center" wrapText="1"/>
    </xf>
    <xf numFmtId="0" fontId="0" fillId="0" borderId="12" xfId="0" applyFont="1" applyBorder="1" applyAlignment="1" applyProtection="1">
      <alignment vertical="center"/>
    </xf>
    <xf numFmtId="0" fontId="16" fillId="0" borderId="0" xfId="0" applyFont="1" applyAlignment="1" applyProtection="1">
      <alignment horizontal="left" vertical="center"/>
    </xf>
    <xf numFmtId="4" fontId="23" fillId="0" borderId="0" xfId="0" applyNumberFormat="1" applyFont="1" applyAlignment="1" applyProtection="1">
      <alignment vertical="center"/>
    </xf>
    <xf numFmtId="0" fontId="1" fillId="0" borderId="0" xfId="0" applyFont="1" applyAlignment="1" applyProtection="1">
      <alignment horizontal="right" vertical="center"/>
    </xf>
    <xf numFmtId="0" fontId="20"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0" fillId="5" borderId="0" xfId="0" applyFont="1" applyFill="1" applyAlignment="1" applyProtection="1">
      <alignment vertical="center"/>
    </xf>
    <xf numFmtId="0" fontId="4" fillId="5" borderId="6" xfId="0" applyFont="1" applyFill="1" applyBorder="1" applyAlignment="1" applyProtection="1">
      <alignment horizontal="left" vertical="center"/>
    </xf>
    <xf numFmtId="0" fontId="0" fillId="5" borderId="7" xfId="0" applyFont="1" applyFill="1" applyBorder="1" applyAlignment="1" applyProtection="1">
      <alignment vertical="center"/>
    </xf>
    <xf numFmtId="0" fontId="4" fillId="5" borderId="7" xfId="0" applyFont="1" applyFill="1" applyBorder="1" applyAlignment="1" applyProtection="1">
      <alignment horizontal="right" vertical="center"/>
    </xf>
    <xf numFmtId="0" fontId="4" fillId="5" borderId="7" xfId="0" applyFont="1" applyFill="1" applyBorder="1" applyAlignment="1" applyProtection="1">
      <alignment horizontal="center" vertical="center"/>
    </xf>
    <xf numFmtId="4" fontId="4" fillId="5" borderId="7" xfId="0" applyNumberFormat="1" applyFont="1" applyFill="1" applyBorder="1" applyAlignment="1" applyProtection="1">
      <alignment vertical="center"/>
    </xf>
    <xf numFmtId="0" fontId="0" fillId="5" borderId="8" xfId="0" applyFont="1" applyFill="1" applyBorder="1"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1" fillId="0" borderId="5" xfId="0" applyFont="1" applyBorder="1" applyAlignment="1" applyProtection="1">
      <alignment horizontal="left" vertical="center"/>
    </xf>
    <xf numFmtId="0" fontId="0" fillId="0" borderId="5" xfId="0" applyFont="1" applyBorder="1" applyAlignment="1" applyProtection="1">
      <alignment vertical="center"/>
    </xf>
    <xf numFmtId="0" fontId="1" fillId="0" borderId="5" xfId="0" applyFont="1" applyBorder="1" applyAlignment="1" applyProtection="1">
      <alignment horizontal="center" vertical="center"/>
    </xf>
    <xf numFmtId="0" fontId="1" fillId="0" borderId="5" xfId="0" applyFont="1" applyBorder="1" applyAlignment="1" applyProtection="1">
      <alignment horizontal="righ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0" xfId="0" applyFont="1" applyAlignment="1" applyProtection="1">
      <alignment horizontal="left" vertical="center" wrapText="1"/>
    </xf>
    <xf numFmtId="0" fontId="21" fillId="5" borderId="0" xfId="0" applyFont="1" applyFill="1" applyAlignment="1" applyProtection="1">
      <alignment horizontal="left" vertical="center"/>
    </xf>
    <xf numFmtId="0" fontId="21" fillId="5"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0" fillId="0" borderId="0" xfId="0" applyFont="1" applyAlignment="1" applyProtection="1">
      <alignment horizontal="center" vertical="center" wrapText="1"/>
    </xf>
    <xf numFmtId="0" fontId="0" fillId="0" borderId="3" xfId="0" applyFont="1" applyBorder="1" applyAlignment="1" applyProtection="1">
      <alignment horizontal="center" vertical="center" wrapText="1"/>
    </xf>
    <xf numFmtId="0" fontId="21" fillId="5" borderId="16" xfId="0" applyFont="1" applyFill="1" applyBorder="1" applyAlignment="1" applyProtection="1">
      <alignment horizontal="center" vertical="center" wrapText="1"/>
    </xf>
    <xf numFmtId="0" fontId="21" fillId="5" borderId="17" xfId="0" applyFont="1" applyFill="1" applyBorder="1" applyAlignment="1" applyProtection="1">
      <alignment horizontal="center" vertical="center" wrapText="1"/>
    </xf>
    <xf numFmtId="0" fontId="21" fillId="5" borderId="18" xfId="0" applyFont="1" applyFill="1" applyBorder="1" applyAlignment="1" applyProtection="1">
      <alignment horizontal="center" vertical="center" wrapText="1"/>
    </xf>
    <xf numFmtId="0" fontId="21" fillId="5" borderId="0" xfId="0" applyFont="1" applyFill="1" applyAlignment="1" applyProtection="1">
      <alignment horizontal="center" vertical="center" wrapText="1"/>
    </xf>
    <xf numFmtId="0" fontId="0" fillId="0" borderId="3" xfId="0" applyBorder="1" applyAlignment="1" applyProtection="1">
      <alignment horizontal="center" vertical="center" wrapText="1"/>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0" xfId="0" applyAlignment="1" applyProtection="1">
      <alignment horizontal="center" vertical="center" wrapText="1"/>
    </xf>
    <xf numFmtId="0" fontId="23" fillId="0" borderId="0" xfId="0" applyFont="1" applyAlignment="1" applyProtection="1">
      <alignment horizontal="left" vertical="center"/>
    </xf>
    <xf numFmtId="4" fontId="23" fillId="0" borderId="0" xfId="0" applyNumberFormat="1" applyFont="1" applyAlignment="1" applyProtection="1"/>
    <xf numFmtId="0" fontId="0" fillId="0" borderId="11" xfId="0" applyFont="1" applyBorder="1" applyAlignment="1" applyProtection="1">
      <alignment vertical="center"/>
    </xf>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pplyProtection="1">
      <alignment vertical="center"/>
    </xf>
    <xf numFmtId="0" fontId="7" fillId="0" borderId="0" xfId="0" applyFont="1" applyAlignment="1" applyProtection="1"/>
    <xf numFmtId="0" fontId="7" fillId="0" borderId="3" xfId="0" applyFont="1" applyBorder="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pplyProtection="1">
      <alignment horizontal="center"/>
    </xf>
    <xf numFmtId="4" fontId="7" fillId="0" borderId="0" xfId="0" applyNumberFormat="1" applyFont="1" applyAlignment="1" applyProtection="1">
      <alignment vertical="center"/>
    </xf>
    <xf numFmtId="0" fontId="21" fillId="6" borderId="22" xfId="0" applyFont="1" applyFill="1" applyBorder="1" applyAlignment="1" applyProtection="1">
      <alignment horizontal="center" vertical="center"/>
    </xf>
    <xf numFmtId="49" fontId="21" fillId="6" borderId="22" xfId="0" applyNumberFormat="1" applyFont="1" applyFill="1" applyBorder="1" applyAlignment="1" applyProtection="1">
      <alignment horizontal="left" vertical="center" wrapText="1"/>
    </xf>
    <xf numFmtId="0" fontId="21" fillId="6" borderId="22" xfId="0" applyFont="1" applyFill="1" applyBorder="1" applyAlignment="1" applyProtection="1">
      <alignment horizontal="left" vertical="center" wrapText="1"/>
    </xf>
    <xf numFmtId="0" fontId="21" fillId="6" borderId="22" xfId="0" applyFont="1" applyFill="1" applyBorder="1" applyAlignment="1" applyProtection="1">
      <alignment horizontal="center" vertical="center" wrapText="1"/>
    </xf>
    <xf numFmtId="167" fontId="21" fillId="6" borderId="22" xfId="0" applyNumberFormat="1" applyFont="1" applyFill="1" applyBorder="1" applyAlignment="1" applyProtection="1">
      <alignment vertical="center"/>
    </xf>
    <xf numFmtId="4" fontId="21" fillId="6" borderId="22" xfId="0" applyNumberFormat="1" applyFont="1" applyFill="1" applyBorder="1" applyAlignment="1" applyProtection="1">
      <alignment vertical="center"/>
    </xf>
    <xf numFmtId="0" fontId="0" fillId="0" borderId="22" xfId="0" applyFont="1" applyBorder="1" applyAlignment="1" applyProtection="1">
      <alignment vertical="center"/>
    </xf>
    <xf numFmtId="0" fontId="22" fillId="3" borderId="14" xfId="0" applyFont="1" applyFill="1" applyBorder="1" applyAlignment="1" applyProtection="1">
      <alignment horizontal="left" vertical="center"/>
    </xf>
    <xf numFmtId="0" fontId="22" fillId="0" borderId="0" xfId="0" applyFont="1" applyBorder="1" applyAlignment="1" applyProtection="1">
      <alignment horizontal="center" vertical="center"/>
    </xf>
    <xf numFmtId="0" fontId="0" fillId="0" borderId="0" xfId="0" applyFont="1" applyBorder="1" applyAlignment="1" applyProtection="1">
      <alignment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pplyProtection="1">
      <alignment horizontal="left" vertical="center"/>
    </xf>
    <xf numFmtId="4" fontId="0" fillId="0" borderId="0" xfId="0" applyNumberFormat="1" applyFont="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5"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0" borderId="22" xfId="0" applyNumberFormat="1" applyFont="1" applyBorder="1" applyAlignment="1" applyProtection="1">
      <alignment vertical="center"/>
    </xf>
    <xf numFmtId="0" fontId="0" fillId="6" borderId="3" xfId="0" applyFont="1" applyFill="1" applyBorder="1" applyAlignment="1" applyProtection="1">
      <alignment vertical="center"/>
    </xf>
    <xf numFmtId="0" fontId="7" fillId="0" borderId="19" xfId="0" applyFont="1" applyBorder="1" applyAlignment="1" applyProtection="1"/>
    <xf numFmtId="0" fontId="7" fillId="0" borderId="20" xfId="0" applyFont="1" applyBorder="1" applyAlignment="1" applyProtection="1"/>
    <xf numFmtId="166" fontId="7" fillId="0" borderId="20" xfId="0" applyNumberFormat="1" applyFont="1" applyBorder="1" applyAlignment="1" applyProtection="1"/>
    <xf numFmtId="166" fontId="7" fillId="0" borderId="21" xfId="0" applyNumberFormat="1" applyFont="1" applyBorder="1" applyAlignment="1" applyProtection="1"/>
    <xf numFmtId="0" fontId="8" fillId="0" borderId="0" xfId="0" applyFont="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9" fillId="0" borderId="0" xfId="0" applyFont="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10" fillId="0" borderId="0" xfId="0" applyFont="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0" xfId="0" applyFont="1" applyAlignment="1" applyProtection="1">
      <alignment horizontal="left" vertical="center"/>
    </xf>
    <xf numFmtId="0" fontId="12" fillId="0" borderId="0" xfId="0" applyFont="1" applyAlignment="1" applyProtection="1">
      <alignment horizontal="left" vertical="center"/>
    </xf>
    <xf numFmtId="0" fontId="14" fillId="0" borderId="0" xfId="0" applyFont="1" applyAlignment="1" applyProtection="1">
      <alignment horizontal="left" vertical="center"/>
    </xf>
    <xf numFmtId="0" fontId="1" fillId="0" borderId="0" xfId="0" applyFont="1" applyAlignment="1" applyProtection="1">
      <alignment horizontal="left" vertical="top"/>
    </xf>
    <xf numFmtId="0" fontId="3" fillId="0" borderId="0" xfId="0" applyFont="1" applyAlignment="1" applyProtection="1">
      <alignment horizontal="left" vertical="top"/>
    </xf>
    <xf numFmtId="0" fontId="0" fillId="0" borderId="4" xfId="0" applyBorder="1" applyProtection="1"/>
    <xf numFmtId="0" fontId="16" fillId="0" borderId="5" xfId="0" applyFont="1" applyBorder="1" applyAlignment="1" applyProtection="1">
      <alignment horizontal="left" vertical="center"/>
    </xf>
    <xf numFmtId="0" fontId="1" fillId="0" borderId="0" xfId="0" applyFont="1" applyAlignment="1" applyProtection="1">
      <alignment vertical="center"/>
    </xf>
    <xf numFmtId="0" fontId="1" fillId="0" borderId="3" xfId="0" applyFont="1" applyBorder="1" applyAlignment="1" applyProtection="1">
      <alignment vertical="center"/>
    </xf>
    <xf numFmtId="0" fontId="0" fillId="4" borderId="0" xfId="0" applyFont="1" applyFill="1" applyAlignment="1" applyProtection="1">
      <alignment vertical="center"/>
    </xf>
    <xf numFmtId="0" fontId="4" fillId="4" borderId="6" xfId="0" applyFont="1" applyFill="1" applyBorder="1" applyAlignment="1" applyProtection="1">
      <alignment horizontal="left" vertical="center"/>
    </xf>
    <xf numFmtId="0" fontId="0" fillId="4" borderId="7" xfId="0" applyFont="1" applyFill="1" applyBorder="1" applyAlignment="1" applyProtection="1">
      <alignment vertical="center"/>
    </xf>
    <xf numFmtId="0" fontId="4" fillId="4" borderId="7" xfId="0" applyFont="1" applyFill="1" applyBorder="1" applyAlignment="1" applyProtection="1">
      <alignment horizontal="center" vertical="center"/>
    </xf>
    <xf numFmtId="0" fontId="2" fillId="0" borderId="0" xfId="0" applyFont="1" applyAlignment="1" applyProtection="1">
      <alignment vertical="center"/>
    </xf>
    <xf numFmtId="0" fontId="2" fillId="0" borderId="3" xfId="0" applyFont="1" applyBorder="1" applyAlignment="1" applyProtection="1">
      <alignment vertical="center"/>
    </xf>
    <xf numFmtId="0" fontId="3" fillId="0" borderId="0" xfId="0" applyFont="1" applyAlignment="1" applyProtection="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16" fillId="0" borderId="0" xfId="0" applyFont="1" applyAlignment="1" applyProtection="1">
      <alignment vertical="center"/>
    </xf>
    <xf numFmtId="0" fontId="0" fillId="0" borderId="13" xfId="0" applyBorder="1" applyAlignment="1" applyProtection="1">
      <alignment vertical="center"/>
    </xf>
    <xf numFmtId="0" fontId="21" fillId="5" borderId="0" xfId="0" applyFont="1" applyFill="1" applyAlignment="1" applyProtection="1">
      <alignment horizontal="center" vertical="center"/>
    </xf>
    <xf numFmtId="0" fontId="0" fillId="0" borderId="1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vertical="center"/>
    </xf>
    <xf numFmtId="0" fontId="4" fillId="0" borderId="0" xfId="0" applyFont="1" applyAlignment="1" applyProtection="1">
      <alignment horizontal="center"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pplyProtection="1">
      <alignment horizontal="left" vertical="center"/>
    </xf>
    <xf numFmtId="0" fontId="24" fillId="0" borderId="0" xfId="0" applyFont="1" applyAlignment="1" applyProtection="1">
      <alignment horizontal="left" vertical="center"/>
    </xf>
    <xf numFmtId="0" fontId="25" fillId="0" borderId="0" xfId="1" applyFont="1" applyAlignment="1" applyProtection="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29"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30" fillId="0" borderId="0" xfId="0" applyFont="1" applyAlignment="1" applyProtection="1">
      <alignment horizontal="left" vertical="center" wrapText="1"/>
    </xf>
    <xf numFmtId="0" fontId="26" fillId="0" borderId="0" xfId="0" applyFont="1" applyAlignment="1" applyProtection="1">
      <alignment horizontal="left" vertical="center" wrapText="1"/>
    </xf>
    <xf numFmtId="4" fontId="29" fillId="0" borderId="0" xfId="0" applyNumberFormat="1" applyFont="1" applyAlignment="1" applyProtection="1">
      <alignment vertical="center"/>
    </xf>
    <xf numFmtId="0" fontId="29" fillId="0" borderId="0" xfId="0" applyFont="1" applyAlignment="1" applyProtection="1">
      <alignmen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9" fillId="0" borderId="0" xfId="0" applyNumberFormat="1" applyFont="1" applyAlignment="1" applyProtection="1">
      <alignment horizontal="right" vertical="center"/>
    </xf>
    <xf numFmtId="4" fontId="4" fillId="4" borderId="7" xfId="0" applyNumberFormat="1" applyFont="1" applyFill="1" applyBorder="1" applyAlignment="1" applyProtection="1">
      <alignment vertical="center"/>
    </xf>
    <xf numFmtId="0" fontId="0" fillId="4" borderId="7" xfId="0" applyFont="1" applyFill="1" applyBorder="1" applyAlignment="1" applyProtection="1">
      <alignment vertical="center"/>
    </xf>
    <xf numFmtId="0" fontId="0" fillId="4" borderId="8" xfId="0" applyFont="1" applyFill="1" applyBorder="1" applyAlignment="1" applyProtection="1">
      <alignment vertical="center"/>
    </xf>
    <xf numFmtId="0" fontId="4" fillId="4" borderId="7" xfId="0" applyFont="1" applyFill="1" applyBorder="1" applyAlignment="1" applyProtection="1">
      <alignment horizontal="left" vertical="center"/>
    </xf>
    <xf numFmtId="0" fontId="12" fillId="2" borderId="0" xfId="0" applyFont="1" applyFill="1" applyAlignment="1" applyProtection="1">
      <alignment horizontal="center" vertical="center"/>
    </xf>
    <xf numFmtId="0" fontId="0" fillId="0" borderId="0" xfId="0" applyProtection="1"/>
    <xf numFmtId="0" fontId="15" fillId="0" borderId="0" xfId="0" applyFont="1" applyAlignment="1" applyProtection="1">
      <alignment horizontal="left" vertical="top" wrapText="1"/>
    </xf>
    <xf numFmtId="0" fontId="15" fillId="0" borderId="0" xfId="0" applyFont="1" applyAlignment="1" applyProtection="1">
      <alignment horizontal="left" vertical="center"/>
    </xf>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165" fontId="2" fillId="0" borderId="0" xfId="0" applyNumberFormat="1" applyFont="1" applyAlignment="1" applyProtection="1">
      <alignment horizontal="left" vertical="center"/>
    </xf>
    <xf numFmtId="0" fontId="19" fillId="0" borderId="11" xfId="0" applyFont="1" applyBorder="1" applyAlignment="1" applyProtection="1">
      <alignment horizontal="center" vertical="center"/>
    </xf>
    <xf numFmtId="0" fontId="19" fillId="0" borderId="12" xfId="0" applyFont="1" applyBorder="1" applyAlignment="1" applyProtection="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5" borderId="7" xfId="0" applyFont="1" applyFill="1" applyBorder="1" applyAlignment="1" applyProtection="1">
      <alignment horizontal="center" vertical="center"/>
    </xf>
    <xf numFmtId="0" fontId="21" fillId="5" borderId="7" xfId="0" applyFont="1" applyFill="1" applyBorder="1" applyAlignment="1" applyProtection="1">
      <alignment horizontal="left" vertical="center"/>
    </xf>
    <xf numFmtId="0" fontId="21" fillId="5" borderId="8" xfId="0" applyFont="1" applyFill="1" applyBorder="1" applyAlignment="1" applyProtection="1">
      <alignment horizontal="left" vertical="center"/>
    </xf>
    <xf numFmtId="0" fontId="21" fillId="5" borderId="7" xfId="0" applyFont="1" applyFill="1" applyBorder="1" applyAlignment="1" applyProtection="1">
      <alignment horizontal="righ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21" fillId="5" borderId="6" xfId="0" applyFont="1" applyFill="1" applyBorder="1" applyAlignment="1" applyProtection="1">
      <alignment horizontal="center"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2" fillId="3" borderId="0" xfId="0" applyFont="1" applyFill="1" applyAlignment="1" applyProtection="1">
      <alignment horizontal="left" vertical="center"/>
      <protection locked="0"/>
    </xf>
    <xf numFmtId="0" fontId="2" fillId="0" borderId="0" xfId="0" applyFont="1" applyAlignment="1" applyProtection="1">
      <alignment horizontal="left" vertical="center"/>
      <protection locked="0"/>
    </xf>
    <xf numFmtId="0" fontId="20"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20"/>
  <sheetViews>
    <sheetView showGridLines="0" topLeftCell="A58" workbookViewId="0">
      <selection activeCell="BE5" sqref="BE5:BE34"/>
    </sheetView>
  </sheetViews>
  <sheetFormatPr defaultRowHeight="10"/>
  <cols>
    <col min="1" max="1" width="8.33203125" style="5" customWidth="1"/>
    <col min="2" max="2" width="1.6640625" style="5" customWidth="1"/>
    <col min="3" max="3" width="4.109375" style="5" customWidth="1"/>
    <col min="4" max="33" width="2.6640625" style="5" customWidth="1"/>
    <col min="34" max="34" width="3.33203125" style="5" customWidth="1"/>
    <col min="35" max="35" width="31.6640625" style="5" customWidth="1"/>
    <col min="36" max="37" width="2.44140625" style="5" customWidth="1"/>
    <col min="38" max="38" width="8.33203125" style="5" customWidth="1"/>
    <col min="39" max="39" width="3.33203125" style="5" customWidth="1"/>
    <col min="40" max="40" width="13.33203125" style="5" customWidth="1"/>
    <col min="41" max="41" width="7.44140625" style="5" customWidth="1"/>
    <col min="42" max="42" width="4.109375" style="5" customWidth="1"/>
    <col min="43" max="43" width="15.6640625" style="5" hidden="1" customWidth="1"/>
    <col min="44" max="44" width="13.6640625" style="5" customWidth="1"/>
    <col min="45" max="47" width="25.88671875" style="5" hidden="1" customWidth="1"/>
    <col min="48" max="49" width="21.6640625" style="5" hidden="1" customWidth="1"/>
    <col min="50" max="51" width="25" style="5" hidden="1" customWidth="1"/>
    <col min="52" max="52" width="21.6640625" style="5" hidden="1" customWidth="1"/>
    <col min="53" max="53" width="19.109375" style="5" hidden="1" customWidth="1"/>
    <col min="54" max="54" width="25" style="5" hidden="1" customWidth="1"/>
    <col min="55" max="55" width="21.6640625" style="5" hidden="1" customWidth="1"/>
    <col min="56" max="56" width="19.109375" style="5" hidden="1" customWidth="1"/>
    <col min="57" max="57" width="66.44140625" style="5" customWidth="1"/>
    <col min="58" max="70" width="8.88671875" style="5"/>
    <col min="71" max="91" width="9.33203125" style="5" hidden="1"/>
    <col min="92" max="16384" width="8.88671875" style="5"/>
  </cols>
  <sheetData>
    <row r="1" spans="1:74">
      <c r="A1" s="143" t="s">
        <v>0</v>
      </c>
      <c r="AZ1" s="143" t="s">
        <v>1</v>
      </c>
      <c r="BA1" s="143" t="s">
        <v>2</v>
      </c>
      <c r="BB1" s="143" t="s">
        <v>1</v>
      </c>
      <c r="BT1" s="143" t="s">
        <v>3</v>
      </c>
      <c r="BU1" s="143" t="s">
        <v>3</v>
      </c>
      <c r="BV1" s="143" t="s">
        <v>4</v>
      </c>
    </row>
    <row r="2" spans="1:74" ht="36.9" customHeight="1">
      <c r="AR2" s="208" t="s">
        <v>5</v>
      </c>
      <c r="AS2" s="209"/>
      <c r="AT2" s="209"/>
      <c r="AU2" s="209"/>
      <c r="AV2" s="209"/>
      <c r="AW2" s="209"/>
      <c r="AX2" s="209"/>
      <c r="AY2" s="209"/>
      <c r="AZ2" s="209"/>
      <c r="BA2" s="209"/>
      <c r="BB2" s="209"/>
      <c r="BC2" s="209"/>
      <c r="BD2" s="209"/>
      <c r="BE2" s="209"/>
      <c r="BS2" s="6" t="s">
        <v>6</v>
      </c>
      <c r="BT2" s="6" t="s">
        <v>7</v>
      </c>
    </row>
    <row r="3" spans="1:74" ht="6.9" customHeight="1">
      <c r="B3" s="7"/>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9"/>
      <c r="BS3" s="6" t="s">
        <v>6</v>
      </c>
      <c r="BT3" s="6" t="s">
        <v>8</v>
      </c>
    </row>
    <row r="4" spans="1:74" ht="24.9" customHeight="1">
      <c r="B4" s="9"/>
      <c r="D4" s="10" t="s">
        <v>9</v>
      </c>
      <c r="AR4" s="9"/>
      <c r="AS4" s="144" t="s">
        <v>10</v>
      </c>
      <c r="BE4" s="145" t="s">
        <v>11</v>
      </c>
      <c r="BS4" s="6" t="s">
        <v>12</v>
      </c>
    </row>
    <row r="5" spans="1:74" ht="12" customHeight="1">
      <c r="B5" s="9"/>
      <c r="D5" s="146" t="s">
        <v>13</v>
      </c>
      <c r="K5" s="213" t="s">
        <v>14</v>
      </c>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R5" s="9"/>
      <c r="BE5" s="210" t="s">
        <v>15</v>
      </c>
      <c r="BS5" s="6" t="s">
        <v>6</v>
      </c>
    </row>
    <row r="6" spans="1:74" ht="36.9" customHeight="1">
      <c r="B6" s="9"/>
      <c r="D6" s="147" t="s">
        <v>16</v>
      </c>
      <c r="K6" s="214" t="s">
        <v>17</v>
      </c>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R6" s="9"/>
      <c r="BE6" s="211"/>
      <c r="BS6" s="6" t="s">
        <v>6</v>
      </c>
    </row>
    <row r="7" spans="1:74" ht="12" customHeight="1">
      <c r="B7" s="9"/>
      <c r="D7" s="12" t="s">
        <v>18</v>
      </c>
      <c r="K7" s="17" t="s">
        <v>1</v>
      </c>
      <c r="AK7" s="12" t="s">
        <v>19</v>
      </c>
      <c r="AN7" s="17" t="s">
        <v>1</v>
      </c>
      <c r="AR7" s="9"/>
      <c r="BE7" s="211"/>
      <c r="BS7" s="6" t="s">
        <v>6</v>
      </c>
    </row>
    <row r="8" spans="1:74" ht="12" customHeight="1">
      <c r="B8" s="9"/>
      <c r="D8" s="12" t="s">
        <v>20</v>
      </c>
      <c r="K8" s="17" t="s">
        <v>21</v>
      </c>
      <c r="AK8" s="12" t="s">
        <v>22</v>
      </c>
      <c r="AN8" s="4" t="s">
        <v>23</v>
      </c>
      <c r="AR8" s="9"/>
      <c r="BE8" s="211"/>
      <c r="BS8" s="6" t="s">
        <v>6</v>
      </c>
    </row>
    <row r="9" spans="1:74" ht="14.4" customHeight="1">
      <c r="B9" s="9"/>
      <c r="AR9" s="9"/>
      <c r="BE9" s="211"/>
      <c r="BS9" s="6" t="s">
        <v>6</v>
      </c>
    </row>
    <row r="10" spans="1:74" ht="12" customHeight="1">
      <c r="B10" s="9"/>
      <c r="D10" s="12" t="s">
        <v>24</v>
      </c>
      <c r="AK10" s="12" t="s">
        <v>25</v>
      </c>
      <c r="AN10" s="17" t="s">
        <v>1</v>
      </c>
      <c r="AR10" s="9"/>
      <c r="BE10" s="211"/>
      <c r="BS10" s="6" t="s">
        <v>6</v>
      </c>
    </row>
    <row r="11" spans="1:74" ht="18.5" customHeight="1">
      <c r="B11" s="9"/>
      <c r="E11" s="17" t="s">
        <v>26</v>
      </c>
      <c r="AK11" s="12" t="s">
        <v>27</v>
      </c>
      <c r="AN11" s="17" t="s">
        <v>1</v>
      </c>
      <c r="AR11" s="9"/>
      <c r="BE11" s="211"/>
      <c r="BS11" s="6" t="s">
        <v>6</v>
      </c>
    </row>
    <row r="12" spans="1:74" ht="6.9" customHeight="1">
      <c r="B12" s="9"/>
      <c r="AR12" s="9"/>
      <c r="BE12" s="211"/>
      <c r="BS12" s="6" t="s">
        <v>6</v>
      </c>
    </row>
    <row r="13" spans="1:74" ht="12" customHeight="1">
      <c r="B13" s="9"/>
      <c r="D13" s="12" t="s">
        <v>28</v>
      </c>
      <c r="AK13" s="12" t="s">
        <v>25</v>
      </c>
      <c r="AN13" s="3" t="s">
        <v>29</v>
      </c>
      <c r="AR13" s="9"/>
      <c r="BE13" s="211"/>
      <c r="BS13" s="6" t="s">
        <v>6</v>
      </c>
    </row>
    <row r="14" spans="1:74" ht="12.5">
      <c r="B14" s="9"/>
      <c r="E14" s="215" t="s">
        <v>29</v>
      </c>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12" t="s">
        <v>27</v>
      </c>
      <c r="AN14" s="3" t="s">
        <v>29</v>
      </c>
      <c r="AR14" s="9"/>
      <c r="BE14" s="211"/>
      <c r="BS14" s="6" t="s">
        <v>6</v>
      </c>
    </row>
    <row r="15" spans="1:74" ht="6.9" customHeight="1">
      <c r="B15" s="9"/>
      <c r="AR15" s="9"/>
      <c r="BE15" s="211"/>
      <c r="BS15" s="6" t="s">
        <v>3</v>
      </c>
    </row>
    <row r="16" spans="1:74" ht="12" customHeight="1">
      <c r="B16" s="9"/>
      <c r="D16" s="12" t="s">
        <v>30</v>
      </c>
      <c r="AK16" s="12" t="s">
        <v>25</v>
      </c>
      <c r="AN16" s="17" t="s">
        <v>1</v>
      </c>
      <c r="AR16" s="9"/>
      <c r="BE16" s="211"/>
      <c r="BS16" s="6" t="s">
        <v>3</v>
      </c>
    </row>
    <row r="17" spans="1:71" ht="18.5" customHeight="1">
      <c r="B17" s="9"/>
      <c r="E17" s="17" t="s">
        <v>31</v>
      </c>
      <c r="AK17" s="12" t="s">
        <v>27</v>
      </c>
      <c r="AN17" s="17" t="s">
        <v>1</v>
      </c>
      <c r="AR17" s="9"/>
      <c r="BE17" s="211"/>
      <c r="BS17" s="6" t="s">
        <v>32</v>
      </c>
    </row>
    <row r="18" spans="1:71" ht="6.9" customHeight="1">
      <c r="B18" s="9"/>
      <c r="AR18" s="9"/>
      <c r="BE18" s="211"/>
      <c r="BS18" s="6" t="s">
        <v>6</v>
      </c>
    </row>
    <row r="19" spans="1:71" ht="12" customHeight="1">
      <c r="B19" s="9"/>
      <c r="D19" s="12" t="s">
        <v>33</v>
      </c>
      <c r="AK19" s="12" t="s">
        <v>25</v>
      </c>
      <c r="AN19" s="17" t="s">
        <v>1</v>
      </c>
      <c r="AR19" s="9"/>
      <c r="BE19" s="211"/>
      <c r="BS19" s="6" t="s">
        <v>6</v>
      </c>
    </row>
    <row r="20" spans="1:71" ht="18.5" customHeight="1">
      <c r="B20" s="9"/>
      <c r="E20" s="17" t="s">
        <v>34</v>
      </c>
      <c r="AK20" s="12" t="s">
        <v>27</v>
      </c>
      <c r="AN20" s="17" t="s">
        <v>1</v>
      </c>
      <c r="AR20" s="9"/>
      <c r="BE20" s="211"/>
      <c r="BS20" s="6" t="s">
        <v>32</v>
      </c>
    </row>
    <row r="21" spans="1:71" ht="6.9" customHeight="1">
      <c r="B21" s="9"/>
      <c r="AR21" s="9"/>
      <c r="BE21" s="211"/>
    </row>
    <row r="22" spans="1:71" ht="12" customHeight="1">
      <c r="B22" s="9"/>
      <c r="D22" s="12" t="s">
        <v>35</v>
      </c>
      <c r="AR22" s="9"/>
      <c r="BE22" s="211"/>
    </row>
    <row r="23" spans="1:71" ht="24" customHeight="1">
      <c r="B23" s="9"/>
      <c r="E23" s="217" t="s">
        <v>36</v>
      </c>
      <c r="F23" s="217"/>
      <c r="G23" s="217"/>
      <c r="H23" s="217"/>
      <c r="I23" s="217"/>
      <c r="J23" s="217"/>
      <c r="K23" s="217"/>
      <c r="L23" s="217"/>
      <c r="M23" s="217"/>
      <c r="N23" s="217"/>
      <c r="O23" s="217"/>
      <c r="P23" s="217"/>
      <c r="Q23" s="217"/>
      <c r="R23" s="217"/>
      <c r="S23" s="217"/>
      <c r="T23" s="217"/>
      <c r="U23" s="217"/>
      <c r="V23" s="217"/>
      <c r="W23" s="217"/>
      <c r="X23" s="217"/>
      <c r="Y23" s="217"/>
      <c r="Z23" s="217"/>
      <c r="AA23" s="217"/>
      <c r="AB23" s="217"/>
      <c r="AC23" s="217"/>
      <c r="AD23" s="217"/>
      <c r="AE23" s="217"/>
      <c r="AF23" s="217"/>
      <c r="AG23" s="217"/>
      <c r="AH23" s="217"/>
      <c r="AI23" s="217"/>
      <c r="AJ23" s="217"/>
      <c r="AK23" s="217"/>
      <c r="AL23" s="217"/>
      <c r="AM23" s="217"/>
      <c r="AN23" s="217"/>
      <c r="AR23" s="9"/>
      <c r="BE23" s="211"/>
    </row>
    <row r="24" spans="1:71" ht="6.9" customHeight="1">
      <c r="B24" s="9"/>
      <c r="AR24" s="9"/>
      <c r="BE24" s="211"/>
    </row>
    <row r="25" spans="1:71" ht="6.9" customHeight="1">
      <c r="B25" s="9"/>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8"/>
      <c r="AL25" s="148"/>
      <c r="AM25" s="148"/>
      <c r="AN25" s="148"/>
      <c r="AO25" s="148"/>
      <c r="AR25" s="9"/>
      <c r="BE25" s="211"/>
    </row>
    <row r="26" spans="1:71" s="16" customFormat="1" ht="26" customHeight="1">
      <c r="A26" s="13"/>
      <c r="B26" s="14"/>
      <c r="C26" s="13"/>
      <c r="D26" s="149" t="s">
        <v>37</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218">
        <f>ROUND(AG94,2)</f>
        <v>0</v>
      </c>
      <c r="AL26" s="219"/>
      <c r="AM26" s="219"/>
      <c r="AN26" s="219"/>
      <c r="AO26" s="219"/>
      <c r="AP26" s="13"/>
      <c r="AQ26" s="13"/>
      <c r="AR26" s="14"/>
      <c r="BE26" s="211"/>
    </row>
    <row r="27" spans="1:71" s="16" customFormat="1" ht="6.9" customHeight="1">
      <c r="A27" s="13"/>
      <c r="B27" s="14"/>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4"/>
      <c r="BE27" s="211"/>
    </row>
    <row r="28" spans="1:71" s="16" customFormat="1" ht="12.5">
      <c r="A28" s="13"/>
      <c r="B28" s="14"/>
      <c r="C28" s="13"/>
      <c r="D28" s="13"/>
      <c r="E28" s="13"/>
      <c r="F28" s="13"/>
      <c r="G28" s="13"/>
      <c r="H28" s="13"/>
      <c r="I28" s="13"/>
      <c r="J28" s="13"/>
      <c r="K28" s="13"/>
      <c r="L28" s="220" t="s">
        <v>38</v>
      </c>
      <c r="M28" s="220"/>
      <c r="N28" s="220"/>
      <c r="O28" s="220"/>
      <c r="P28" s="220"/>
      <c r="Q28" s="13"/>
      <c r="R28" s="13"/>
      <c r="S28" s="13"/>
      <c r="T28" s="13"/>
      <c r="U28" s="13"/>
      <c r="V28" s="13"/>
      <c r="W28" s="220" t="s">
        <v>39</v>
      </c>
      <c r="X28" s="220"/>
      <c r="Y28" s="220"/>
      <c r="Z28" s="220"/>
      <c r="AA28" s="220"/>
      <c r="AB28" s="220"/>
      <c r="AC28" s="220"/>
      <c r="AD28" s="220"/>
      <c r="AE28" s="220"/>
      <c r="AF28" s="13"/>
      <c r="AG28" s="13"/>
      <c r="AH28" s="13"/>
      <c r="AI28" s="13"/>
      <c r="AJ28" s="13"/>
      <c r="AK28" s="220" t="s">
        <v>40</v>
      </c>
      <c r="AL28" s="220"/>
      <c r="AM28" s="220"/>
      <c r="AN28" s="220"/>
      <c r="AO28" s="220"/>
      <c r="AP28" s="13"/>
      <c r="AQ28" s="13"/>
      <c r="AR28" s="14"/>
      <c r="BE28" s="211"/>
    </row>
    <row r="29" spans="1:71" s="150" customFormat="1" ht="14.4" customHeight="1">
      <c r="B29" s="151"/>
      <c r="D29" s="12" t="s">
        <v>41</v>
      </c>
      <c r="F29" s="12" t="s">
        <v>42</v>
      </c>
      <c r="L29" s="223">
        <v>0.21</v>
      </c>
      <c r="M29" s="222"/>
      <c r="N29" s="222"/>
      <c r="O29" s="222"/>
      <c r="P29" s="222"/>
      <c r="W29" s="221">
        <f>ROUND(AZ94, 2)</f>
        <v>0</v>
      </c>
      <c r="X29" s="222"/>
      <c r="Y29" s="222"/>
      <c r="Z29" s="222"/>
      <c r="AA29" s="222"/>
      <c r="AB29" s="222"/>
      <c r="AC29" s="222"/>
      <c r="AD29" s="222"/>
      <c r="AE29" s="222"/>
      <c r="AK29" s="221">
        <f>ROUND(AV94, 2)</f>
        <v>0</v>
      </c>
      <c r="AL29" s="222"/>
      <c r="AM29" s="222"/>
      <c r="AN29" s="222"/>
      <c r="AO29" s="222"/>
      <c r="AR29" s="151"/>
      <c r="BE29" s="212"/>
    </row>
    <row r="30" spans="1:71" s="150" customFormat="1" ht="14.4" customHeight="1">
      <c r="B30" s="151"/>
      <c r="F30" s="12" t="s">
        <v>43</v>
      </c>
      <c r="L30" s="223">
        <v>0.15</v>
      </c>
      <c r="M30" s="222"/>
      <c r="N30" s="222"/>
      <c r="O30" s="222"/>
      <c r="P30" s="222"/>
      <c r="W30" s="221">
        <f>ROUND(BA94, 2)</f>
        <v>0</v>
      </c>
      <c r="X30" s="222"/>
      <c r="Y30" s="222"/>
      <c r="Z30" s="222"/>
      <c r="AA30" s="222"/>
      <c r="AB30" s="222"/>
      <c r="AC30" s="222"/>
      <c r="AD30" s="222"/>
      <c r="AE30" s="222"/>
      <c r="AK30" s="221">
        <f>ROUND(AW94, 2)</f>
        <v>0</v>
      </c>
      <c r="AL30" s="222"/>
      <c r="AM30" s="222"/>
      <c r="AN30" s="222"/>
      <c r="AO30" s="222"/>
      <c r="AR30" s="151"/>
      <c r="BE30" s="212"/>
    </row>
    <row r="31" spans="1:71" s="150" customFormat="1" ht="14.4" hidden="1" customHeight="1">
      <c r="B31" s="151"/>
      <c r="F31" s="12" t="s">
        <v>44</v>
      </c>
      <c r="L31" s="223">
        <v>0.21</v>
      </c>
      <c r="M31" s="222"/>
      <c r="N31" s="222"/>
      <c r="O31" s="222"/>
      <c r="P31" s="222"/>
      <c r="W31" s="221">
        <f>ROUND(BB94, 2)</f>
        <v>0</v>
      </c>
      <c r="X31" s="222"/>
      <c r="Y31" s="222"/>
      <c r="Z31" s="222"/>
      <c r="AA31" s="222"/>
      <c r="AB31" s="222"/>
      <c r="AC31" s="222"/>
      <c r="AD31" s="222"/>
      <c r="AE31" s="222"/>
      <c r="AK31" s="221">
        <v>0</v>
      </c>
      <c r="AL31" s="222"/>
      <c r="AM31" s="222"/>
      <c r="AN31" s="222"/>
      <c r="AO31" s="222"/>
      <c r="AR31" s="151"/>
      <c r="BE31" s="212"/>
    </row>
    <row r="32" spans="1:71" s="150" customFormat="1" ht="14.4" hidden="1" customHeight="1">
      <c r="B32" s="151"/>
      <c r="F32" s="12" t="s">
        <v>45</v>
      </c>
      <c r="L32" s="223">
        <v>0.15</v>
      </c>
      <c r="M32" s="222"/>
      <c r="N32" s="222"/>
      <c r="O32" s="222"/>
      <c r="P32" s="222"/>
      <c r="W32" s="221">
        <f>ROUND(BC94, 2)</f>
        <v>0</v>
      </c>
      <c r="X32" s="222"/>
      <c r="Y32" s="222"/>
      <c r="Z32" s="222"/>
      <c r="AA32" s="222"/>
      <c r="AB32" s="222"/>
      <c r="AC32" s="222"/>
      <c r="AD32" s="222"/>
      <c r="AE32" s="222"/>
      <c r="AK32" s="221">
        <v>0</v>
      </c>
      <c r="AL32" s="222"/>
      <c r="AM32" s="222"/>
      <c r="AN32" s="222"/>
      <c r="AO32" s="222"/>
      <c r="AR32" s="151"/>
      <c r="BE32" s="212"/>
    </row>
    <row r="33" spans="1:57" s="150" customFormat="1" ht="14.4" hidden="1" customHeight="1">
      <c r="B33" s="151"/>
      <c r="F33" s="12" t="s">
        <v>46</v>
      </c>
      <c r="L33" s="223">
        <v>0</v>
      </c>
      <c r="M33" s="222"/>
      <c r="N33" s="222"/>
      <c r="O33" s="222"/>
      <c r="P33" s="222"/>
      <c r="W33" s="221">
        <f>ROUND(BD94, 2)</f>
        <v>0</v>
      </c>
      <c r="X33" s="222"/>
      <c r="Y33" s="222"/>
      <c r="Z33" s="222"/>
      <c r="AA33" s="222"/>
      <c r="AB33" s="222"/>
      <c r="AC33" s="222"/>
      <c r="AD33" s="222"/>
      <c r="AE33" s="222"/>
      <c r="AK33" s="221">
        <v>0</v>
      </c>
      <c r="AL33" s="222"/>
      <c r="AM33" s="222"/>
      <c r="AN33" s="222"/>
      <c r="AO33" s="222"/>
      <c r="AR33" s="151"/>
      <c r="BE33" s="212"/>
    </row>
    <row r="34" spans="1:57" s="16" customFormat="1" ht="6.9" customHeight="1">
      <c r="A34" s="13"/>
      <c r="B34" s="14"/>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4"/>
      <c r="BE34" s="211"/>
    </row>
    <row r="35" spans="1:57" s="16" customFormat="1" ht="26" customHeight="1">
      <c r="A35" s="13"/>
      <c r="B35" s="14"/>
      <c r="C35" s="152"/>
      <c r="D35" s="153" t="s">
        <v>47</v>
      </c>
      <c r="E35" s="154"/>
      <c r="F35" s="154"/>
      <c r="G35" s="154"/>
      <c r="H35" s="154"/>
      <c r="I35" s="154"/>
      <c r="J35" s="154"/>
      <c r="K35" s="154"/>
      <c r="L35" s="154"/>
      <c r="M35" s="154"/>
      <c r="N35" s="154"/>
      <c r="O35" s="154"/>
      <c r="P35" s="154"/>
      <c r="Q35" s="154"/>
      <c r="R35" s="154"/>
      <c r="S35" s="154"/>
      <c r="T35" s="155" t="s">
        <v>48</v>
      </c>
      <c r="U35" s="154"/>
      <c r="V35" s="154"/>
      <c r="W35" s="154"/>
      <c r="X35" s="207" t="s">
        <v>49</v>
      </c>
      <c r="Y35" s="205"/>
      <c r="Z35" s="205"/>
      <c r="AA35" s="205"/>
      <c r="AB35" s="205"/>
      <c r="AC35" s="154"/>
      <c r="AD35" s="154"/>
      <c r="AE35" s="154"/>
      <c r="AF35" s="154"/>
      <c r="AG35" s="154"/>
      <c r="AH35" s="154"/>
      <c r="AI35" s="154"/>
      <c r="AJ35" s="154"/>
      <c r="AK35" s="204">
        <f>SUM(AK26:AK33)</f>
        <v>0</v>
      </c>
      <c r="AL35" s="205"/>
      <c r="AM35" s="205"/>
      <c r="AN35" s="205"/>
      <c r="AO35" s="206"/>
      <c r="AP35" s="152"/>
      <c r="AQ35" s="152"/>
      <c r="AR35" s="14"/>
      <c r="BE35" s="13"/>
    </row>
    <row r="36" spans="1:57" s="16" customFormat="1" ht="6.9" customHeight="1">
      <c r="A36" s="13"/>
      <c r="B36" s="14"/>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4"/>
      <c r="BE36" s="13"/>
    </row>
    <row r="37" spans="1:57" s="16" customFormat="1" ht="14.4" customHeight="1">
      <c r="A37" s="13"/>
      <c r="B37" s="14"/>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4"/>
      <c r="BE37" s="13"/>
    </row>
    <row r="38" spans="1:57" ht="14.4" customHeight="1">
      <c r="B38" s="9"/>
      <c r="AR38" s="9"/>
    </row>
    <row r="39" spans="1:57" ht="14.4" customHeight="1">
      <c r="B39" s="9"/>
      <c r="AR39" s="9"/>
    </row>
    <row r="40" spans="1:57" ht="14.4" customHeight="1">
      <c r="B40" s="9"/>
      <c r="AR40" s="9"/>
    </row>
    <row r="41" spans="1:57" ht="14.4" customHeight="1">
      <c r="B41" s="9"/>
      <c r="AR41" s="9"/>
    </row>
    <row r="42" spans="1:57" ht="14.4" customHeight="1">
      <c r="B42" s="9"/>
      <c r="AR42" s="9"/>
    </row>
    <row r="43" spans="1:57" ht="14.4" customHeight="1">
      <c r="B43" s="9"/>
      <c r="AR43" s="9"/>
    </row>
    <row r="44" spans="1:57" ht="14.4" customHeight="1">
      <c r="B44" s="9"/>
      <c r="AR44" s="9"/>
    </row>
    <row r="45" spans="1:57" ht="14.4" customHeight="1">
      <c r="B45" s="9"/>
      <c r="AR45" s="9"/>
    </row>
    <row r="46" spans="1:57" ht="14.4" customHeight="1">
      <c r="B46" s="9"/>
      <c r="AR46" s="9"/>
    </row>
    <row r="47" spans="1:57" ht="14.4" customHeight="1">
      <c r="B47" s="9"/>
      <c r="AR47" s="9"/>
    </row>
    <row r="48" spans="1:57" ht="14.4" customHeight="1">
      <c r="B48" s="9"/>
      <c r="AR48" s="9"/>
    </row>
    <row r="49" spans="1:57" s="16" customFormat="1" ht="14.4" customHeight="1">
      <c r="B49" s="15"/>
      <c r="D49" s="37" t="s">
        <v>50</v>
      </c>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7" t="s">
        <v>51</v>
      </c>
      <c r="AI49" s="38"/>
      <c r="AJ49" s="38"/>
      <c r="AK49" s="38"/>
      <c r="AL49" s="38"/>
      <c r="AM49" s="38"/>
      <c r="AN49" s="38"/>
      <c r="AO49" s="38"/>
      <c r="AR49" s="15"/>
    </row>
    <row r="50" spans="1:57">
      <c r="B50" s="9"/>
      <c r="AR50" s="9"/>
    </row>
    <row r="51" spans="1:57">
      <c r="B51" s="9"/>
      <c r="AR51" s="9"/>
    </row>
    <row r="52" spans="1:57">
      <c r="B52" s="9"/>
      <c r="AR52" s="9"/>
    </row>
    <row r="53" spans="1:57">
      <c r="B53" s="9"/>
      <c r="AR53" s="9"/>
    </row>
    <row r="54" spans="1:57">
      <c r="B54" s="9"/>
      <c r="AR54" s="9"/>
    </row>
    <row r="55" spans="1:57">
      <c r="B55" s="9"/>
      <c r="AR55" s="9"/>
    </row>
    <row r="56" spans="1:57">
      <c r="B56" s="9"/>
      <c r="AR56" s="9"/>
    </row>
    <row r="57" spans="1:57">
      <c r="B57" s="9"/>
      <c r="AR57" s="9"/>
    </row>
    <row r="58" spans="1:57">
      <c r="B58" s="9"/>
      <c r="AR58" s="9"/>
    </row>
    <row r="59" spans="1:57">
      <c r="B59" s="9"/>
      <c r="AR59" s="9"/>
    </row>
    <row r="60" spans="1:57" s="16" customFormat="1" ht="12.5">
      <c r="A60" s="13"/>
      <c r="B60" s="14"/>
      <c r="C60" s="13"/>
      <c r="D60" s="39" t="s">
        <v>52</v>
      </c>
      <c r="E60" s="40"/>
      <c r="F60" s="40"/>
      <c r="G60" s="40"/>
      <c r="H60" s="40"/>
      <c r="I60" s="40"/>
      <c r="J60" s="40"/>
      <c r="K60" s="40"/>
      <c r="L60" s="40"/>
      <c r="M60" s="40"/>
      <c r="N60" s="40"/>
      <c r="O60" s="40"/>
      <c r="P60" s="40"/>
      <c r="Q60" s="40"/>
      <c r="R60" s="40"/>
      <c r="S60" s="40"/>
      <c r="T60" s="40"/>
      <c r="U60" s="40"/>
      <c r="V60" s="39" t="s">
        <v>53</v>
      </c>
      <c r="W60" s="40"/>
      <c r="X60" s="40"/>
      <c r="Y60" s="40"/>
      <c r="Z60" s="40"/>
      <c r="AA60" s="40"/>
      <c r="AB60" s="40"/>
      <c r="AC60" s="40"/>
      <c r="AD60" s="40"/>
      <c r="AE60" s="40"/>
      <c r="AF60" s="40"/>
      <c r="AG60" s="40"/>
      <c r="AH60" s="39" t="s">
        <v>52</v>
      </c>
      <c r="AI60" s="40"/>
      <c r="AJ60" s="40"/>
      <c r="AK60" s="40"/>
      <c r="AL60" s="40"/>
      <c r="AM60" s="39" t="s">
        <v>53</v>
      </c>
      <c r="AN60" s="40"/>
      <c r="AO60" s="40"/>
      <c r="AP60" s="13"/>
      <c r="AQ60" s="13"/>
      <c r="AR60" s="14"/>
      <c r="BE60" s="13"/>
    </row>
    <row r="61" spans="1:57">
      <c r="B61" s="9"/>
      <c r="AR61" s="9"/>
    </row>
    <row r="62" spans="1:57">
      <c r="B62" s="9"/>
      <c r="AR62" s="9"/>
    </row>
    <row r="63" spans="1:57">
      <c r="B63" s="9"/>
      <c r="AR63" s="9"/>
    </row>
    <row r="64" spans="1:57" s="16" customFormat="1" ht="13">
      <c r="A64" s="13"/>
      <c r="B64" s="14"/>
      <c r="C64" s="13"/>
      <c r="D64" s="37" t="s">
        <v>54</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37" t="s">
        <v>55</v>
      </c>
      <c r="AI64" s="43"/>
      <c r="AJ64" s="43"/>
      <c r="AK64" s="43"/>
      <c r="AL64" s="43"/>
      <c r="AM64" s="43"/>
      <c r="AN64" s="43"/>
      <c r="AO64" s="43"/>
      <c r="AP64" s="13"/>
      <c r="AQ64" s="13"/>
      <c r="AR64" s="14"/>
      <c r="BE64" s="13"/>
    </row>
    <row r="65" spans="1:57">
      <c r="B65" s="9"/>
      <c r="AR65" s="9"/>
    </row>
    <row r="66" spans="1:57">
      <c r="B66" s="9"/>
      <c r="AR66" s="9"/>
    </row>
    <row r="67" spans="1:57">
      <c r="B67" s="9"/>
      <c r="AR67" s="9"/>
    </row>
    <row r="68" spans="1:57">
      <c r="B68" s="9"/>
      <c r="AR68" s="9"/>
    </row>
    <row r="69" spans="1:57">
      <c r="B69" s="9"/>
      <c r="AR69" s="9"/>
    </row>
    <row r="70" spans="1:57">
      <c r="B70" s="9"/>
      <c r="AR70" s="9"/>
    </row>
    <row r="71" spans="1:57">
      <c r="B71" s="9"/>
      <c r="AR71" s="9"/>
    </row>
    <row r="72" spans="1:57">
      <c r="B72" s="9"/>
      <c r="AR72" s="9"/>
    </row>
    <row r="73" spans="1:57">
      <c r="B73" s="9"/>
      <c r="AR73" s="9"/>
    </row>
    <row r="74" spans="1:57">
      <c r="B74" s="9"/>
      <c r="AR74" s="9"/>
    </row>
    <row r="75" spans="1:57" s="16" customFormat="1" ht="12.5">
      <c r="A75" s="13"/>
      <c r="B75" s="14"/>
      <c r="C75" s="13"/>
      <c r="D75" s="39" t="s">
        <v>52</v>
      </c>
      <c r="E75" s="40"/>
      <c r="F75" s="40"/>
      <c r="G75" s="40"/>
      <c r="H75" s="40"/>
      <c r="I75" s="40"/>
      <c r="J75" s="40"/>
      <c r="K75" s="40"/>
      <c r="L75" s="40"/>
      <c r="M75" s="40"/>
      <c r="N75" s="40"/>
      <c r="O75" s="40"/>
      <c r="P75" s="40"/>
      <c r="Q75" s="40"/>
      <c r="R75" s="40"/>
      <c r="S75" s="40"/>
      <c r="T75" s="40"/>
      <c r="U75" s="40"/>
      <c r="V75" s="39" t="s">
        <v>53</v>
      </c>
      <c r="W75" s="40"/>
      <c r="X75" s="40"/>
      <c r="Y75" s="40"/>
      <c r="Z75" s="40"/>
      <c r="AA75" s="40"/>
      <c r="AB75" s="40"/>
      <c r="AC75" s="40"/>
      <c r="AD75" s="40"/>
      <c r="AE75" s="40"/>
      <c r="AF75" s="40"/>
      <c r="AG75" s="40"/>
      <c r="AH75" s="39" t="s">
        <v>52</v>
      </c>
      <c r="AI75" s="40"/>
      <c r="AJ75" s="40"/>
      <c r="AK75" s="40"/>
      <c r="AL75" s="40"/>
      <c r="AM75" s="39" t="s">
        <v>53</v>
      </c>
      <c r="AN75" s="40"/>
      <c r="AO75" s="40"/>
      <c r="AP75" s="13"/>
      <c r="AQ75" s="13"/>
      <c r="AR75" s="14"/>
      <c r="BE75" s="13"/>
    </row>
    <row r="76" spans="1:57" s="16" customFormat="1">
      <c r="A76" s="13"/>
      <c r="B76" s="14"/>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4"/>
      <c r="BE76" s="13"/>
    </row>
    <row r="77" spans="1:57" s="16" customFormat="1" ht="6.9" customHeight="1">
      <c r="A77" s="13"/>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14"/>
      <c r="BE77" s="13"/>
    </row>
    <row r="81" spans="1:91" s="16" customFormat="1" ht="6.9" customHeight="1">
      <c r="A81" s="13"/>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14"/>
      <c r="BE81" s="13"/>
    </row>
    <row r="82" spans="1:91" s="16" customFormat="1" ht="24.9" customHeight="1">
      <c r="A82" s="13"/>
      <c r="B82" s="14"/>
      <c r="C82" s="10" t="s">
        <v>56</v>
      </c>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c r="AR82" s="14"/>
      <c r="BE82" s="13"/>
    </row>
    <row r="83" spans="1:91" s="16" customFormat="1" ht="6.9" customHeight="1">
      <c r="A83" s="13"/>
      <c r="B83" s="14"/>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4"/>
      <c r="BE83" s="13"/>
    </row>
    <row r="84" spans="1:91" s="156" customFormat="1" ht="12" customHeight="1">
      <c r="B84" s="157"/>
      <c r="C84" s="12" t="s">
        <v>13</v>
      </c>
      <c r="L84" s="156" t="str">
        <f>K5</f>
        <v>B01-2021-ZT</v>
      </c>
      <c r="AR84" s="157"/>
    </row>
    <row r="85" spans="1:91" s="158" customFormat="1" ht="36.9" customHeight="1">
      <c r="B85" s="159"/>
      <c r="C85" s="160" t="s">
        <v>16</v>
      </c>
      <c r="L85" s="237" t="str">
        <f>K6</f>
        <v>Nemocnice Rychnov nad Kněžnou – rozšíření průmyslové zóny Solnice – Kvasiny</v>
      </c>
      <c r="M85" s="238"/>
      <c r="N85" s="238"/>
      <c r="O85" s="238"/>
      <c r="P85" s="238"/>
      <c r="Q85" s="238"/>
      <c r="R85" s="238"/>
      <c r="S85" s="238"/>
      <c r="T85" s="238"/>
      <c r="U85" s="238"/>
      <c r="V85" s="238"/>
      <c r="W85" s="238"/>
      <c r="X85" s="238"/>
      <c r="Y85" s="238"/>
      <c r="Z85" s="238"/>
      <c r="AA85" s="238"/>
      <c r="AB85" s="238"/>
      <c r="AC85" s="238"/>
      <c r="AD85" s="238"/>
      <c r="AE85" s="238"/>
      <c r="AF85" s="238"/>
      <c r="AG85" s="238"/>
      <c r="AH85" s="238"/>
      <c r="AI85" s="238"/>
      <c r="AJ85" s="238"/>
      <c r="AK85" s="238"/>
      <c r="AL85" s="238"/>
      <c r="AM85" s="238"/>
      <c r="AN85" s="238"/>
      <c r="AO85" s="238"/>
      <c r="AR85" s="159"/>
    </row>
    <row r="86" spans="1:91" s="16" customFormat="1" ht="6.9" customHeight="1">
      <c r="A86" s="13"/>
      <c r="B86" s="14"/>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4"/>
      <c r="BE86" s="13"/>
    </row>
    <row r="87" spans="1:91" s="16" customFormat="1" ht="12" customHeight="1">
      <c r="A87" s="13"/>
      <c r="B87" s="14"/>
      <c r="C87" s="12" t="s">
        <v>20</v>
      </c>
      <c r="D87" s="13"/>
      <c r="E87" s="13"/>
      <c r="F87" s="13"/>
      <c r="G87" s="13"/>
      <c r="H87" s="13"/>
      <c r="I87" s="13"/>
      <c r="J87" s="13"/>
      <c r="K87" s="13"/>
      <c r="L87" s="161" t="str">
        <f>IF(K8="","",K8)</f>
        <v>k.ú. Rychnov nad Kněžnou (744107)</v>
      </c>
      <c r="M87" s="13"/>
      <c r="N87" s="13"/>
      <c r="O87" s="13"/>
      <c r="P87" s="13"/>
      <c r="Q87" s="13"/>
      <c r="R87" s="13"/>
      <c r="S87" s="13"/>
      <c r="T87" s="13"/>
      <c r="U87" s="13"/>
      <c r="V87" s="13"/>
      <c r="W87" s="13"/>
      <c r="X87" s="13"/>
      <c r="Y87" s="13"/>
      <c r="Z87" s="13"/>
      <c r="AA87" s="13"/>
      <c r="AB87" s="13"/>
      <c r="AC87" s="13"/>
      <c r="AD87" s="13"/>
      <c r="AE87" s="13"/>
      <c r="AF87" s="13"/>
      <c r="AG87" s="13"/>
      <c r="AH87" s="13"/>
      <c r="AI87" s="12" t="s">
        <v>22</v>
      </c>
      <c r="AJ87" s="13"/>
      <c r="AK87" s="13"/>
      <c r="AL87" s="13"/>
      <c r="AM87" s="224" t="str">
        <f>IF(AN8= "","",AN8)</f>
        <v>4. 1. 2021</v>
      </c>
      <c r="AN87" s="224"/>
      <c r="AO87" s="13"/>
      <c r="AP87" s="13"/>
      <c r="AQ87" s="13"/>
      <c r="AR87" s="14"/>
      <c r="BE87" s="13"/>
    </row>
    <row r="88" spans="1:91" s="16" customFormat="1" ht="6.9" customHeight="1">
      <c r="A88" s="13"/>
      <c r="B88" s="14"/>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c r="AR88" s="14"/>
      <c r="BE88" s="13"/>
    </row>
    <row r="89" spans="1:91" s="16" customFormat="1" ht="25.65" customHeight="1">
      <c r="A89" s="13"/>
      <c r="B89" s="14"/>
      <c r="C89" s="12" t="s">
        <v>24</v>
      </c>
      <c r="D89" s="13"/>
      <c r="E89" s="13"/>
      <c r="F89" s="13"/>
      <c r="G89" s="13"/>
      <c r="H89" s="13"/>
      <c r="I89" s="13"/>
      <c r="J89" s="13"/>
      <c r="K89" s="13"/>
      <c r="L89" s="156" t="str">
        <f>IF(E11= "","",E11)</f>
        <v xml:space="preserve">Královéhrad.kraj, Pivovarské nám.1245, H.Králové  </v>
      </c>
      <c r="M89" s="13"/>
      <c r="N89" s="13"/>
      <c r="O89" s="13"/>
      <c r="P89" s="13"/>
      <c r="Q89" s="13"/>
      <c r="R89" s="13"/>
      <c r="S89" s="13"/>
      <c r="T89" s="13"/>
      <c r="U89" s="13"/>
      <c r="V89" s="13"/>
      <c r="W89" s="13"/>
      <c r="X89" s="13"/>
      <c r="Y89" s="13"/>
      <c r="Z89" s="13"/>
      <c r="AA89" s="13"/>
      <c r="AB89" s="13"/>
      <c r="AC89" s="13"/>
      <c r="AD89" s="13"/>
      <c r="AE89" s="13"/>
      <c r="AF89" s="13"/>
      <c r="AG89" s="13"/>
      <c r="AH89" s="13"/>
      <c r="AI89" s="12" t="s">
        <v>30</v>
      </c>
      <c r="AJ89" s="13"/>
      <c r="AK89" s="13"/>
      <c r="AL89" s="13"/>
      <c r="AM89" s="229" t="str">
        <f>IF(E17="","",E17)</f>
        <v>DOMY, spol. s r. o., architekt. a projekt. ateliér</v>
      </c>
      <c r="AN89" s="230"/>
      <c r="AO89" s="230"/>
      <c r="AP89" s="230"/>
      <c r="AQ89" s="13"/>
      <c r="AR89" s="14"/>
      <c r="AS89" s="225" t="s">
        <v>57</v>
      </c>
      <c r="AT89" s="226"/>
      <c r="AU89" s="71"/>
      <c r="AV89" s="71"/>
      <c r="AW89" s="71"/>
      <c r="AX89" s="71"/>
      <c r="AY89" s="71"/>
      <c r="AZ89" s="71"/>
      <c r="BA89" s="71"/>
      <c r="BB89" s="71"/>
      <c r="BC89" s="71"/>
      <c r="BD89" s="162"/>
      <c r="BE89" s="13"/>
    </row>
    <row r="90" spans="1:91" s="16" customFormat="1" ht="15.15" customHeight="1">
      <c r="A90" s="13"/>
      <c r="B90" s="14"/>
      <c r="C90" s="12" t="s">
        <v>28</v>
      </c>
      <c r="D90" s="13"/>
      <c r="E90" s="13"/>
      <c r="F90" s="13"/>
      <c r="G90" s="13"/>
      <c r="H90" s="13"/>
      <c r="I90" s="13"/>
      <c r="J90" s="13"/>
      <c r="K90" s="13"/>
      <c r="L90" s="156" t="str">
        <f>IF(E14= "Vyplň údaj","",E14)</f>
        <v/>
      </c>
      <c r="M90" s="13"/>
      <c r="N90" s="13"/>
      <c r="O90" s="13"/>
      <c r="P90" s="13"/>
      <c r="Q90" s="13"/>
      <c r="R90" s="13"/>
      <c r="S90" s="13"/>
      <c r="T90" s="13"/>
      <c r="U90" s="13"/>
      <c r="V90" s="13"/>
      <c r="W90" s="13"/>
      <c r="X90" s="13"/>
      <c r="Y90" s="13"/>
      <c r="Z90" s="13"/>
      <c r="AA90" s="13"/>
      <c r="AB90" s="13"/>
      <c r="AC90" s="13"/>
      <c r="AD90" s="13"/>
      <c r="AE90" s="13"/>
      <c r="AF90" s="13"/>
      <c r="AG90" s="13"/>
      <c r="AH90" s="13"/>
      <c r="AI90" s="12" t="s">
        <v>33</v>
      </c>
      <c r="AJ90" s="13"/>
      <c r="AK90" s="13"/>
      <c r="AL90" s="13"/>
      <c r="AM90" s="229" t="str">
        <f>IF(E20="","",E20)</f>
        <v>Ecoten s.r.o.</v>
      </c>
      <c r="AN90" s="230"/>
      <c r="AO90" s="230"/>
      <c r="AP90" s="230"/>
      <c r="AQ90" s="13"/>
      <c r="AR90" s="14"/>
      <c r="AS90" s="227"/>
      <c r="AT90" s="228"/>
      <c r="AU90" s="95"/>
      <c r="AV90" s="95"/>
      <c r="AW90" s="95"/>
      <c r="AX90" s="95"/>
      <c r="AY90" s="95"/>
      <c r="AZ90" s="95"/>
      <c r="BA90" s="95"/>
      <c r="BB90" s="95"/>
      <c r="BC90" s="95"/>
      <c r="BD90" s="104"/>
      <c r="BE90" s="13"/>
    </row>
    <row r="91" spans="1:91" s="16" customFormat="1" ht="10.75" customHeight="1">
      <c r="A91" s="13"/>
      <c r="B91" s="14"/>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c r="AR91" s="14"/>
      <c r="AS91" s="227"/>
      <c r="AT91" s="228"/>
      <c r="AU91" s="95"/>
      <c r="AV91" s="95"/>
      <c r="AW91" s="95"/>
      <c r="AX91" s="95"/>
      <c r="AY91" s="95"/>
      <c r="AZ91" s="95"/>
      <c r="BA91" s="95"/>
      <c r="BB91" s="95"/>
      <c r="BC91" s="95"/>
      <c r="BD91" s="104"/>
      <c r="BE91" s="13"/>
    </row>
    <row r="92" spans="1:91" s="16" customFormat="1" ht="29.25" customHeight="1">
      <c r="A92" s="13"/>
      <c r="B92" s="14"/>
      <c r="C92" s="239" t="s">
        <v>58</v>
      </c>
      <c r="D92" s="232"/>
      <c r="E92" s="232"/>
      <c r="F92" s="232"/>
      <c r="G92" s="232"/>
      <c r="H92" s="32"/>
      <c r="I92" s="231" t="s">
        <v>59</v>
      </c>
      <c r="J92" s="232"/>
      <c r="K92" s="232"/>
      <c r="L92" s="232"/>
      <c r="M92" s="232"/>
      <c r="N92" s="232"/>
      <c r="O92" s="232"/>
      <c r="P92" s="232"/>
      <c r="Q92" s="232"/>
      <c r="R92" s="232"/>
      <c r="S92" s="232"/>
      <c r="T92" s="232"/>
      <c r="U92" s="232"/>
      <c r="V92" s="232"/>
      <c r="W92" s="232"/>
      <c r="X92" s="232"/>
      <c r="Y92" s="232"/>
      <c r="Z92" s="232"/>
      <c r="AA92" s="232"/>
      <c r="AB92" s="232"/>
      <c r="AC92" s="232"/>
      <c r="AD92" s="232"/>
      <c r="AE92" s="232"/>
      <c r="AF92" s="232"/>
      <c r="AG92" s="234" t="s">
        <v>60</v>
      </c>
      <c r="AH92" s="232"/>
      <c r="AI92" s="232"/>
      <c r="AJ92" s="232"/>
      <c r="AK92" s="232"/>
      <c r="AL92" s="232"/>
      <c r="AM92" s="232"/>
      <c r="AN92" s="231" t="s">
        <v>61</v>
      </c>
      <c r="AO92" s="232"/>
      <c r="AP92" s="233"/>
      <c r="AQ92" s="163" t="s">
        <v>62</v>
      </c>
      <c r="AR92" s="14"/>
      <c r="AS92" s="64" t="s">
        <v>63</v>
      </c>
      <c r="AT92" s="65" t="s">
        <v>64</v>
      </c>
      <c r="AU92" s="65" t="s">
        <v>65</v>
      </c>
      <c r="AV92" s="65" t="s">
        <v>66</v>
      </c>
      <c r="AW92" s="65" t="s">
        <v>67</v>
      </c>
      <c r="AX92" s="65" t="s">
        <v>68</v>
      </c>
      <c r="AY92" s="65" t="s">
        <v>69</v>
      </c>
      <c r="AZ92" s="65" t="s">
        <v>70</v>
      </c>
      <c r="BA92" s="65" t="s">
        <v>71</v>
      </c>
      <c r="BB92" s="65" t="s">
        <v>72</v>
      </c>
      <c r="BC92" s="65" t="s">
        <v>73</v>
      </c>
      <c r="BD92" s="66" t="s">
        <v>74</v>
      </c>
      <c r="BE92" s="13"/>
    </row>
    <row r="93" spans="1:91" s="16" customFormat="1" ht="10.75" customHeight="1">
      <c r="A93" s="13"/>
      <c r="B93" s="14"/>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c r="AQ93" s="13"/>
      <c r="AR93" s="14"/>
      <c r="AS93" s="70"/>
      <c r="AT93" s="23"/>
      <c r="AU93" s="23"/>
      <c r="AV93" s="23"/>
      <c r="AW93" s="23"/>
      <c r="AX93" s="23"/>
      <c r="AY93" s="23"/>
      <c r="AZ93" s="23"/>
      <c r="BA93" s="23"/>
      <c r="BB93" s="23"/>
      <c r="BC93" s="23"/>
      <c r="BD93" s="164"/>
      <c r="BE93" s="13"/>
    </row>
    <row r="94" spans="1:91" s="165" customFormat="1" ht="32.4" customHeight="1">
      <c r="B94" s="166"/>
      <c r="C94" s="68" t="s">
        <v>75</v>
      </c>
      <c r="D94" s="167"/>
      <c r="E94" s="167"/>
      <c r="F94" s="167"/>
      <c r="G94" s="167"/>
      <c r="H94" s="167"/>
      <c r="I94" s="167"/>
      <c r="J94" s="167"/>
      <c r="K94" s="167"/>
      <c r="L94" s="167"/>
      <c r="M94" s="167"/>
      <c r="N94" s="167"/>
      <c r="O94" s="167"/>
      <c r="P94" s="167"/>
      <c r="Q94" s="167"/>
      <c r="R94" s="167"/>
      <c r="S94" s="167"/>
      <c r="T94" s="167"/>
      <c r="U94" s="167"/>
      <c r="V94" s="167"/>
      <c r="W94" s="167"/>
      <c r="X94" s="167"/>
      <c r="Y94" s="167"/>
      <c r="Z94" s="167"/>
      <c r="AA94" s="167"/>
      <c r="AB94" s="167"/>
      <c r="AC94" s="167"/>
      <c r="AD94" s="167"/>
      <c r="AE94" s="167"/>
      <c r="AF94" s="167"/>
      <c r="AG94" s="235">
        <f>ROUND(AG95+AG96+AG111+AG116,2)</f>
        <v>0</v>
      </c>
      <c r="AH94" s="235"/>
      <c r="AI94" s="235"/>
      <c r="AJ94" s="235"/>
      <c r="AK94" s="235"/>
      <c r="AL94" s="235"/>
      <c r="AM94" s="235"/>
      <c r="AN94" s="236">
        <f t="shared" ref="AN94:AN118" si="0">SUM(AG94,AT94)</f>
        <v>0</v>
      </c>
      <c r="AO94" s="236"/>
      <c r="AP94" s="236"/>
      <c r="AQ94" s="168" t="s">
        <v>1</v>
      </c>
      <c r="AR94" s="166"/>
      <c r="AS94" s="169">
        <f>ROUND(AS95+AS96+AS111+AS116,2)</f>
        <v>0</v>
      </c>
      <c r="AT94" s="170">
        <f t="shared" ref="AT94:AT118" si="1">ROUND(SUM(AV94:AW94),2)</f>
        <v>0</v>
      </c>
      <c r="AU94" s="171">
        <f>ROUND(AU95+AU96+AU111+AU116,5)</f>
        <v>0</v>
      </c>
      <c r="AV94" s="170">
        <f>ROUND(AZ94*L29,2)</f>
        <v>0</v>
      </c>
      <c r="AW94" s="170">
        <f>ROUND(BA94*L30,2)</f>
        <v>0</v>
      </c>
      <c r="AX94" s="170">
        <f>ROUND(BB94*L29,2)</f>
        <v>0</v>
      </c>
      <c r="AY94" s="170">
        <f>ROUND(BC94*L30,2)</f>
        <v>0</v>
      </c>
      <c r="AZ94" s="170">
        <f>ROUND(AZ95+AZ96+AZ111+AZ116,2)</f>
        <v>0</v>
      </c>
      <c r="BA94" s="170">
        <f>ROUND(BA95+BA96+BA111+BA116,2)</f>
        <v>0</v>
      </c>
      <c r="BB94" s="170">
        <f>ROUND(BB95+BB96+BB111+BB116,2)</f>
        <v>0</v>
      </c>
      <c r="BC94" s="170">
        <f>ROUND(BC95+BC96+BC111+BC116,2)</f>
        <v>0</v>
      </c>
      <c r="BD94" s="172">
        <f>ROUND(BD95+BD96+BD111+BD116,2)</f>
        <v>0</v>
      </c>
      <c r="BS94" s="173" t="s">
        <v>76</v>
      </c>
      <c r="BT94" s="173" t="s">
        <v>77</v>
      </c>
      <c r="BU94" s="174" t="s">
        <v>78</v>
      </c>
      <c r="BV94" s="173" t="s">
        <v>79</v>
      </c>
      <c r="BW94" s="173" t="s">
        <v>4</v>
      </c>
      <c r="BX94" s="173" t="s">
        <v>80</v>
      </c>
      <c r="CL94" s="173" t="s">
        <v>1</v>
      </c>
    </row>
    <row r="95" spans="1:91" s="184" customFormat="1" ht="24.75" customHeight="1">
      <c r="A95" s="175" t="s">
        <v>81</v>
      </c>
      <c r="B95" s="176"/>
      <c r="C95" s="177"/>
      <c r="D95" s="197" t="s">
        <v>82</v>
      </c>
      <c r="E95" s="197"/>
      <c r="F95" s="197"/>
      <c r="G95" s="197"/>
      <c r="H95" s="197"/>
      <c r="I95" s="178"/>
      <c r="J95" s="197" t="s">
        <v>83</v>
      </c>
      <c r="K95" s="197"/>
      <c r="L95" s="197"/>
      <c r="M95" s="197"/>
      <c r="N95" s="197"/>
      <c r="O95" s="197"/>
      <c r="P95" s="197"/>
      <c r="Q95" s="197"/>
      <c r="R95" s="197"/>
      <c r="S95" s="197"/>
      <c r="T95" s="197"/>
      <c r="U95" s="197"/>
      <c r="V95" s="197"/>
      <c r="W95" s="197"/>
      <c r="X95" s="197"/>
      <c r="Y95" s="197"/>
      <c r="Z95" s="197"/>
      <c r="AA95" s="197"/>
      <c r="AB95" s="197"/>
      <c r="AC95" s="197"/>
      <c r="AD95" s="197"/>
      <c r="AE95" s="197"/>
      <c r="AF95" s="197"/>
      <c r="AG95" s="200">
        <f>'B - Vedlejší rozpočtové n...'!J30</f>
        <v>0</v>
      </c>
      <c r="AH95" s="201"/>
      <c r="AI95" s="201"/>
      <c r="AJ95" s="201"/>
      <c r="AK95" s="201"/>
      <c r="AL95" s="201"/>
      <c r="AM95" s="201"/>
      <c r="AN95" s="200">
        <f t="shared" si="0"/>
        <v>0</v>
      </c>
      <c r="AO95" s="201"/>
      <c r="AP95" s="201"/>
      <c r="AQ95" s="179" t="s">
        <v>84</v>
      </c>
      <c r="AR95" s="176"/>
      <c r="AS95" s="180">
        <v>0</v>
      </c>
      <c r="AT95" s="181">
        <f t="shared" si="1"/>
        <v>0</v>
      </c>
      <c r="AU95" s="182">
        <f>'B - Vedlejší rozpočtové n...'!P117</f>
        <v>0</v>
      </c>
      <c r="AV95" s="181">
        <f>'B - Vedlejší rozpočtové n...'!J33</f>
        <v>0</v>
      </c>
      <c r="AW95" s="181">
        <f>'B - Vedlejší rozpočtové n...'!J34</f>
        <v>0</v>
      </c>
      <c r="AX95" s="181">
        <f>'B - Vedlejší rozpočtové n...'!J35</f>
        <v>0</v>
      </c>
      <c r="AY95" s="181">
        <f>'B - Vedlejší rozpočtové n...'!J36</f>
        <v>0</v>
      </c>
      <c r="AZ95" s="181">
        <f>'B - Vedlejší rozpočtové n...'!F33</f>
        <v>0</v>
      </c>
      <c r="BA95" s="181">
        <f>'B - Vedlejší rozpočtové n...'!F34</f>
        <v>0</v>
      </c>
      <c r="BB95" s="181">
        <f>'B - Vedlejší rozpočtové n...'!F35</f>
        <v>0</v>
      </c>
      <c r="BC95" s="181">
        <f>'B - Vedlejší rozpočtové n...'!F36</f>
        <v>0</v>
      </c>
      <c r="BD95" s="183">
        <f>'B - Vedlejší rozpočtové n...'!F37</f>
        <v>0</v>
      </c>
      <c r="BT95" s="185" t="s">
        <v>85</v>
      </c>
      <c r="BV95" s="185" t="s">
        <v>79</v>
      </c>
      <c r="BW95" s="185" t="s">
        <v>86</v>
      </c>
      <c r="BX95" s="185" t="s">
        <v>4</v>
      </c>
      <c r="CL95" s="185" t="s">
        <v>1</v>
      </c>
      <c r="CM95" s="185" t="s">
        <v>87</v>
      </c>
    </row>
    <row r="96" spans="1:91" s="184" customFormat="1" ht="24.75" customHeight="1">
      <c r="B96" s="176"/>
      <c r="C96" s="177"/>
      <c r="D96" s="197" t="s">
        <v>88</v>
      </c>
      <c r="E96" s="197"/>
      <c r="F96" s="197"/>
      <c r="G96" s="197"/>
      <c r="H96" s="197"/>
      <c r="I96" s="178"/>
      <c r="J96" s="197" t="s">
        <v>89</v>
      </c>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202">
        <f>ROUND(AG97+AG104,2)</f>
        <v>0</v>
      </c>
      <c r="AH96" s="201"/>
      <c r="AI96" s="201"/>
      <c r="AJ96" s="201"/>
      <c r="AK96" s="201"/>
      <c r="AL96" s="201"/>
      <c r="AM96" s="201"/>
      <c r="AN96" s="200">
        <f t="shared" si="0"/>
        <v>0</v>
      </c>
      <c r="AO96" s="201"/>
      <c r="AP96" s="201"/>
      <c r="AQ96" s="179" t="s">
        <v>84</v>
      </c>
      <c r="AR96" s="176"/>
      <c r="AS96" s="180">
        <f>ROUND(AS97+AS104,2)</f>
        <v>0</v>
      </c>
      <c r="AT96" s="181">
        <f t="shared" si="1"/>
        <v>0</v>
      </c>
      <c r="AU96" s="182">
        <f>ROUND(AU97+AU104,5)</f>
        <v>0</v>
      </c>
      <c r="AV96" s="181">
        <f>ROUND(AZ96*L29,2)</f>
        <v>0</v>
      </c>
      <c r="AW96" s="181">
        <f>ROUND(BA96*L30,2)</f>
        <v>0</v>
      </c>
      <c r="AX96" s="181">
        <f>ROUND(BB96*L29,2)</f>
        <v>0</v>
      </c>
      <c r="AY96" s="181">
        <f>ROUND(BC96*L30,2)</f>
        <v>0</v>
      </c>
      <c r="AZ96" s="181">
        <f>ROUND(AZ97+AZ104,2)</f>
        <v>0</v>
      </c>
      <c r="BA96" s="181">
        <f>ROUND(BA97+BA104,2)</f>
        <v>0</v>
      </c>
      <c r="BB96" s="181">
        <f>ROUND(BB97+BB104,2)</f>
        <v>0</v>
      </c>
      <c r="BC96" s="181">
        <f>ROUND(BC97+BC104,2)</f>
        <v>0</v>
      </c>
      <c r="BD96" s="183">
        <f>ROUND(BD97+BD104,2)</f>
        <v>0</v>
      </c>
      <c r="BS96" s="185" t="s">
        <v>76</v>
      </c>
      <c r="BT96" s="185" t="s">
        <v>85</v>
      </c>
      <c r="BU96" s="185" t="s">
        <v>78</v>
      </c>
      <c r="BV96" s="185" t="s">
        <v>79</v>
      </c>
      <c r="BW96" s="185" t="s">
        <v>90</v>
      </c>
      <c r="BX96" s="185" t="s">
        <v>4</v>
      </c>
      <c r="CL96" s="185" t="s">
        <v>1</v>
      </c>
      <c r="CM96" s="185" t="s">
        <v>87</v>
      </c>
    </row>
    <row r="97" spans="1:91" s="156" customFormat="1" ht="16.5" customHeight="1">
      <c r="B97" s="157"/>
      <c r="C97" s="186"/>
      <c r="D97" s="186"/>
      <c r="E97" s="196" t="s">
        <v>91</v>
      </c>
      <c r="F97" s="196"/>
      <c r="G97" s="196"/>
      <c r="H97" s="196"/>
      <c r="I97" s="196"/>
      <c r="J97" s="186"/>
      <c r="K97" s="196" t="s">
        <v>92</v>
      </c>
      <c r="L97" s="196"/>
      <c r="M97" s="196"/>
      <c r="N97" s="196"/>
      <c r="O97" s="196"/>
      <c r="P97" s="196"/>
      <c r="Q97" s="196"/>
      <c r="R97" s="196"/>
      <c r="S97" s="196"/>
      <c r="T97" s="196"/>
      <c r="U97" s="196"/>
      <c r="V97" s="196"/>
      <c r="W97" s="196"/>
      <c r="X97" s="196"/>
      <c r="Y97" s="196"/>
      <c r="Z97" s="196"/>
      <c r="AA97" s="196"/>
      <c r="AB97" s="196"/>
      <c r="AC97" s="196"/>
      <c r="AD97" s="196"/>
      <c r="AE97" s="196"/>
      <c r="AF97" s="196"/>
      <c r="AG97" s="203">
        <f>ROUND(SUM(AG98:AG103),2)</f>
        <v>0</v>
      </c>
      <c r="AH97" s="199"/>
      <c r="AI97" s="199"/>
      <c r="AJ97" s="199"/>
      <c r="AK97" s="199"/>
      <c r="AL97" s="199"/>
      <c r="AM97" s="199"/>
      <c r="AN97" s="198">
        <f t="shared" si="0"/>
        <v>0</v>
      </c>
      <c r="AO97" s="199"/>
      <c r="AP97" s="199"/>
      <c r="AQ97" s="187" t="s">
        <v>93</v>
      </c>
      <c r="AR97" s="157"/>
      <c r="AS97" s="188">
        <f>ROUND(SUM(AS98:AS103),2)</f>
        <v>0</v>
      </c>
      <c r="AT97" s="189">
        <f t="shared" si="1"/>
        <v>0</v>
      </c>
      <c r="AU97" s="190">
        <f>ROUND(SUM(AU98:AU103),5)</f>
        <v>0</v>
      </c>
      <c r="AV97" s="189">
        <f>ROUND(AZ97*L29,2)</f>
        <v>0</v>
      </c>
      <c r="AW97" s="189">
        <f>ROUND(BA97*L30,2)</f>
        <v>0</v>
      </c>
      <c r="AX97" s="189">
        <f>ROUND(BB97*L29,2)</f>
        <v>0</v>
      </c>
      <c r="AY97" s="189">
        <f>ROUND(BC97*L30,2)</f>
        <v>0</v>
      </c>
      <c r="AZ97" s="189">
        <f>ROUND(SUM(AZ98:AZ103),2)</f>
        <v>0</v>
      </c>
      <c r="BA97" s="189">
        <f>ROUND(SUM(BA98:BA103),2)</f>
        <v>0</v>
      </c>
      <c r="BB97" s="189">
        <f>ROUND(SUM(BB98:BB103),2)</f>
        <v>0</v>
      </c>
      <c r="BC97" s="189">
        <f>ROUND(SUM(BC98:BC103),2)</f>
        <v>0</v>
      </c>
      <c r="BD97" s="191">
        <f>ROUND(SUM(BD98:BD103),2)</f>
        <v>0</v>
      </c>
      <c r="BS97" s="17" t="s">
        <v>76</v>
      </c>
      <c r="BT97" s="17" t="s">
        <v>87</v>
      </c>
      <c r="BU97" s="17" t="s">
        <v>78</v>
      </c>
      <c r="BV97" s="17" t="s">
        <v>79</v>
      </c>
      <c r="BW97" s="17" t="s">
        <v>94</v>
      </c>
      <c r="BX97" s="17" t="s">
        <v>90</v>
      </c>
      <c r="CL97" s="17" t="s">
        <v>1</v>
      </c>
    </row>
    <row r="98" spans="1:91" s="156" customFormat="1" ht="16.5" customHeight="1">
      <c r="A98" s="175" t="s">
        <v>81</v>
      </c>
      <c r="B98" s="157"/>
      <c r="C98" s="186"/>
      <c r="D98" s="186"/>
      <c r="E98" s="186"/>
      <c r="F98" s="196" t="s">
        <v>95</v>
      </c>
      <c r="G98" s="196"/>
      <c r="H98" s="196"/>
      <c r="I98" s="196"/>
      <c r="J98" s="196"/>
      <c r="K98" s="186"/>
      <c r="L98" s="196" t="s">
        <v>96</v>
      </c>
      <c r="M98" s="196"/>
      <c r="N98" s="196"/>
      <c r="O98" s="196"/>
      <c r="P98" s="196"/>
      <c r="Q98" s="196"/>
      <c r="R98" s="196"/>
      <c r="S98" s="196"/>
      <c r="T98" s="196"/>
      <c r="U98" s="196"/>
      <c r="V98" s="196"/>
      <c r="W98" s="196"/>
      <c r="X98" s="196"/>
      <c r="Y98" s="196"/>
      <c r="Z98" s="196"/>
      <c r="AA98" s="196"/>
      <c r="AB98" s="196"/>
      <c r="AC98" s="196"/>
      <c r="AD98" s="196"/>
      <c r="AE98" s="196"/>
      <c r="AF98" s="196"/>
      <c r="AG98" s="198">
        <f>'2.1.1.1 - Urgentní příjem...'!J34</f>
        <v>0</v>
      </c>
      <c r="AH98" s="199"/>
      <c r="AI98" s="199"/>
      <c r="AJ98" s="199"/>
      <c r="AK98" s="199"/>
      <c r="AL98" s="199"/>
      <c r="AM98" s="199"/>
      <c r="AN98" s="198">
        <f t="shared" si="0"/>
        <v>0</v>
      </c>
      <c r="AO98" s="199"/>
      <c r="AP98" s="199"/>
      <c r="AQ98" s="187" t="s">
        <v>93</v>
      </c>
      <c r="AR98" s="157"/>
      <c r="AS98" s="188">
        <v>0</v>
      </c>
      <c r="AT98" s="189">
        <f t="shared" si="1"/>
        <v>0</v>
      </c>
      <c r="AU98" s="190">
        <f>'2.1.1.1 - Urgentní příjem...'!P125</f>
        <v>0</v>
      </c>
      <c r="AV98" s="189">
        <f>'2.1.1.1 - Urgentní příjem...'!J37</f>
        <v>0</v>
      </c>
      <c r="AW98" s="189">
        <f>'2.1.1.1 - Urgentní příjem...'!J38</f>
        <v>0</v>
      </c>
      <c r="AX98" s="189">
        <f>'2.1.1.1 - Urgentní příjem...'!J39</f>
        <v>0</v>
      </c>
      <c r="AY98" s="189">
        <f>'2.1.1.1 - Urgentní příjem...'!J40</f>
        <v>0</v>
      </c>
      <c r="AZ98" s="189">
        <f>'2.1.1.1 - Urgentní příjem...'!F37</f>
        <v>0</v>
      </c>
      <c r="BA98" s="189">
        <f>'2.1.1.1 - Urgentní příjem...'!F38</f>
        <v>0</v>
      </c>
      <c r="BB98" s="189">
        <f>'2.1.1.1 - Urgentní příjem...'!F39</f>
        <v>0</v>
      </c>
      <c r="BC98" s="189">
        <f>'2.1.1.1 - Urgentní příjem...'!F40</f>
        <v>0</v>
      </c>
      <c r="BD98" s="191">
        <f>'2.1.1.1 - Urgentní příjem...'!F41</f>
        <v>0</v>
      </c>
      <c r="BT98" s="17" t="s">
        <v>97</v>
      </c>
      <c r="BV98" s="17" t="s">
        <v>79</v>
      </c>
      <c r="BW98" s="17" t="s">
        <v>98</v>
      </c>
      <c r="BX98" s="17" t="s">
        <v>94</v>
      </c>
      <c r="CL98" s="17" t="s">
        <v>1</v>
      </c>
    </row>
    <row r="99" spans="1:91" s="156" customFormat="1" ht="16.5" customHeight="1">
      <c r="A99" s="175" t="s">
        <v>81</v>
      </c>
      <c r="B99" s="157"/>
      <c r="C99" s="186"/>
      <c r="D99" s="186"/>
      <c r="E99" s="186"/>
      <c r="F99" s="196" t="s">
        <v>99</v>
      </c>
      <c r="G99" s="196"/>
      <c r="H99" s="196"/>
      <c r="I99" s="196"/>
      <c r="J99" s="196"/>
      <c r="K99" s="186"/>
      <c r="L99" s="196" t="s">
        <v>100</v>
      </c>
      <c r="M99" s="196"/>
      <c r="N99" s="196"/>
      <c r="O99" s="196"/>
      <c r="P99" s="196"/>
      <c r="Q99" s="196"/>
      <c r="R99" s="196"/>
      <c r="S99" s="196"/>
      <c r="T99" s="196"/>
      <c r="U99" s="196"/>
      <c r="V99" s="196"/>
      <c r="W99" s="196"/>
      <c r="X99" s="196"/>
      <c r="Y99" s="196"/>
      <c r="Z99" s="196"/>
      <c r="AA99" s="196"/>
      <c r="AB99" s="196"/>
      <c r="AC99" s="196"/>
      <c r="AD99" s="196"/>
      <c r="AE99" s="196"/>
      <c r="AF99" s="196"/>
      <c r="AG99" s="198">
        <f>'2.1.1.2 - Urgentní příjem...'!J34</f>
        <v>0</v>
      </c>
      <c r="AH99" s="199"/>
      <c r="AI99" s="199"/>
      <c r="AJ99" s="199"/>
      <c r="AK99" s="199"/>
      <c r="AL99" s="199"/>
      <c r="AM99" s="199"/>
      <c r="AN99" s="198">
        <f t="shared" si="0"/>
        <v>0</v>
      </c>
      <c r="AO99" s="199"/>
      <c r="AP99" s="199"/>
      <c r="AQ99" s="187" t="s">
        <v>93</v>
      </c>
      <c r="AR99" s="157"/>
      <c r="AS99" s="188">
        <v>0</v>
      </c>
      <c r="AT99" s="189">
        <f t="shared" si="1"/>
        <v>0</v>
      </c>
      <c r="AU99" s="190">
        <f>'2.1.1.2 - Urgentní příjem...'!P125</f>
        <v>0</v>
      </c>
      <c r="AV99" s="189">
        <f>'2.1.1.2 - Urgentní příjem...'!J37</f>
        <v>0</v>
      </c>
      <c r="AW99" s="189">
        <f>'2.1.1.2 - Urgentní příjem...'!J38</f>
        <v>0</v>
      </c>
      <c r="AX99" s="189">
        <f>'2.1.1.2 - Urgentní příjem...'!J39</f>
        <v>0</v>
      </c>
      <c r="AY99" s="189">
        <f>'2.1.1.2 - Urgentní příjem...'!J40</f>
        <v>0</v>
      </c>
      <c r="AZ99" s="189">
        <f>'2.1.1.2 - Urgentní příjem...'!F37</f>
        <v>0</v>
      </c>
      <c r="BA99" s="189">
        <f>'2.1.1.2 - Urgentní příjem...'!F38</f>
        <v>0</v>
      </c>
      <c r="BB99" s="189">
        <f>'2.1.1.2 - Urgentní příjem...'!F39</f>
        <v>0</v>
      </c>
      <c r="BC99" s="189">
        <f>'2.1.1.2 - Urgentní příjem...'!F40</f>
        <v>0</v>
      </c>
      <c r="BD99" s="191">
        <f>'2.1.1.2 - Urgentní příjem...'!F41</f>
        <v>0</v>
      </c>
      <c r="BT99" s="17" t="s">
        <v>97</v>
      </c>
      <c r="BV99" s="17" t="s">
        <v>79</v>
      </c>
      <c r="BW99" s="17" t="s">
        <v>101</v>
      </c>
      <c r="BX99" s="17" t="s">
        <v>94</v>
      </c>
      <c r="CL99" s="17" t="s">
        <v>1</v>
      </c>
    </row>
    <row r="100" spans="1:91" s="156" customFormat="1" ht="16.5" customHeight="1">
      <c r="A100" s="175" t="s">
        <v>81</v>
      </c>
      <c r="B100" s="157"/>
      <c r="C100" s="186"/>
      <c r="D100" s="186"/>
      <c r="E100" s="186"/>
      <c r="F100" s="196" t="s">
        <v>102</v>
      </c>
      <c r="G100" s="196"/>
      <c r="H100" s="196"/>
      <c r="I100" s="196"/>
      <c r="J100" s="196"/>
      <c r="K100" s="186"/>
      <c r="L100" s="196" t="s">
        <v>103</v>
      </c>
      <c r="M100" s="196"/>
      <c r="N100" s="196"/>
      <c r="O100" s="196"/>
      <c r="P100" s="196"/>
      <c r="Q100" s="196"/>
      <c r="R100" s="196"/>
      <c r="S100" s="196"/>
      <c r="T100" s="196"/>
      <c r="U100" s="196"/>
      <c r="V100" s="196"/>
      <c r="W100" s="196"/>
      <c r="X100" s="196"/>
      <c r="Y100" s="196"/>
      <c r="Z100" s="196"/>
      <c r="AA100" s="196"/>
      <c r="AB100" s="196"/>
      <c r="AC100" s="196"/>
      <c r="AD100" s="196"/>
      <c r="AE100" s="196"/>
      <c r="AF100" s="196"/>
      <c r="AG100" s="198">
        <f>'2.1.1.3 - Urgentní příjem...'!J34</f>
        <v>0</v>
      </c>
      <c r="AH100" s="199"/>
      <c r="AI100" s="199"/>
      <c r="AJ100" s="199"/>
      <c r="AK100" s="199"/>
      <c r="AL100" s="199"/>
      <c r="AM100" s="199"/>
      <c r="AN100" s="198">
        <f t="shared" si="0"/>
        <v>0</v>
      </c>
      <c r="AO100" s="199"/>
      <c r="AP100" s="199"/>
      <c r="AQ100" s="187" t="s">
        <v>93</v>
      </c>
      <c r="AR100" s="157"/>
      <c r="AS100" s="188">
        <v>0</v>
      </c>
      <c r="AT100" s="189">
        <f t="shared" si="1"/>
        <v>0</v>
      </c>
      <c r="AU100" s="190">
        <f>'2.1.1.3 - Urgentní příjem...'!P126</f>
        <v>0</v>
      </c>
      <c r="AV100" s="189">
        <f>'2.1.1.3 - Urgentní příjem...'!J37</f>
        <v>0</v>
      </c>
      <c r="AW100" s="189">
        <f>'2.1.1.3 - Urgentní příjem...'!J38</f>
        <v>0</v>
      </c>
      <c r="AX100" s="189">
        <f>'2.1.1.3 - Urgentní příjem...'!J39</f>
        <v>0</v>
      </c>
      <c r="AY100" s="189">
        <f>'2.1.1.3 - Urgentní příjem...'!J40</f>
        <v>0</v>
      </c>
      <c r="AZ100" s="189">
        <f>'2.1.1.3 - Urgentní příjem...'!F37</f>
        <v>0</v>
      </c>
      <c r="BA100" s="189">
        <f>'2.1.1.3 - Urgentní příjem...'!F38</f>
        <v>0</v>
      </c>
      <c r="BB100" s="189">
        <f>'2.1.1.3 - Urgentní příjem...'!F39</f>
        <v>0</v>
      </c>
      <c r="BC100" s="189">
        <f>'2.1.1.3 - Urgentní příjem...'!F40</f>
        <v>0</v>
      </c>
      <c r="BD100" s="191">
        <f>'2.1.1.3 - Urgentní příjem...'!F41</f>
        <v>0</v>
      </c>
      <c r="BT100" s="17" t="s">
        <v>97</v>
      </c>
      <c r="BV100" s="17" t="s">
        <v>79</v>
      </c>
      <c r="BW100" s="17" t="s">
        <v>104</v>
      </c>
      <c r="BX100" s="17" t="s">
        <v>94</v>
      </c>
      <c r="CL100" s="17" t="s">
        <v>1</v>
      </c>
    </row>
    <row r="101" spans="1:91" s="156" customFormat="1" ht="16.5" customHeight="1">
      <c r="A101" s="175" t="s">
        <v>81</v>
      </c>
      <c r="B101" s="157"/>
      <c r="C101" s="186"/>
      <c r="D101" s="186"/>
      <c r="E101" s="186"/>
      <c r="F101" s="196" t="s">
        <v>105</v>
      </c>
      <c r="G101" s="196"/>
      <c r="H101" s="196"/>
      <c r="I101" s="196"/>
      <c r="J101" s="196"/>
      <c r="K101" s="186"/>
      <c r="L101" s="196" t="s">
        <v>106</v>
      </c>
      <c r="M101" s="196"/>
      <c r="N101" s="196"/>
      <c r="O101" s="196"/>
      <c r="P101" s="196"/>
      <c r="Q101" s="196"/>
      <c r="R101" s="196"/>
      <c r="S101" s="196"/>
      <c r="T101" s="196"/>
      <c r="U101" s="196"/>
      <c r="V101" s="196"/>
      <c r="W101" s="196"/>
      <c r="X101" s="196"/>
      <c r="Y101" s="196"/>
      <c r="Z101" s="196"/>
      <c r="AA101" s="196"/>
      <c r="AB101" s="196"/>
      <c r="AC101" s="196"/>
      <c r="AD101" s="196"/>
      <c r="AE101" s="196"/>
      <c r="AF101" s="196"/>
      <c r="AG101" s="198">
        <f>'2.1.1.4 - Urgentní příjem...'!J34</f>
        <v>0</v>
      </c>
      <c r="AH101" s="199"/>
      <c r="AI101" s="199"/>
      <c r="AJ101" s="199"/>
      <c r="AK101" s="199"/>
      <c r="AL101" s="199"/>
      <c r="AM101" s="199"/>
      <c r="AN101" s="198">
        <f t="shared" si="0"/>
        <v>0</v>
      </c>
      <c r="AO101" s="199"/>
      <c r="AP101" s="199"/>
      <c r="AQ101" s="187" t="s">
        <v>93</v>
      </c>
      <c r="AR101" s="157"/>
      <c r="AS101" s="188">
        <v>0</v>
      </c>
      <c r="AT101" s="189">
        <f t="shared" si="1"/>
        <v>0</v>
      </c>
      <c r="AU101" s="190">
        <f>'2.1.1.4 - Urgentní příjem...'!P125</f>
        <v>0</v>
      </c>
      <c r="AV101" s="189">
        <f>'2.1.1.4 - Urgentní příjem...'!J37</f>
        <v>0</v>
      </c>
      <c r="AW101" s="189">
        <f>'2.1.1.4 - Urgentní příjem...'!J38</f>
        <v>0</v>
      </c>
      <c r="AX101" s="189">
        <f>'2.1.1.4 - Urgentní příjem...'!J39</f>
        <v>0</v>
      </c>
      <c r="AY101" s="189">
        <f>'2.1.1.4 - Urgentní příjem...'!J40</f>
        <v>0</v>
      </c>
      <c r="AZ101" s="189">
        <f>'2.1.1.4 - Urgentní příjem...'!F37</f>
        <v>0</v>
      </c>
      <c r="BA101" s="189">
        <f>'2.1.1.4 - Urgentní příjem...'!F38</f>
        <v>0</v>
      </c>
      <c r="BB101" s="189">
        <f>'2.1.1.4 - Urgentní příjem...'!F39</f>
        <v>0</v>
      </c>
      <c r="BC101" s="189">
        <f>'2.1.1.4 - Urgentní příjem...'!F40</f>
        <v>0</v>
      </c>
      <c r="BD101" s="191">
        <f>'2.1.1.4 - Urgentní příjem...'!F41</f>
        <v>0</v>
      </c>
      <c r="BT101" s="17" t="s">
        <v>97</v>
      </c>
      <c r="BV101" s="17" t="s">
        <v>79</v>
      </c>
      <c r="BW101" s="17" t="s">
        <v>107</v>
      </c>
      <c r="BX101" s="17" t="s">
        <v>94</v>
      </c>
      <c r="CL101" s="17" t="s">
        <v>1</v>
      </c>
    </row>
    <row r="102" spans="1:91" s="156" customFormat="1" ht="16.5" customHeight="1">
      <c r="A102" s="175" t="s">
        <v>81</v>
      </c>
      <c r="B102" s="157"/>
      <c r="C102" s="186"/>
      <c r="D102" s="186"/>
      <c r="E102" s="186"/>
      <c r="F102" s="196" t="s">
        <v>108</v>
      </c>
      <c r="G102" s="196"/>
      <c r="H102" s="196"/>
      <c r="I102" s="196"/>
      <c r="J102" s="196"/>
      <c r="K102" s="186"/>
      <c r="L102" s="196" t="s">
        <v>109</v>
      </c>
      <c r="M102" s="196"/>
      <c r="N102" s="196"/>
      <c r="O102" s="196"/>
      <c r="P102" s="196"/>
      <c r="Q102" s="196"/>
      <c r="R102" s="196"/>
      <c r="S102" s="196"/>
      <c r="T102" s="196"/>
      <c r="U102" s="196"/>
      <c r="V102" s="196"/>
      <c r="W102" s="196"/>
      <c r="X102" s="196"/>
      <c r="Y102" s="196"/>
      <c r="Z102" s="196"/>
      <c r="AA102" s="196"/>
      <c r="AB102" s="196"/>
      <c r="AC102" s="196"/>
      <c r="AD102" s="196"/>
      <c r="AE102" s="196"/>
      <c r="AF102" s="196"/>
      <c r="AG102" s="198">
        <f>'2.1.1.5 - Urgentní příjem...'!J34</f>
        <v>0</v>
      </c>
      <c r="AH102" s="199"/>
      <c r="AI102" s="199"/>
      <c r="AJ102" s="199"/>
      <c r="AK102" s="199"/>
      <c r="AL102" s="199"/>
      <c r="AM102" s="199"/>
      <c r="AN102" s="198">
        <f t="shared" si="0"/>
        <v>0</v>
      </c>
      <c r="AO102" s="199"/>
      <c r="AP102" s="199"/>
      <c r="AQ102" s="187" t="s">
        <v>93</v>
      </c>
      <c r="AR102" s="157"/>
      <c r="AS102" s="188">
        <v>0</v>
      </c>
      <c r="AT102" s="189">
        <f t="shared" si="1"/>
        <v>0</v>
      </c>
      <c r="AU102" s="190">
        <f>'2.1.1.5 - Urgentní příjem...'!P126</f>
        <v>0</v>
      </c>
      <c r="AV102" s="189">
        <f>'2.1.1.5 - Urgentní příjem...'!J37</f>
        <v>0</v>
      </c>
      <c r="AW102" s="189">
        <f>'2.1.1.5 - Urgentní příjem...'!J38</f>
        <v>0</v>
      </c>
      <c r="AX102" s="189">
        <f>'2.1.1.5 - Urgentní příjem...'!J39</f>
        <v>0</v>
      </c>
      <c r="AY102" s="189">
        <f>'2.1.1.5 - Urgentní příjem...'!J40</f>
        <v>0</v>
      </c>
      <c r="AZ102" s="189">
        <f>'2.1.1.5 - Urgentní příjem...'!F37</f>
        <v>0</v>
      </c>
      <c r="BA102" s="189">
        <f>'2.1.1.5 - Urgentní příjem...'!F38</f>
        <v>0</v>
      </c>
      <c r="BB102" s="189">
        <f>'2.1.1.5 - Urgentní příjem...'!F39</f>
        <v>0</v>
      </c>
      <c r="BC102" s="189">
        <f>'2.1.1.5 - Urgentní příjem...'!F40</f>
        <v>0</v>
      </c>
      <c r="BD102" s="191">
        <f>'2.1.1.5 - Urgentní příjem...'!F41</f>
        <v>0</v>
      </c>
      <c r="BT102" s="17" t="s">
        <v>97</v>
      </c>
      <c r="BV102" s="17" t="s">
        <v>79</v>
      </c>
      <c r="BW102" s="17" t="s">
        <v>110</v>
      </c>
      <c r="BX102" s="17" t="s">
        <v>94</v>
      </c>
      <c r="CL102" s="17" t="s">
        <v>1</v>
      </c>
    </row>
    <row r="103" spans="1:91" s="156" customFormat="1" ht="16.5" customHeight="1">
      <c r="A103" s="175" t="s">
        <v>81</v>
      </c>
      <c r="B103" s="157"/>
      <c r="C103" s="186"/>
      <c r="D103" s="186"/>
      <c r="E103" s="186"/>
      <c r="F103" s="196" t="s">
        <v>111</v>
      </c>
      <c r="G103" s="196"/>
      <c r="H103" s="196"/>
      <c r="I103" s="196"/>
      <c r="J103" s="196"/>
      <c r="K103" s="186"/>
      <c r="L103" s="196" t="s">
        <v>112</v>
      </c>
      <c r="M103" s="196"/>
      <c r="N103" s="196"/>
      <c r="O103" s="196"/>
      <c r="P103" s="196"/>
      <c r="Q103" s="196"/>
      <c r="R103" s="196"/>
      <c r="S103" s="196"/>
      <c r="T103" s="196"/>
      <c r="U103" s="196"/>
      <c r="V103" s="196"/>
      <c r="W103" s="196"/>
      <c r="X103" s="196"/>
      <c r="Y103" s="196"/>
      <c r="Z103" s="196"/>
      <c r="AA103" s="196"/>
      <c r="AB103" s="196"/>
      <c r="AC103" s="196"/>
      <c r="AD103" s="196"/>
      <c r="AE103" s="196"/>
      <c r="AF103" s="196"/>
      <c r="AG103" s="198">
        <f>'2.1.1.6 - Urgentní příjem...'!J34</f>
        <v>0</v>
      </c>
      <c r="AH103" s="199"/>
      <c r="AI103" s="199"/>
      <c r="AJ103" s="199"/>
      <c r="AK103" s="199"/>
      <c r="AL103" s="199"/>
      <c r="AM103" s="199"/>
      <c r="AN103" s="198">
        <f t="shared" si="0"/>
        <v>0</v>
      </c>
      <c r="AO103" s="199"/>
      <c r="AP103" s="199"/>
      <c r="AQ103" s="187" t="s">
        <v>93</v>
      </c>
      <c r="AR103" s="157"/>
      <c r="AS103" s="188">
        <v>0</v>
      </c>
      <c r="AT103" s="189">
        <f t="shared" si="1"/>
        <v>0</v>
      </c>
      <c r="AU103" s="190">
        <f>'2.1.1.6 - Urgentní příjem...'!P126</f>
        <v>0</v>
      </c>
      <c r="AV103" s="189">
        <f>'2.1.1.6 - Urgentní příjem...'!J37</f>
        <v>0</v>
      </c>
      <c r="AW103" s="189">
        <f>'2.1.1.6 - Urgentní příjem...'!J38</f>
        <v>0</v>
      </c>
      <c r="AX103" s="189">
        <f>'2.1.1.6 - Urgentní příjem...'!J39</f>
        <v>0</v>
      </c>
      <c r="AY103" s="189">
        <f>'2.1.1.6 - Urgentní příjem...'!J40</f>
        <v>0</v>
      </c>
      <c r="AZ103" s="189">
        <f>'2.1.1.6 - Urgentní příjem...'!F37</f>
        <v>0</v>
      </c>
      <c r="BA103" s="189">
        <f>'2.1.1.6 - Urgentní příjem...'!F38</f>
        <v>0</v>
      </c>
      <c r="BB103" s="189">
        <f>'2.1.1.6 - Urgentní příjem...'!F39</f>
        <v>0</v>
      </c>
      <c r="BC103" s="189">
        <f>'2.1.1.6 - Urgentní příjem...'!F40</f>
        <v>0</v>
      </c>
      <c r="BD103" s="191">
        <f>'2.1.1.6 - Urgentní příjem...'!F41</f>
        <v>0</v>
      </c>
      <c r="BT103" s="17" t="s">
        <v>97</v>
      </c>
      <c r="BV103" s="17" t="s">
        <v>79</v>
      </c>
      <c r="BW103" s="17" t="s">
        <v>113</v>
      </c>
      <c r="BX103" s="17" t="s">
        <v>94</v>
      </c>
      <c r="CL103" s="17" t="s">
        <v>1</v>
      </c>
    </row>
    <row r="104" spans="1:91" s="156" customFormat="1" ht="16.5" customHeight="1">
      <c r="B104" s="157"/>
      <c r="C104" s="186"/>
      <c r="D104" s="186"/>
      <c r="E104" s="196" t="s">
        <v>114</v>
      </c>
      <c r="F104" s="196"/>
      <c r="G104" s="196"/>
      <c r="H104" s="196"/>
      <c r="I104" s="196"/>
      <c r="J104" s="186"/>
      <c r="K104" s="196" t="s">
        <v>115</v>
      </c>
      <c r="L104" s="196"/>
      <c r="M104" s="196"/>
      <c r="N104" s="196"/>
      <c r="O104" s="196"/>
      <c r="P104" s="196"/>
      <c r="Q104" s="196"/>
      <c r="R104" s="196"/>
      <c r="S104" s="196"/>
      <c r="T104" s="196"/>
      <c r="U104" s="196"/>
      <c r="V104" s="196"/>
      <c r="W104" s="196"/>
      <c r="X104" s="196"/>
      <c r="Y104" s="196"/>
      <c r="Z104" s="196"/>
      <c r="AA104" s="196"/>
      <c r="AB104" s="196"/>
      <c r="AC104" s="196"/>
      <c r="AD104" s="196"/>
      <c r="AE104" s="196"/>
      <c r="AF104" s="196"/>
      <c r="AG104" s="203">
        <f>ROUND(SUM(AG105:AG110),2)</f>
        <v>0</v>
      </c>
      <c r="AH104" s="199"/>
      <c r="AI104" s="199"/>
      <c r="AJ104" s="199"/>
      <c r="AK104" s="199"/>
      <c r="AL104" s="199"/>
      <c r="AM104" s="199"/>
      <c r="AN104" s="198">
        <f t="shared" si="0"/>
        <v>0</v>
      </c>
      <c r="AO104" s="199"/>
      <c r="AP104" s="199"/>
      <c r="AQ104" s="187" t="s">
        <v>93</v>
      </c>
      <c r="AR104" s="157"/>
      <c r="AS104" s="188">
        <f>ROUND(SUM(AS105:AS110),2)</f>
        <v>0</v>
      </c>
      <c r="AT104" s="189">
        <f t="shared" si="1"/>
        <v>0</v>
      </c>
      <c r="AU104" s="190">
        <f>ROUND(SUM(AU105:AU110),5)</f>
        <v>0</v>
      </c>
      <c r="AV104" s="189">
        <f>ROUND(AZ104*L29,2)</f>
        <v>0</v>
      </c>
      <c r="AW104" s="189">
        <f>ROUND(BA104*L30,2)</f>
        <v>0</v>
      </c>
      <c r="AX104" s="189">
        <f>ROUND(BB104*L29,2)</f>
        <v>0</v>
      </c>
      <c r="AY104" s="189">
        <f>ROUND(BC104*L30,2)</f>
        <v>0</v>
      </c>
      <c r="AZ104" s="189">
        <f>ROUND(SUM(AZ105:AZ110),2)</f>
        <v>0</v>
      </c>
      <c r="BA104" s="189">
        <f>ROUND(SUM(BA105:BA110),2)</f>
        <v>0</v>
      </c>
      <c r="BB104" s="189">
        <f>ROUND(SUM(BB105:BB110),2)</f>
        <v>0</v>
      </c>
      <c r="BC104" s="189">
        <f>ROUND(SUM(BC105:BC110),2)</f>
        <v>0</v>
      </c>
      <c r="BD104" s="191">
        <f>ROUND(SUM(BD105:BD110),2)</f>
        <v>0</v>
      </c>
      <c r="BS104" s="17" t="s">
        <v>76</v>
      </c>
      <c r="BT104" s="17" t="s">
        <v>87</v>
      </c>
      <c r="BU104" s="17" t="s">
        <v>78</v>
      </c>
      <c r="BV104" s="17" t="s">
        <v>79</v>
      </c>
      <c r="BW104" s="17" t="s">
        <v>116</v>
      </c>
      <c r="BX104" s="17" t="s">
        <v>90</v>
      </c>
      <c r="CL104" s="17" t="s">
        <v>1</v>
      </c>
    </row>
    <row r="105" spans="1:91" s="156" customFormat="1" ht="16.5" customHeight="1">
      <c r="A105" s="175" t="s">
        <v>81</v>
      </c>
      <c r="B105" s="157"/>
      <c r="C105" s="186"/>
      <c r="D105" s="186"/>
      <c r="E105" s="186"/>
      <c r="F105" s="196" t="s">
        <v>117</v>
      </c>
      <c r="G105" s="196"/>
      <c r="H105" s="196"/>
      <c r="I105" s="196"/>
      <c r="J105" s="196"/>
      <c r="K105" s="186"/>
      <c r="L105" s="196" t="s">
        <v>118</v>
      </c>
      <c r="M105" s="196"/>
      <c r="N105" s="196"/>
      <c r="O105" s="196"/>
      <c r="P105" s="196"/>
      <c r="Q105" s="196"/>
      <c r="R105" s="196"/>
      <c r="S105" s="196"/>
      <c r="T105" s="196"/>
      <c r="U105" s="196"/>
      <c r="V105" s="196"/>
      <c r="W105" s="196"/>
      <c r="X105" s="196"/>
      <c r="Y105" s="196"/>
      <c r="Z105" s="196"/>
      <c r="AA105" s="196"/>
      <c r="AB105" s="196"/>
      <c r="AC105" s="196"/>
      <c r="AD105" s="196"/>
      <c r="AE105" s="196"/>
      <c r="AF105" s="196"/>
      <c r="AG105" s="198">
        <f>'2.1.2.1 - DIGIP 1.n.p. - 1B'!J34</f>
        <v>0</v>
      </c>
      <c r="AH105" s="199"/>
      <c r="AI105" s="199"/>
      <c r="AJ105" s="199"/>
      <c r="AK105" s="199"/>
      <c r="AL105" s="199"/>
      <c r="AM105" s="199"/>
      <c r="AN105" s="198">
        <f t="shared" si="0"/>
        <v>0</v>
      </c>
      <c r="AO105" s="199"/>
      <c r="AP105" s="199"/>
      <c r="AQ105" s="187" t="s">
        <v>93</v>
      </c>
      <c r="AR105" s="157"/>
      <c r="AS105" s="188">
        <v>0</v>
      </c>
      <c r="AT105" s="189">
        <f t="shared" si="1"/>
        <v>0</v>
      </c>
      <c r="AU105" s="190">
        <f>'2.1.2.1 - DIGIP 1.n.p. - 1B'!P125</f>
        <v>0</v>
      </c>
      <c r="AV105" s="189">
        <f>'2.1.2.1 - DIGIP 1.n.p. - 1B'!J37</f>
        <v>0</v>
      </c>
      <c r="AW105" s="189">
        <f>'2.1.2.1 - DIGIP 1.n.p. - 1B'!J38</f>
        <v>0</v>
      </c>
      <c r="AX105" s="189">
        <f>'2.1.2.1 - DIGIP 1.n.p. - 1B'!J39</f>
        <v>0</v>
      </c>
      <c r="AY105" s="189">
        <f>'2.1.2.1 - DIGIP 1.n.p. - 1B'!J40</f>
        <v>0</v>
      </c>
      <c r="AZ105" s="189">
        <f>'2.1.2.1 - DIGIP 1.n.p. - 1B'!F37</f>
        <v>0</v>
      </c>
      <c r="BA105" s="189">
        <f>'2.1.2.1 - DIGIP 1.n.p. - 1B'!F38</f>
        <v>0</v>
      </c>
      <c r="BB105" s="189">
        <f>'2.1.2.1 - DIGIP 1.n.p. - 1B'!F39</f>
        <v>0</v>
      </c>
      <c r="BC105" s="189">
        <f>'2.1.2.1 - DIGIP 1.n.p. - 1B'!F40</f>
        <v>0</v>
      </c>
      <c r="BD105" s="191">
        <f>'2.1.2.1 - DIGIP 1.n.p. - 1B'!F41</f>
        <v>0</v>
      </c>
      <c r="BT105" s="17" t="s">
        <v>97</v>
      </c>
      <c r="BV105" s="17" t="s">
        <v>79</v>
      </c>
      <c r="BW105" s="17" t="s">
        <v>119</v>
      </c>
      <c r="BX105" s="17" t="s">
        <v>116</v>
      </c>
      <c r="CL105" s="17" t="s">
        <v>1</v>
      </c>
    </row>
    <row r="106" spans="1:91" s="156" customFormat="1" ht="16.5" customHeight="1">
      <c r="A106" s="175" t="s">
        <v>81</v>
      </c>
      <c r="B106" s="157"/>
      <c r="C106" s="186"/>
      <c r="D106" s="186"/>
      <c r="E106" s="186"/>
      <c r="F106" s="196" t="s">
        <v>120</v>
      </c>
      <c r="G106" s="196"/>
      <c r="H106" s="196"/>
      <c r="I106" s="196"/>
      <c r="J106" s="196"/>
      <c r="K106" s="186"/>
      <c r="L106" s="196" t="s">
        <v>121</v>
      </c>
      <c r="M106" s="196"/>
      <c r="N106" s="196"/>
      <c r="O106" s="196"/>
      <c r="P106" s="196"/>
      <c r="Q106" s="196"/>
      <c r="R106" s="196"/>
      <c r="S106" s="196"/>
      <c r="T106" s="196"/>
      <c r="U106" s="196"/>
      <c r="V106" s="196"/>
      <c r="W106" s="196"/>
      <c r="X106" s="196"/>
      <c r="Y106" s="196"/>
      <c r="Z106" s="196"/>
      <c r="AA106" s="196"/>
      <c r="AB106" s="196"/>
      <c r="AC106" s="196"/>
      <c r="AD106" s="196"/>
      <c r="AE106" s="196"/>
      <c r="AF106" s="196"/>
      <c r="AG106" s="198">
        <f>'2.1.2.2 - DIGIP 1.n.p. - 1C'!J34</f>
        <v>0</v>
      </c>
      <c r="AH106" s="199"/>
      <c r="AI106" s="199"/>
      <c r="AJ106" s="199"/>
      <c r="AK106" s="199"/>
      <c r="AL106" s="199"/>
      <c r="AM106" s="199"/>
      <c r="AN106" s="198">
        <f t="shared" si="0"/>
        <v>0</v>
      </c>
      <c r="AO106" s="199"/>
      <c r="AP106" s="199"/>
      <c r="AQ106" s="187" t="s">
        <v>93</v>
      </c>
      <c r="AR106" s="157"/>
      <c r="AS106" s="188">
        <v>0</v>
      </c>
      <c r="AT106" s="189">
        <f t="shared" si="1"/>
        <v>0</v>
      </c>
      <c r="AU106" s="190">
        <f>'2.1.2.2 - DIGIP 1.n.p. - 1C'!P126</f>
        <v>0</v>
      </c>
      <c r="AV106" s="189">
        <f>'2.1.2.2 - DIGIP 1.n.p. - 1C'!J37</f>
        <v>0</v>
      </c>
      <c r="AW106" s="189">
        <f>'2.1.2.2 - DIGIP 1.n.p. - 1C'!J38</f>
        <v>0</v>
      </c>
      <c r="AX106" s="189">
        <f>'2.1.2.2 - DIGIP 1.n.p. - 1C'!J39</f>
        <v>0</v>
      </c>
      <c r="AY106" s="189">
        <f>'2.1.2.2 - DIGIP 1.n.p. - 1C'!J40</f>
        <v>0</v>
      </c>
      <c r="AZ106" s="189">
        <f>'2.1.2.2 - DIGIP 1.n.p. - 1C'!F37</f>
        <v>0</v>
      </c>
      <c r="BA106" s="189">
        <f>'2.1.2.2 - DIGIP 1.n.p. - 1C'!F38</f>
        <v>0</v>
      </c>
      <c r="BB106" s="189">
        <f>'2.1.2.2 - DIGIP 1.n.p. - 1C'!F39</f>
        <v>0</v>
      </c>
      <c r="BC106" s="189">
        <f>'2.1.2.2 - DIGIP 1.n.p. - 1C'!F40</f>
        <v>0</v>
      </c>
      <c r="BD106" s="191">
        <f>'2.1.2.2 - DIGIP 1.n.p. - 1C'!F41</f>
        <v>0</v>
      </c>
      <c r="BT106" s="17" t="s">
        <v>97</v>
      </c>
      <c r="BV106" s="17" t="s">
        <v>79</v>
      </c>
      <c r="BW106" s="17" t="s">
        <v>122</v>
      </c>
      <c r="BX106" s="17" t="s">
        <v>116</v>
      </c>
      <c r="CL106" s="17" t="s">
        <v>1</v>
      </c>
    </row>
    <row r="107" spans="1:91" s="156" customFormat="1" ht="16.5" customHeight="1">
      <c r="A107" s="175" t="s">
        <v>81</v>
      </c>
      <c r="B107" s="157"/>
      <c r="C107" s="186"/>
      <c r="D107" s="186"/>
      <c r="E107" s="186"/>
      <c r="F107" s="196" t="s">
        <v>123</v>
      </c>
      <c r="G107" s="196"/>
      <c r="H107" s="196"/>
      <c r="I107" s="196"/>
      <c r="J107" s="196"/>
      <c r="K107" s="186"/>
      <c r="L107" s="196" t="s">
        <v>124</v>
      </c>
      <c r="M107" s="196"/>
      <c r="N107" s="196"/>
      <c r="O107" s="196"/>
      <c r="P107" s="196"/>
      <c r="Q107" s="196"/>
      <c r="R107" s="196"/>
      <c r="S107" s="196"/>
      <c r="T107" s="196"/>
      <c r="U107" s="196"/>
      <c r="V107" s="196"/>
      <c r="W107" s="196"/>
      <c r="X107" s="196"/>
      <c r="Y107" s="196"/>
      <c r="Z107" s="196"/>
      <c r="AA107" s="196"/>
      <c r="AB107" s="196"/>
      <c r="AC107" s="196"/>
      <c r="AD107" s="196"/>
      <c r="AE107" s="196"/>
      <c r="AF107" s="196"/>
      <c r="AG107" s="198">
        <f>'2.1.2.3 - DIGIP 1.n.p. - 2'!J34</f>
        <v>0</v>
      </c>
      <c r="AH107" s="199"/>
      <c r="AI107" s="199"/>
      <c r="AJ107" s="199"/>
      <c r="AK107" s="199"/>
      <c r="AL107" s="199"/>
      <c r="AM107" s="199"/>
      <c r="AN107" s="198">
        <f t="shared" si="0"/>
        <v>0</v>
      </c>
      <c r="AO107" s="199"/>
      <c r="AP107" s="199"/>
      <c r="AQ107" s="187" t="s">
        <v>93</v>
      </c>
      <c r="AR107" s="157"/>
      <c r="AS107" s="188">
        <v>0</v>
      </c>
      <c r="AT107" s="189">
        <f t="shared" si="1"/>
        <v>0</v>
      </c>
      <c r="AU107" s="190">
        <f>'2.1.2.3 - DIGIP 1.n.p. - 2'!P126</f>
        <v>0</v>
      </c>
      <c r="AV107" s="189">
        <f>'2.1.2.3 - DIGIP 1.n.p. - 2'!J37</f>
        <v>0</v>
      </c>
      <c r="AW107" s="189">
        <f>'2.1.2.3 - DIGIP 1.n.p. - 2'!J38</f>
        <v>0</v>
      </c>
      <c r="AX107" s="189">
        <f>'2.1.2.3 - DIGIP 1.n.p. - 2'!J39</f>
        <v>0</v>
      </c>
      <c r="AY107" s="189">
        <f>'2.1.2.3 - DIGIP 1.n.p. - 2'!J40</f>
        <v>0</v>
      </c>
      <c r="AZ107" s="189">
        <f>'2.1.2.3 - DIGIP 1.n.p. - 2'!F37</f>
        <v>0</v>
      </c>
      <c r="BA107" s="189">
        <f>'2.1.2.3 - DIGIP 1.n.p. - 2'!F38</f>
        <v>0</v>
      </c>
      <c r="BB107" s="189">
        <f>'2.1.2.3 - DIGIP 1.n.p. - 2'!F39</f>
        <v>0</v>
      </c>
      <c r="BC107" s="189">
        <f>'2.1.2.3 - DIGIP 1.n.p. - 2'!F40</f>
        <v>0</v>
      </c>
      <c r="BD107" s="191">
        <f>'2.1.2.3 - DIGIP 1.n.p. - 2'!F41</f>
        <v>0</v>
      </c>
      <c r="BT107" s="17" t="s">
        <v>97</v>
      </c>
      <c r="BV107" s="17" t="s">
        <v>79</v>
      </c>
      <c r="BW107" s="17" t="s">
        <v>125</v>
      </c>
      <c r="BX107" s="17" t="s">
        <v>116</v>
      </c>
      <c r="CL107" s="17" t="s">
        <v>1</v>
      </c>
    </row>
    <row r="108" spans="1:91" s="156" customFormat="1" ht="16.5" customHeight="1">
      <c r="A108" s="175" t="s">
        <v>81</v>
      </c>
      <c r="B108" s="157"/>
      <c r="C108" s="186"/>
      <c r="D108" s="186"/>
      <c r="E108" s="186"/>
      <c r="F108" s="196" t="s">
        <v>126</v>
      </c>
      <c r="G108" s="196"/>
      <c r="H108" s="196"/>
      <c r="I108" s="196"/>
      <c r="J108" s="196"/>
      <c r="K108" s="186"/>
      <c r="L108" s="196" t="s">
        <v>127</v>
      </c>
      <c r="M108" s="196"/>
      <c r="N108" s="196"/>
      <c r="O108" s="196"/>
      <c r="P108" s="196"/>
      <c r="Q108" s="196"/>
      <c r="R108" s="196"/>
      <c r="S108" s="196"/>
      <c r="T108" s="196"/>
      <c r="U108" s="196"/>
      <c r="V108" s="196"/>
      <c r="W108" s="196"/>
      <c r="X108" s="196"/>
      <c r="Y108" s="196"/>
      <c r="Z108" s="196"/>
      <c r="AA108" s="196"/>
      <c r="AB108" s="196"/>
      <c r="AC108" s="196"/>
      <c r="AD108" s="196"/>
      <c r="AE108" s="196"/>
      <c r="AF108" s="196"/>
      <c r="AG108" s="198">
        <f>'2.1.2.4 - DIGIP 1.n.p. - 3'!J34</f>
        <v>0</v>
      </c>
      <c r="AH108" s="199"/>
      <c r="AI108" s="199"/>
      <c r="AJ108" s="199"/>
      <c r="AK108" s="199"/>
      <c r="AL108" s="199"/>
      <c r="AM108" s="199"/>
      <c r="AN108" s="198">
        <f t="shared" si="0"/>
        <v>0</v>
      </c>
      <c r="AO108" s="199"/>
      <c r="AP108" s="199"/>
      <c r="AQ108" s="187" t="s">
        <v>93</v>
      </c>
      <c r="AR108" s="157"/>
      <c r="AS108" s="188">
        <v>0</v>
      </c>
      <c r="AT108" s="189">
        <f t="shared" si="1"/>
        <v>0</v>
      </c>
      <c r="AU108" s="190">
        <f>'2.1.2.4 - DIGIP 1.n.p. - 3'!P125</f>
        <v>0</v>
      </c>
      <c r="AV108" s="189">
        <f>'2.1.2.4 - DIGIP 1.n.p. - 3'!J37</f>
        <v>0</v>
      </c>
      <c r="AW108" s="189">
        <f>'2.1.2.4 - DIGIP 1.n.p. - 3'!J38</f>
        <v>0</v>
      </c>
      <c r="AX108" s="189">
        <f>'2.1.2.4 - DIGIP 1.n.p. - 3'!J39</f>
        <v>0</v>
      </c>
      <c r="AY108" s="189">
        <f>'2.1.2.4 - DIGIP 1.n.p. - 3'!J40</f>
        <v>0</v>
      </c>
      <c r="AZ108" s="189">
        <f>'2.1.2.4 - DIGIP 1.n.p. - 3'!F37</f>
        <v>0</v>
      </c>
      <c r="BA108" s="189">
        <f>'2.1.2.4 - DIGIP 1.n.p. - 3'!F38</f>
        <v>0</v>
      </c>
      <c r="BB108" s="189">
        <f>'2.1.2.4 - DIGIP 1.n.p. - 3'!F39</f>
        <v>0</v>
      </c>
      <c r="BC108" s="189">
        <f>'2.1.2.4 - DIGIP 1.n.p. - 3'!F40</f>
        <v>0</v>
      </c>
      <c r="BD108" s="191">
        <f>'2.1.2.4 - DIGIP 1.n.p. - 3'!F41</f>
        <v>0</v>
      </c>
      <c r="BT108" s="17" t="s">
        <v>97</v>
      </c>
      <c r="BV108" s="17" t="s">
        <v>79</v>
      </c>
      <c r="BW108" s="17" t="s">
        <v>128</v>
      </c>
      <c r="BX108" s="17" t="s">
        <v>116</v>
      </c>
      <c r="CL108" s="17" t="s">
        <v>1</v>
      </c>
    </row>
    <row r="109" spans="1:91" s="156" customFormat="1" ht="16.5" customHeight="1">
      <c r="A109" s="175" t="s">
        <v>81</v>
      </c>
      <c r="B109" s="157"/>
      <c r="C109" s="186"/>
      <c r="D109" s="186"/>
      <c r="E109" s="186"/>
      <c r="F109" s="196" t="s">
        <v>129</v>
      </c>
      <c r="G109" s="196"/>
      <c r="H109" s="196"/>
      <c r="I109" s="196"/>
      <c r="J109" s="196"/>
      <c r="K109" s="186"/>
      <c r="L109" s="196" t="s">
        <v>130</v>
      </c>
      <c r="M109" s="196"/>
      <c r="N109" s="196"/>
      <c r="O109" s="196"/>
      <c r="P109" s="196"/>
      <c r="Q109" s="196"/>
      <c r="R109" s="196"/>
      <c r="S109" s="196"/>
      <c r="T109" s="196"/>
      <c r="U109" s="196"/>
      <c r="V109" s="196"/>
      <c r="W109" s="196"/>
      <c r="X109" s="196"/>
      <c r="Y109" s="196"/>
      <c r="Z109" s="196"/>
      <c r="AA109" s="196"/>
      <c r="AB109" s="196"/>
      <c r="AC109" s="196"/>
      <c r="AD109" s="196"/>
      <c r="AE109" s="196"/>
      <c r="AF109" s="196"/>
      <c r="AG109" s="198">
        <f>'2.1.2.5 - DIGIP 1.n.p. - 4'!J34</f>
        <v>0</v>
      </c>
      <c r="AH109" s="199"/>
      <c r="AI109" s="199"/>
      <c r="AJ109" s="199"/>
      <c r="AK109" s="199"/>
      <c r="AL109" s="199"/>
      <c r="AM109" s="199"/>
      <c r="AN109" s="198">
        <f t="shared" si="0"/>
        <v>0</v>
      </c>
      <c r="AO109" s="199"/>
      <c r="AP109" s="199"/>
      <c r="AQ109" s="187" t="s">
        <v>93</v>
      </c>
      <c r="AR109" s="157"/>
      <c r="AS109" s="188">
        <v>0</v>
      </c>
      <c r="AT109" s="189">
        <f t="shared" si="1"/>
        <v>0</v>
      </c>
      <c r="AU109" s="190">
        <f>'2.1.2.5 - DIGIP 1.n.p. - 4'!P125</f>
        <v>0</v>
      </c>
      <c r="AV109" s="189">
        <f>'2.1.2.5 - DIGIP 1.n.p. - 4'!J37</f>
        <v>0</v>
      </c>
      <c r="AW109" s="189">
        <f>'2.1.2.5 - DIGIP 1.n.p. - 4'!J38</f>
        <v>0</v>
      </c>
      <c r="AX109" s="189">
        <f>'2.1.2.5 - DIGIP 1.n.p. - 4'!J39</f>
        <v>0</v>
      </c>
      <c r="AY109" s="189">
        <f>'2.1.2.5 - DIGIP 1.n.p. - 4'!J40</f>
        <v>0</v>
      </c>
      <c r="AZ109" s="189">
        <f>'2.1.2.5 - DIGIP 1.n.p. - 4'!F37</f>
        <v>0</v>
      </c>
      <c r="BA109" s="189">
        <f>'2.1.2.5 - DIGIP 1.n.p. - 4'!F38</f>
        <v>0</v>
      </c>
      <c r="BB109" s="189">
        <f>'2.1.2.5 - DIGIP 1.n.p. - 4'!F39</f>
        <v>0</v>
      </c>
      <c r="BC109" s="189">
        <f>'2.1.2.5 - DIGIP 1.n.p. - 4'!F40</f>
        <v>0</v>
      </c>
      <c r="BD109" s="191">
        <f>'2.1.2.5 - DIGIP 1.n.p. - 4'!F41</f>
        <v>0</v>
      </c>
      <c r="BT109" s="17" t="s">
        <v>97</v>
      </c>
      <c r="BV109" s="17" t="s">
        <v>79</v>
      </c>
      <c r="BW109" s="17" t="s">
        <v>131</v>
      </c>
      <c r="BX109" s="17" t="s">
        <v>116</v>
      </c>
      <c r="CL109" s="17" t="s">
        <v>1</v>
      </c>
    </row>
    <row r="110" spans="1:91" s="156" customFormat="1" ht="16.5" customHeight="1">
      <c r="A110" s="175" t="s">
        <v>81</v>
      </c>
      <c r="B110" s="157"/>
      <c r="C110" s="186"/>
      <c r="D110" s="186"/>
      <c r="E110" s="186"/>
      <c r="F110" s="196" t="s">
        <v>132</v>
      </c>
      <c r="G110" s="196"/>
      <c r="H110" s="196"/>
      <c r="I110" s="196"/>
      <c r="J110" s="196"/>
      <c r="K110" s="186"/>
      <c r="L110" s="196" t="s">
        <v>133</v>
      </c>
      <c r="M110" s="196"/>
      <c r="N110" s="196"/>
      <c r="O110" s="196"/>
      <c r="P110" s="196"/>
      <c r="Q110" s="196"/>
      <c r="R110" s="196"/>
      <c r="S110" s="196"/>
      <c r="T110" s="196"/>
      <c r="U110" s="196"/>
      <c r="V110" s="196"/>
      <c r="W110" s="196"/>
      <c r="X110" s="196"/>
      <c r="Y110" s="196"/>
      <c r="Z110" s="196"/>
      <c r="AA110" s="196"/>
      <c r="AB110" s="196"/>
      <c r="AC110" s="196"/>
      <c r="AD110" s="196"/>
      <c r="AE110" s="196"/>
      <c r="AF110" s="196"/>
      <c r="AG110" s="198">
        <f>'2.1.2.6 - DIGIP 1.n.p. - 5a'!J34</f>
        <v>0</v>
      </c>
      <c r="AH110" s="199"/>
      <c r="AI110" s="199"/>
      <c r="AJ110" s="199"/>
      <c r="AK110" s="199"/>
      <c r="AL110" s="199"/>
      <c r="AM110" s="199"/>
      <c r="AN110" s="198">
        <f t="shared" si="0"/>
        <v>0</v>
      </c>
      <c r="AO110" s="199"/>
      <c r="AP110" s="199"/>
      <c r="AQ110" s="187" t="s">
        <v>93</v>
      </c>
      <c r="AR110" s="157"/>
      <c r="AS110" s="188">
        <v>0</v>
      </c>
      <c r="AT110" s="189">
        <f t="shared" si="1"/>
        <v>0</v>
      </c>
      <c r="AU110" s="190">
        <f>'2.1.2.6 - DIGIP 1.n.p. - 5a'!P126</f>
        <v>0</v>
      </c>
      <c r="AV110" s="189">
        <f>'2.1.2.6 - DIGIP 1.n.p. - 5a'!J37</f>
        <v>0</v>
      </c>
      <c r="AW110" s="189">
        <f>'2.1.2.6 - DIGIP 1.n.p. - 5a'!J38</f>
        <v>0</v>
      </c>
      <c r="AX110" s="189">
        <f>'2.1.2.6 - DIGIP 1.n.p. - 5a'!J39</f>
        <v>0</v>
      </c>
      <c r="AY110" s="189">
        <f>'2.1.2.6 - DIGIP 1.n.p. - 5a'!J40</f>
        <v>0</v>
      </c>
      <c r="AZ110" s="189">
        <f>'2.1.2.6 - DIGIP 1.n.p. - 5a'!F37</f>
        <v>0</v>
      </c>
      <c r="BA110" s="189">
        <f>'2.1.2.6 - DIGIP 1.n.p. - 5a'!F38</f>
        <v>0</v>
      </c>
      <c r="BB110" s="189">
        <f>'2.1.2.6 - DIGIP 1.n.p. - 5a'!F39</f>
        <v>0</v>
      </c>
      <c r="BC110" s="189">
        <f>'2.1.2.6 - DIGIP 1.n.p. - 5a'!F40</f>
        <v>0</v>
      </c>
      <c r="BD110" s="191">
        <f>'2.1.2.6 - DIGIP 1.n.p. - 5a'!F41</f>
        <v>0</v>
      </c>
      <c r="BT110" s="17" t="s">
        <v>97</v>
      </c>
      <c r="BV110" s="17" t="s">
        <v>79</v>
      </c>
      <c r="BW110" s="17" t="s">
        <v>134</v>
      </c>
      <c r="BX110" s="17" t="s">
        <v>116</v>
      </c>
      <c r="CL110" s="17" t="s">
        <v>1</v>
      </c>
    </row>
    <row r="111" spans="1:91" s="184" customFormat="1" ht="24.75" customHeight="1">
      <c r="B111" s="176"/>
      <c r="C111" s="177"/>
      <c r="D111" s="197" t="s">
        <v>135</v>
      </c>
      <c r="E111" s="197"/>
      <c r="F111" s="197"/>
      <c r="G111" s="197"/>
      <c r="H111" s="197"/>
      <c r="I111" s="178"/>
      <c r="J111" s="197" t="s">
        <v>136</v>
      </c>
      <c r="K111" s="197"/>
      <c r="L111" s="197"/>
      <c r="M111" s="197"/>
      <c r="N111" s="197"/>
      <c r="O111" s="197"/>
      <c r="P111" s="197"/>
      <c r="Q111" s="197"/>
      <c r="R111" s="197"/>
      <c r="S111" s="197"/>
      <c r="T111" s="197"/>
      <c r="U111" s="197"/>
      <c r="V111" s="197"/>
      <c r="W111" s="197"/>
      <c r="X111" s="197"/>
      <c r="Y111" s="197"/>
      <c r="Z111" s="197"/>
      <c r="AA111" s="197"/>
      <c r="AB111" s="197"/>
      <c r="AC111" s="197"/>
      <c r="AD111" s="197"/>
      <c r="AE111" s="197"/>
      <c r="AF111" s="197"/>
      <c r="AG111" s="202">
        <f>ROUND(SUM(AG112:AG115),2)</f>
        <v>0</v>
      </c>
      <c r="AH111" s="201"/>
      <c r="AI111" s="201"/>
      <c r="AJ111" s="201"/>
      <c r="AK111" s="201"/>
      <c r="AL111" s="201"/>
      <c r="AM111" s="201"/>
      <c r="AN111" s="200">
        <f t="shared" si="0"/>
        <v>0</v>
      </c>
      <c r="AO111" s="201"/>
      <c r="AP111" s="201"/>
      <c r="AQ111" s="179" t="s">
        <v>84</v>
      </c>
      <c r="AR111" s="176"/>
      <c r="AS111" s="180">
        <f>ROUND(SUM(AS112:AS115),2)</f>
        <v>0</v>
      </c>
      <c r="AT111" s="181">
        <f t="shared" si="1"/>
        <v>0</v>
      </c>
      <c r="AU111" s="182">
        <f>ROUND(SUM(AU112:AU115),5)</f>
        <v>0</v>
      </c>
      <c r="AV111" s="181">
        <f>ROUND(AZ111*L29,2)</f>
        <v>0</v>
      </c>
      <c r="AW111" s="181">
        <f>ROUND(BA111*L30,2)</f>
        <v>0</v>
      </c>
      <c r="AX111" s="181">
        <f>ROUND(BB111*L29,2)</f>
        <v>0</v>
      </c>
      <c r="AY111" s="181">
        <f>ROUND(BC111*L30,2)</f>
        <v>0</v>
      </c>
      <c r="AZ111" s="181">
        <f>ROUND(SUM(AZ112:AZ115),2)</f>
        <v>0</v>
      </c>
      <c r="BA111" s="181">
        <f>ROUND(SUM(BA112:BA115),2)</f>
        <v>0</v>
      </c>
      <c r="BB111" s="181">
        <f>ROUND(SUM(BB112:BB115),2)</f>
        <v>0</v>
      </c>
      <c r="BC111" s="181">
        <f>ROUND(SUM(BC112:BC115),2)</f>
        <v>0</v>
      </c>
      <c r="BD111" s="183">
        <f>ROUND(SUM(BD112:BD115),2)</f>
        <v>0</v>
      </c>
      <c r="BS111" s="185" t="s">
        <v>76</v>
      </c>
      <c r="BT111" s="185" t="s">
        <v>85</v>
      </c>
      <c r="BU111" s="185" t="s">
        <v>78</v>
      </c>
      <c r="BV111" s="185" t="s">
        <v>79</v>
      </c>
      <c r="BW111" s="185" t="s">
        <v>137</v>
      </c>
      <c r="BX111" s="185" t="s">
        <v>4</v>
      </c>
      <c r="CL111" s="185" t="s">
        <v>1</v>
      </c>
      <c r="CM111" s="185" t="s">
        <v>87</v>
      </c>
    </row>
    <row r="112" spans="1:91" s="156" customFormat="1" ht="16.5" customHeight="1">
      <c r="A112" s="175" t="s">
        <v>81</v>
      </c>
      <c r="B112" s="157"/>
      <c r="C112" s="186"/>
      <c r="D112" s="186"/>
      <c r="E112" s="196" t="s">
        <v>138</v>
      </c>
      <c r="F112" s="196"/>
      <c r="G112" s="196"/>
      <c r="H112" s="196"/>
      <c r="I112" s="196"/>
      <c r="J112" s="186"/>
      <c r="K112" s="196" t="s">
        <v>139</v>
      </c>
      <c r="L112" s="196"/>
      <c r="M112" s="196"/>
      <c r="N112" s="196"/>
      <c r="O112" s="196"/>
      <c r="P112" s="196"/>
      <c r="Q112" s="196"/>
      <c r="R112" s="196"/>
      <c r="S112" s="196"/>
      <c r="T112" s="196"/>
      <c r="U112" s="196"/>
      <c r="V112" s="196"/>
      <c r="W112" s="196"/>
      <c r="X112" s="196"/>
      <c r="Y112" s="196"/>
      <c r="Z112" s="196"/>
      <c r="AA112" s="196"/>
      <c r="AB112" s="196"/>
      <c r="AC112" s="196"/>
      <c r="AD112" s="196"/>
      <c r="AE112" s="196"/>
      <c r="AF112" s="196"/>
      <c r="AG112" s="198">
        <f>'2.7.1 - Úpravy v DIGIP - 2'!J32</f>
        <v>0</v>
      </c>
      <c r="AH112" s="199"/>
      <c r="AI112" s="199"/>
      <c r="AJ112" s="199"/>
      <c r="AK112" s="199"/>
      <c r="AL112" s="199"/>
      <c r="AM112" s="199"/>
      <c r="AN112" s="198">
        <f t="shared" si="0"/>
        <v>0</v>
      </c>
      <c r="AO112" s="199"/>
      <c r="AP112" s="199"/>
      <c r="AQ112" s="187" t="s">
        <v>93</v>
      </c>
      <c r="AR112" s="157"/>
      <c r="AS112" s="188">
        <v>0</v>
      </c>
      <c r="AT112" s="189">
        <f t="shared" si="1"/>
        <v>0</v>
      </c>
      <c r="AU112" s="190">
        <f>'2.7.1 - Úpravy v DIGIP - 2'!P121</f>
        <v>0</v>
      </c>
      <c r="AV112" s="189">
        <f>'2.7.1 - Úpravy v DIGIP - 2'!J35</f>
        <v>0</v>
      </c>
      <c r="AW112" s="189">
        <f>'2.7.1 - Úpravy v DIGIP - 2'!J36</f>
        <v>0</v>
      </c>
      <c r="AX112" s="189">
        <f>'2.7.1 - Úpravy v DIGIP - 2'!J37</f>
        <v>0</v>
      </c>
      <c r="AY112" s="189">
        <f>'2.7.1 - Úpravy v DIGIP - 2'!J38</f>
        <v>0</v>
      </c>
      <c r="AZ112" s="189">
        <f>'2.7.1 - Úpravy v DIGIP - 2'!F35</f>
        <v>0</v>
      </c>
      <c r="BA112" s="189">
        <f>'2.7.1 - Úpravy v DIGIP - 2'!F36</f>
        <v>0</v>
      </c>
      <c r="BB112" s="189">
        <f>'2.7.1 - Úpravy v DIGIP - 2'!F37</f>
        <v>0</v>
      </c>
      <c r="BC112" s="189">
        <f>'2.7.1 - Úpravy v DIGIP - 2'!F38</f>
        <v>0</v>
      </c>
      <c r="BD112" s="191">
        <f>'2.7.1 - Úpravy v DIGIP - 2'!F39</f>
        <v>0</v>
      </c>
      <c r="BT112" s="17" t="s">
        <v>87</v>
      </c>
      <c r="BV112" s="17" t="s">
        <v>79</v>
      </c>
      <c r="BW112" s="17" t="s">
        <v>140</v>
      </c>
      <c r="BX112" s="17" t="s">
        <v>137</v>
      </c>
      <c r="CL112" s="17" t="s">
        <v>1</v>
      </c>
    </row>
    <row r="113" spans="1:91" s="156" customFormat="1" ht="16.5" customHeight="1">
      <c r="A113" s="175" t="s">
        <v>81</v>
      </c>
      <c r="B113" s="157"/>
      <c r="C113" s="186"/>
      <c r="D113" s="186"/>
      <c r="E113" s="196" t="s">
        <v>141</v>
      </c>
      <c r="F113" s="196"/>
      <c r="G113" s="196"/>
      <c r="H113" s="196"/>
      <c r="I113" s="196"/>
      <c r="J113" s="186"/>
      <c r="K113" s="196" t="s">
        <v>142</v>
      </c>
      <c r="L113" s="196"/>
      <c r="M113" s="196"/>
      <c r="N113" s="196"/>
      <c r="O113" s="196"/>
      <c r="P113" s="196"/>
      <c r="Q113" s="196"/>
      <c r="R113" s="196"/>
      <c r="S113" s="196"/>
      <c r="T113" s="196"/>
      <c r="U113" s="196"/>
      <c r="V113" s="196"/>
      <c r="W113" s="196"/>
      <c r="X113" s="196"/>
      <c r="Y113" s="196"/>
      <c r="Z113" s="196"/>
      <c r="AA113" s="196"/>
      <c r="AB113" s="196"/>
      <c r="AC113" s="196"/>
      <c r="AD113" s="196"/>
      <c r="AE113" s="196"/>
      <c r="AF113" s="196"/>
      <c r="AG113" s="198">
        <f>'2.7.2 - Úpravy v DIGIP - 3'!J32</f>
        <v>0</v>
      </c>
      <c r="AH113" s="199"/>
      <c r="AI113" s="199"/>
      <c r="AJ113" s="199"/>
      <c r="AK113" s="199"/>
      <c r="AL113" s="199"/>
      <c r="AM113" s="199"/>
      <c r="AN113" s="198">
        <f t="shared" si="0"/>
        <v>0</v>
      </c>
      <c r="AO113" s="199"/>
      <c r="AP113" s="199"/>
      <c r="AQ113" s="187" t="s">
        <v>93</v>
      </c>
      <c r="AR113" s="157"/>
      <c r="AS113" s="188">
        <v>0</v>
      </c>
      <c r="AT113" s="189">
        <f t="shared" si="1"/>
        <v>0</v>
      </c>
      <c r="AU113" s="190">
        <f>'2.7.2 - Úpravy v DIGIP - 3'!P122</f>
        <v>0</v>
      </c>
      <c r="AV113" s="189">
        <f>'2.7.2 - Úpravy v DIGIP - 3'!J35</f>
        <v>0</v>
      </c>
      <c r="AW113" s="189">
        <f>'2.7.2 - Úpravy v DIGIP - 3'!J36</f>
        <v>0</v>
      </c>
      <c r="AX113" s="189">
        <f>'2.7.2 - Úpravy v DIGIP - 3'!J37</f>
        <v>0</v>
      </c>
      <c r="AY113" s="189">
        <f>'2.7.2 - Úpravy v DIGIP - 3'!J38</f>
        <v>0</v>
      </c>
      <c r="AZ113" s="189">
        <f>'2.7.2 - Úpravy v DIGIP - 3'!F35</f>
        <v>0</v>
      </c>
      <c r="BA113" s="189">
        <f>'2.7.2 - Úpravy v DIGIP - 3'!F36</f>
        <v>0</v>
      </c>
      <c r="BB113" s="189">
        <f>'2.7.2 - Úpravy v DIGIP - 3'!F37</f>
        <v>0</v>
      </c>
      <c r="BC113" s="189">
        <f>'2.7.2 - Úpravy v DIGIP - 3'!F38</f>
        <v>0</v>
      </c>
      <c r="BD113" s="191">
        <f>'2.7.2 - Úpravy v DIGIP - 3'!F39</f>
        <v>0</v>
      </c>
      <c r="BT113" s="17" t="s">
        <v>87</v>
      </c>
      <c r="BV113" s="17" t="s">
        <v>79</v>
      </c>
      <c r="BW113" s="17" t="s">
        <v>143</v>
      </c>
      <c r="BX113" s="17" t="s">
        <v>137</v>
      </c>
      <c r="CL113" s="17" t="s">
        <v>1</v>
      </c>
    </row>
    <row r="114" spans="1:91" s="156" customFormat="1" ht="16.5" customHeight="1">
      <c r="A114" s="175" t="s">
        <v>81</v>
      </c>
      <c r="B114" s="157"/>
      <c r="C114" s="186"/>
      <c r="D114" s="186"/>
      <c r="E114" s="196" t="s">
        <v>144</v>
      </c>
      <c r="F114" s="196"/>
      <c r="G114" s="196"/>
      <c r="H114" s="196"/>
      <c r="I114" s="196"/>
      <c r="J114" s="186"/>
      <c r="K114" s="196" t="s">
        <v>145</v>
      </c>
      <c r="L114" s="196"/>
      <c r="M114" s="196"/>
      <c r="N114" s="196"/>
      <c r="O114" s="196"/>
      <c r="P114" s="196"/>
      <c r="Q114" s="196"/>
      <c r="R114" s="196"/>
      <c r="S114" s="196"/>
      <c r="T114" s="196"/>
      <c r="U114" s="196"/>
      <c r="V114" s="196"/>
      <c r="W114" s="196"/>
      <c r="X114" s="196"/>
      <c r="Y114" s="196"/>
      <c r="Z114" s="196"/>
      <c r="AA114" s="196"/>
      <c r="AB114" s="196"/>
      <c r="AC114" s="196"/>
      <c r="AD114" s="196"/>
      <c r="AE114" s="196"/>
      <c r="AF114" s="196"/>
      <c r="AG114" s="198">
        <f>'2.7.3 - Úpravy v DIGIP - 4'!J32</f>
        <v>0</v>
      </c>
      <c r="AH114" s="199"/>
      <c r="AI114" s="199"/>
      <c r="AJ114" s="199"/>
      <c r="AK114" s="199"/>
      <c r="AL114" s="199"/>
      <c r="AM114" s="199"/>
      <c r="AN114" s="198">
        <f t="shared" si="0"/>
        <v>0</v>
      </c>
      <c r="AO114" s="199"/>
      <c r="AP114" s="199"/>
      <c r="AQ114" s="187" t="s">
        <v>93</v>
      </c>
      <c r="AR114" s="157"/>
      <c r="AS114" s="188">
        <v>0</v>
      </c>
      <c r="AT114" s="189">
        <f t="shared" si="1"/>
        <v>0</v>
      </c>
      <c r="AU114" s="190">
        <f>'2.7.3 - Úpravy v DIGIP - 4'!P121</f>
        <v>0</v>
      </c>
      <c r="AV114" s="189">
        <f>'2.7.3 - Úpravy v DIGIP - 4'!J35</f>
        <v>0</v>
      </c>
      <c r="AW114" s="189">
        <f>'2.7.3 - Úpravy v DIGIP - 4'!J36</f>
        <v>0</v>
      </c>
      <c r="AX114" s="189">
        <f>'2.7.3 - Úpravy v DIGIP - 4'!J37</f>
        <v>0</v>
      </c>
      <c r="AY114" s="189">
        <f>'2.7.3 - Úpravy v DIGIP - 4'!J38</f>
        <v>0</v>
      </c>
      <c r="AZ114" s="189">
        <f>'2.7.3 - Úpravy v DIGIP - 4'!F35</f>
        <v>0</v>
      </c>
      <c r="BA114" s="189">
        <f>'2.7.3 - Úpravy v DIGIP - 4'!F36</f>
        <v>0</v>
      </c>
      <c r="BB114" s="189">
        <f>'2.7.3 - Úpravy v DIGIP - 4'!F37</f>
        <v>0</v>
      </c>
      <c r="BC114" s="189">
        <f>'2.7.3 - Úpravy v DIGIP - 4'!F38</f>
        <v>0</v>
      </c>
      <c r="BD114" s="191">
        <f>'2.7.3 - Úpravy v DIGIP - 4'!F39</f>
        <v>0</v>
      </c>
      <c r="BT114" s="17" t="s">
        <v>87</v>
      </c>
      <c r="BV114" s="17" t="s">
        <v>79</v>
      </c>
      <c r="BW114" s="17" t="s">
        <v>146</v>
      </c>
      <c r="BX114" s="17" t="s">
        <v>137</v>
      </c>
      <c r="CL114" s="17" t="s">
        <v>1</v>
      </c>
    </row>
    <row r="115" spans="1:91" s="156" customFormat="1" ht="16.5" customHeight="1">
      <c r="A115" s="175" t="s">
        <v>81</v>
      </c>
      <c r="B115" s="157"/>
      <c r="C115" s="186"/>
      <c r="D115" s="186"/>
      <c r="E115" s="196" t="s">
        <v>147</v>
      </c>
      <c r="F115" s="196"/>
      <c r="G115" s="196"/>
      <c r="H115" s="196"/>
      <c r="I115" s="196"/>
      <c r="J115" s="186"/>
      <c r="K115" s="196" t="s">
        <v>148</v>
      </c>
      <c r="L115" s="196"/>
      <c r="M115" s="196"/>
      <c r="N115" s="196"/>
      <c r="O115" s="196"/>
      <c r="P115" s="196"/>
      <c r="Q115" s="196"/>
      <c r="R115" s="196"/>
      <c r="S115" s="196"/>
      <c r="T115" s="196"/>
      <c r="U115" s="196"/>
      <c r="V115" s="196"/>
      <c r="W115" s="196"/>
      <c r="X115" s="196"/>
      <c r="Y115" s="196"/>
      <c r="Z115" s="196"/>
      <c r="AA115" s="196"/>
      <c r="AB115" s="196"/>
      <c r="AC115" s="196"/>
      <c r="AD115" s="196"/>
      <c r="AE115" s="196"/>
      <c r="AF115" s="196"/>
      <c r="AG115" s="198">
        <f>'2.7.4 - Úpravy v DIGIP - 5'!J32</f>
        <v>0</v>
      </c>
      <c r="AH115" s="199"/>
      <c r="AI115" s="199"/>
      <c r="AJ115" s="199"/>
      <c r="AK115" s="199"/>
      <c r="AL115" s="199"/>
      <c r="AM115" s="199"/>
      <c r="AN115" s="198">
        <f t="shared" si="0"/>
        <v>0</v>
      </c>
      <c r="AO115" s="199"/>
      <c r="AP115" s="199"/>
      <c r="AQ115" s="187" t="s">
        <v>93</v>
      </c>
      <c r="AR115" s="157"/>
      <c r="AS115" s="188">
        <v>0</v>
      </c>
      <c r="AT115" s="189">
        <f t="shared" si="1"/>
        <v>0</v>
      </c>
      <c r="AU115" s="190">
        <f>'2.7.4 - Úpravy v DIGIP - 5'!P122</f>
        <v>0</v>
      </c>
      <c r="AV115" s="189">
        <f>'2.7.4 - Úpravy v DIGIP - 5'!J35</f>
        <v>0</v>
      </c>
      <c r="AW115" s="189">
        <f>'2.7.4 - Úpravy v DIGIP - 5'!J36</f>
        <v>0</v>
      </c>
      <c r="AX115" s="189">
        <f>'2.7.4 - Úpravy v DIGIP - 5'!J37</f>
        <v>0</v>
      </c>
      <c r="AY115" s="189">
        <f>'2.7.4 - Úpravy v DIGIP - 5'!J38</f>
        <v>0</v>
      </c>
      <c r="AZ115" s="189">
        <f>'2.7.4 - Úpravy v DIGIP - 5'!F35</f>
        <v>0</v>
      </c>
      <c r="BA115" s="189">
        <f>'2.7.4 - Úpravy v DIGIP - 5'!F36</f>
        <v>0</v>
      </c>
      <c r="BB115" s="189">
        <f>'2.7.4 - Úpravy v DIGIP - 5'!F37</f>
        <v>0</v>
      </c>
      <c r="BC115" s="189">
        <f>'2.7.4 - Úpravy v DIGIP - 5'!F38</f>
        <v>0</v>
      </c>
      <c r="BD115" s="191">
        <f>'2.7.4 - Úpravy v DIGIP - 5'!F39</f>
        <v>0</v>
      </c>
      <c r="BT115" s="17" t="s">
        <v>87</v>
      </c>
      <c r="BV115" s="17" t="s">
        <v>79</v>
      </c>
      <c r="BW115" s="17" t="s">
        <v>149</v>
      </c>
      <c r="BX115" s="17" t="s">
        <v>137</v>
      </c>
      <c r="CL115" s="17" t="s">
        <v>1</v>
      </c>
    </row>
    <row r="116" spans="1:91" s="184" customFormat="1" ht="16.5" customHeight="1">
      <c r="B116" s="176"/>
      <c r="C116" s="177"/>
      <c r="D116" s="197" t="s">
        <v>150</v>
      </c>
      <c r="E116" s="197"/>
      <c r="F116" s="197"/>
      <c r="G116" s="197"/>
      <c r="H116" s="197"/>
      <c r="I116" s="178"/>
      <c r="J116" s="197" t="s">
        <v>151</v>
      </c>
      <c r="K116" s="197"/>
      <c r="L116" s="197"/>
      <c r="M116" s="197"/>
      <c r="N116" s="197"/>
      <c r="O116" s="197"/>
      <c r="P116" s="197"/>
      <c r="Q116" s="197"/>
      <c r="R116" s="197"/>
      <c r="S116" s="197"/>
      <c r="T116" s="197"/>
      <c r="U116" s="197"/>
      <c r="V116" s="197"/>
      <c r="W116" s="197"/>
      <c r="X116" s="197"/>
      <c r="Y116" s="197"/>
      <c r="Z116" s="197"/>
      <c r="AA116" s="197"/>
      <c r="AB116" s="197"/>
      <c r="AC116" s="197"/>
      <c r="AD116" s="197"/>
      <c r="AE116" s="197"/>
      <c r="AF116" s="197"/>
      <c r="AG116" s="202">
        <f>ROUND(SUM(AG117:AG118),2)</f>
        <v>0</v>
      </c>
      <c r="AH116" s="201"/>
      <c r="AI116" s="201"/>
      <c r="AJ116" s="201"/>
      <c r="AK116" s="201"/>
      <c r="AL116" s="201"/>
      <c r="AM116" s="201"/>
      <c r="AN116" s="200">
        <f t="shared" si="0"/>
        <v>0</v>
      </c>
      <c r="AO116" s="201"/>
      <c r="AP116" s="201"/>
      <c r="AQ116" s="179" t="s">
        <v>84</v>
      </c>
      <c r="AR116" s="176"/>
      <c r="AS116" s="180">
        <f>ROUND(SUM(AS117:AS118),2)</f>
        <v>0</v>
      </c>
      <c r="AT116" s="181">
        <f t="shared" si="1"/>
        <v>0</v>
      </c>
      <c r="AU116" s="182">
        <f>ROUND(SUM(AU117:AU118),5)</f>
        <v>0</v>
      </c>
      <c r="AV116" s="181">
        <f>ROUND(AZ116*L29,2)</f>
        <v>0</v>
      </c>
      <c r="AW116" s="181">
        <f>ROUND(BA116*L30,2)</f>
        <v>0</v>
      </c>
      <c r="AX116" s="181">
        <f>ROUND(BB116*L29,2)</f>
        <v>0</v>
      </c>
      <c r="AY116" s="181">
        <f>ROUND(BC116*L30,2)</f>
        <v>0</v>
      </c>
      <c r="AZ116" s="181">
        <f>ROUND(SUM(AZ117:AZ118),2)</f>
        <v>0</v>
      </c>
      <c r="BA116" s="181">
        <f>ROUND(SUM(BA117:BA118),2)</f>
        <v>0</v>
      </c>
      <c r="BB116" s="181">
        <f>ROUND(SUM(BB117:BB118),2)</f>
        <v>0</v>
      </c>
      <c r="BC116" s="181">
        <f>ROUND(SUM(BC117:BC118),2)</f>
        <v>0</v>
      </c>
      <c r="BD116" s="183">
        <f>ROUND(SUM(BD117:BD118),2)</f>
        <v>0</v>
      </c>
      <c r="BS116" s="185" t="s">
        <v>76</v>
      </c>
      <c r="BT116" s="185" t="s">
        <v>85</v>
      </c>
      <c r="BU116" s="185" t="s">
        <v>78</v>
      </c>
      <c r="BV116" s="185" t="s">
        <v>79</v>
      </c>
      <c r="BW116" s="185" t="s">
        <v>152</v>
      </c>
      <c r="BX116" s="185" t="s">
        <v>4</v>
      </c>
      <c r="CL116" s="185" t="s">
        <v>1</v>
      </c>
      <c r="CM116" s="185" t="s">
        <v>87</v>
      </c>
    </row>
    <row r="117" spans="1:91" s="156" customFormat="1" ht="16.5" customHeight="1">
      <c r="A117" s="175" t="s">
        <v>81</v>
      </c>
      <c r="B117" s="157"/>
      <c r="C117" s="186"/>
      <c r="D117" s="186"/>
      <c r="E117" s="196" t="s">
        <v>153</v>
      </c>
      <c r="F117" s="196"/>
      <c r="G117" s="196"/>
      <c r="H117" s="196"/>
      <c r="I117" s="196"/>
      <c r="J117" s="186"/>
      <c r="K117" s="196" t="s">
        <v>154</v>
      </c>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8">
        <f>'D.2.8.1 - Vestavby operač...'!J32</f>
        <v>0</v>
      </c>
      <c r="AH117" s="199"/>
      <c r="AI117" s="199"/>
      <c r="AJ117" s="199"/>
      <c r="AK117" s="199"/>
      <c r="AL117" s="199"/>
      <c r="AM117" s="199"/>
      <c r="AN117" s="198">
        <f t="shared" si="0"/>
        <v>0</v>
      </c>
      <c r="AO117" s="199"/>
      <c r="AP117" s="199"/>
      <c r="AQ117" s="187" t="s">
        <v>93</v>
      </c>
      <c r="AR117" s="157"/>
      <c r="AS117" s="188">
        <v>0</v>
      </c>
      <c r="AT117" s="189">
        <f t="shared" si="1"/>
        <v>0</v>
      </c>
      <c r="AU117" s="190">
        <f>'D.2.8.1 - Vestavby operač...'!P129</f>
        <v>0</v>
      </c>
      <c r="AV117" s="189">
        <f>'D.2.8.1 - Vestavby operač...'!J35</f>
        <v>0</v>
      </c>
      <c r="AW117" s="189">
        <f>'D.2.8.1 - Vestavby operač...'!J36</f>
        <v>0</v>
      </c>
      <c r="AX117" s="189">
        <f>'D.2.8.1 - Vestavby operač...'!J37</f>
        <v>0</v>
      </c>
      <c r="AY117" s="189">
        <f>'D.2.8.1 - Vestavby operač...'!J38</f>
        <v>0</v>
      </c>
      <c r="AZ117" s="189">
        <f>'D.2.8.1 - Vestavby operač...'!F35</f>
        <v>0</v>
      </c>
      <c r="BA117" s="189">
        <f>'D.2.8.1 - Vestavby operač...'!F36</f>
        <v>0</v>
      </c>
      <c r="BB117" s="189">
        <f>'D.2.8.1 - Vestavby operač...'!F37</f>
        <v>0</v>
      </c>
      <c r="BC117" s="189">
        <f>'D.2.8.1 - Vestavby operač...'!F38</f>
        <v>0</v>
      </c>
      <c r="BD117" s="191">
        <f>'D.2.8.1 - Vestavby operač...'!F39</f>
        <v>0</v>
      </c>
      <c r="BT117" s="17" t="s">
        <v>87</v>
      </c>
      <c r="BV117" s="17" t="s">
        <v>79</v>
      </c>
      <c r="BW117" s="17" t="s">
        <v>155</v>
      </c>
      <c r="BX117" s="17" t="s">
        <v>152</v>
      </c>
      <c r="CL117" s="17" t="s">
        <v>1</v>
      </c>
    </row>
    <row r="118" spans="1:91" s="156" customFormat="1" ht="16.5" customHeight="1">
      <c r="A118" s="175" t="s">
        <v>81</v>
      </c>
      <c r="B118" s="157"/>
      <c r="C118" s="186"/>
      <c r="D118" s="186"/>
      <c r="E118" s="196" t="s">
        <v>156</v>
      </c>
      <c r="F118" s="196"/>
      <c r="G118" s="196"/>
      <c r="H118" s="196"/>
      <c r="I118" s="196"/>
      <c r="J118" s="186"/>
      <c r="K118" s="196" t="s">
        <v>157</v>
      </c>
      <c r="L118" s="196"/>
      <c r="M118" s="196"/>
      <c r="N118" s="196"/>
      <c r="O118" s="196"/>
      <c r="P118" s="196"/>
      <c r="Q118" s="196"/>
      <c r="R118" s="196"/>
      <c r="S118" s="196"/>
      <c r="T118" s="196"/>
      <c r="U118" s="196"/>
      <c r="V118" s="196"/>
      <c r="W118" s="196"/>
      <c r="X118" s="196"/>
      <c r="Y118" s="196"/>
      <c r="Z118" s="196"/>
      <c r="AA118" s="196"/>
      <c r="AB118" s="196"/>
      <c r="AC118" s="196"/>
      <c r="AD118" s="196"/>
      <c r="AE118" s="196"/>
      <c r="AF118" s="196"/>
      <c r="AG118" s="198">
        <f>'D.2.8.2 - Videoovládání sálu'!J32</f>
        <v>0</v>
      </c>
      <c r="AH118" s="199"/>
      <c r="AI118" s="199"/>
      <c r="AJ118" s="199"/>
      <c r="AK118" s="199"/>
      <c r="AL118" s="199"/>
      <c r="AM118" s="199"/>
      <c r="AN118" s="198">
        <f t="shared" si="0"/>
        <v>0</v>
      </c>
      <c r="AO118" s="199"/>
      <c r="AP118" s="199"/>
      <c r="AQ118" s="187" t="s">
        <v>93</v>
      </c>
      <c r="AR118" s="157"/>
      <c r="AS118" s="192">
        <v>0</v>
      </c>
      <c r="AT118" s="193">
        <f t="shared" si="1"/>
        <v>0</v>
      </c>
      <c r="AU118" s="194">
        <f>'D.2.8.2 - Videoovládání sálu'!P126</f>
        <v>0</v>
      </c>
      <c r="AV118" s="193">
        <f>'D.2.8.2 - Videoovládání sálu'!J35</f>
        <v>0</v>
      </c>
      <c r="AW118" s="193">
        <f>'D.2.8.2 - Videoovládání sálu'!J36</f>
        <v>0</v>
      </c>
      <c r="AX118" s="193">
        <f>'D.2.8.2 - Videoovládání sálu'!J37</f>
        <v>0</v>
      </c>
      <c r="AY118" s="193">
        <f>'D.2.8.2 - Videoovládání sálu'!J38</f>
        <v>0</v>
      </c>
      <c r="AZ118" s="193">
        <f>'D.2.8.2 - Videoovládání sálu'!F35</f>
        <v>0</v>
      </c>
      <c r="BA118" s="193">
        <f>'D.2.8.2 - Videoovládání sálu'!F36</f>
        <v>0</v>
      </c>
      <c r="BB118" s="193">
        <f>'D.2.8.2 - Videoovládání sálu'!F37</f>
        <v>0</v>
      </c>
      <c r="BC118" s="193">
        <f>'D.2.8.2 - Videoovládání sálu'!F38</f>
        <v>0</v>
      </c>
      <c r="BD118" s="195">
        <f>'D.2.8.2 - Videoovládání sálu'!F39</f>
        <v>0</v>
      </c>
      <c r="BT118" s="17" t="s">
        <v>87</v>
      </c>
      <c r="BV118" s="17" t="s">
        <v>79</v>
      </c>
      <c r="BW118" s="17" t="s">
        <v>158</v>
      </c>
      <c r="BX118" s="17" t="s">
        <v>152</v>
      </c>
      <c r="CL118" s="17" t="s">
        <v>1</v>
      </c>
    </row>
    <row r="119" spans="1:91" s="16" customFormat="1" ht="30" customHeight="1">
      <c r="A119" s="13"/>
      <c r="B119" s="14"/>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c r="AR119" s="14"/>
      <c r="AS119" s="13"/>
      <c r="AT119" s="13"/>
      <c r="AU119" s="13"/>
      <c r="AV119" s="13"/>
      <c r="AW119" s="13"/>
      <c r="AX119" s="13"/>
      <c r="AY119" s="13"/>
      <c r="AZ119" s="13"/>
      <c r="BA119" s="13"/>
      <c r="BB119" s="13"/>
      <c r="BC119" s="13"/>
      <c r="BD119" s="13"/>
      <c r="BE119" s="13"/>
    </row>
    <row r="120" spans="1:91" s="16" customFormat="1" ht="6.9" customHeight="1">
      <c r="A120" s="13"/>
      <c r="B120" s="44"/>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14"/>
      <c r="AS120" s="13"/>
      <c r="AT120" s="13"/>
      <c r="AU120" s="13"/>
      <c r="AV120" s="13"/>
      <c r="AW120" s="13"/>
      <c r="AX120" s="13"/>
      <c r="AY120" s="13"/>
      <c r="AZ120" s="13"/>
      <c r="BA120" s="13"/>
      <c r="BB120" s="13"/>
      <c r="BC120" s="13"/>
      <c r="BD120" s="13"/>
      <c r="BE120" s="13"/>
    </row>
  </sheetData>
  <sheetProtection algorithmName="SHA-512" hashValue="SLA7q9qABTRWXb4Deb+3WABI9aRAV2ULQrZYu8hzVeJ2fFBpYwAAHG+VbesBIyPlC3q7fjNgClM5+dTXFGJvEA==" saltValue="kTZQtuc0c0vJMiE4JM5aVA==" spinCount="100000" sheet="1" objects="1" scenarios="1"/>
  <mergeCells count="134">
    <mergeCell ref="F99:J99"/>
    <mergeCell ref="L99:AF99"/>
    <mergeCell ref="L100:AF100"/>
    <mergeCell ref="F100:J100"/>
    <mergeCell ref="F101:J101"/>
    <mergeCell ref="L101:AF101"/>
    <mergeCell ref="L102:AF102"/>
    <mergeCell ref="F102:J102"/>
    <mergeCell ref="L85:AO85"/>
    <mergeCell ref="C92:G92"/>
    <mergeCell ref="I92:AF92"/>
    <mergeCell ref="D95:H95"/>
    <mergeCell ref="J95:AF95"/>
    <mergeCell ref="J96:AF96"/>
    <mergeCell ref="D96:H96"/>
    <mergeCell ref="K97:AF97"/>
    <mergeCell ref="E97:I97"/>
    <mergeCell ref="L103:AF103"/>
    <mergeCell ref="F103:J103"/>
    <mergeCell ref="AM87:AN87"/>
    <mergeCell ref="AS89:AT91"/>
    <mergeCell ref="AM89:AP89"/>
    <mergeCell ref="AM90:AP90"/>
    <mergeCell ref="AN92:AP92"/>
    <mergeCell ref="AG92:AM92"/>
    <mergeCell ref="AN95:AP95"/>
    <mergeCell ref="AG95:AM95"/>
    <mergeCell ref="AN96:AP96"/>
    <mergeCell ref="AG96:AM96"/>
    <mergeCell ref="AG97:AM97"/>
    <mergeCell ref="AN97:AP97"/>
    <mergeCell ref="AN98:AP98"/>
    <mergeCell ref="AG98:AM98"/>
    <mergeCell ref="AN99:AP99"/>
    <mergeCell ref="AG99:AM99"/>
    <mergeCell ref="AG100:AM100"/>
    <mergeCell ref="AN100:AP100"/>
    <mergeCell ref="AG94:AM94"/>
    <mergeCell ref="AN94:AP94"/>
    <mergeCell ref="L98:AF98"/>
    <mergeCell ref="F98:J98"/>
    <mergeCell ref="W31:AE31"/>
    <mergeCell ref="L31:P31"/>
    <mergeCell ref="AK31:AO31"/>
    <mergeCell ref="L32:P32"/>
    <mergeCell ref="W32:AE32"/>
    <mergeCell ref="AK32:AO32"/>
    <mergeCell ref="L33:P33"/>
    <mergeCell ref="W33:AE33"/>
    <mergeCell ref="AK33:AO33"/>
    <mergeCell ref="AK35:AO35"/>
    <mergeCell ref="X35:AB35"/>
    <mergeCell ref="AR2:BE2"/>
    <mergeCell ref="AG101:AM101"/>
    <mergeCell ref="AN101:AP101"/>
    <mergeCell ref="AG102:AM102"/>
    <mergeCell ref="AN102:AP102"/>
    <mergeCell ref="AN103:AP103"/>
    <mergeCell ref="AG103:AM103"/>
    <mergeCell ref="BE5:BE34"/>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AG104:AM104"/>
    <mergeCell ref="AN104:AP104"/>
    <mergeCell ref="AG105:AM105"/>
    <mergeCell ref="AN105:AP105"/>
    <mergeCell ref="AG106:AM106"/>
    <mergeCell ref="AN106:AP106"/>
    <mergeCell ref="AG107:AM107"/>
    <mergeCell ref="AN107:AP107"/>
    <mergeCell ref="AG108:AM108"/>
    <mergeCell ref="AN108:AP108"/>
    <mergeCell ref="AG109:AM109"/>
    <mergeCell ref="AN109:AP109"/>
    <mergeCell ref="AN110:AP110"/>
    <mergeCell ref="AG110:AM110"/>
    <mergeCell ref="AN111:AP111"/>
    <mergeCell ref="AG111:AM111"/>
    <mergeCell ref="AN112:AP112"/>
    <mergeCell ref="AG112:AM112"/>
    <mergeCell ref="AG113:AM113"/>
    <mergeCell ref="AN113:AP113"/>
    <mergeCell ref="AN114:AP114"/>
    <mergeCell ref="AG114:AM114"/>
    <mergeCell ref="AG115:AM115"/>
    <mergeCell ref="AN115:AP115"/>
    <mergeCell ref="AN116:AP116"/>
    <mergeCell ref="AG116:AM116"/>
    <mergeCell ref="AN117:AP117"/>
    <mergeCell ref="AG117:AM117"/>
    <mergeCell ref="AN118:AP118"/>
    <mergeCell ref="AG118:AM118"/>
    <mergeCell ref="E104:I104"/>
    <mergeCell ref="K104:AF104"/>
    <mergeCell ref="L105:AF105"/>
    <mergeCell ref="F105:J105"/>
    <mergeCell ref="F106:J106"/>
    <mergeCell ref="L106:AF106"/>
    <mergeCell ref="L107:AF107"/>
    <mergeCell ref="F107:J107"/>
    <mergeCell ref="F108:J108"/>
    <mergeCell ref="L108:AF108"/>
    <mergeCell ref="F109:J109"/>
    <mergeCell ref="L109:AF109"/>
    <mergeCell ref="F110:J110"/>
    <mergeCell ref="L110:AF110"/>
    <mergeCell ref="J111:AF111"/>
    <mergeCell ref="D111:H111"/>
    <mergeCell ref="K112:AF112"/>
    <mergeCell ref="E112:I112"/>
    <mergeCell ref="K113:AF113"/>
    <mergeCell ref="E113:I113"/>
    <mergeCell ref="K114:AF114"/>
    <mergeCell ref="E114:I114"/>
    <mergeCell ref="K115:AF115"/>
    <mergeCell ref="E115:I115"/>
    <mergeCell ref="J116:AF116"/>
    <mergeCell ref="D116:H116"/>
    <mergeCell ref="E117:I117"/>
    <mergeCell ref="K117:AF117"/>
    <mergeCell ref="K118:AF118"/>
    <mergeCell ref="E118:I118"/>
  </mergeCells>
  <hyperlinks>
    <hyperlink ref="A95" location="'B - Vedlejší rozpočtové n...'!C2" display="/" xr:uid="{00000000-0004-0000-0000-000000000000}"/>
    <hyperlink ref="A98" location="'2.1.1.1 - Urgentní příjem...'!C2" display="/" xr:uid="{00000000-0004-0000-0000-000001000000}"/>
    <hyperlink ref="A99" location="'2.1.1.2 - Urgentní příjem...'!C2" display="/" xr:uid="{00000000-0004-0000-0000-000002000000}"/>
    <hyperlink ref="A100" location="'2.1.1.3 - Urgentní příjem...'!C2" display="/" xr:uid="{00000000-0004-0000-0000-000003000000}"/>
    <hyperlink ref="A101" location="'2.1.1.4 - Urgentní příjem...'!C2" display="/" xr:uid="{00000000-0004-0000-0000-000004000000}"/>
    <hyperlink ref="A102" location="'2.1.1.5 - Urgentní příjem...'!C2" display="/" xr:uid="{00000000-0004-0000-0000-000005000000}"/>
    <hyperlink ref="A103" location="'2.1.1.6 - Urgentní příjem...'!C2" display="/" xr:uid="{00000000-0004-0000-0000-000006000000}"/>
    <hyperlink ref="A105" location="'2.1.2.1 - DIGIP 1.n.p. - 1B'!C2" display="/" xr:uid="{00000000-0004-0000-0000-000007000000}"/>
    <hyperlink ref="A106" location="'2.1.2.2 - DIGIP 1.n.p. - 1C'!C2" display="/" xr:uid="{00000000-0004-0000-0000-000008000000}"/>
    <hyperlink ref="A107" location="'2.1.2.3 - DIGIP 1.n.p. - 2'!C2" display="/" xr:uid="{00000000-0004-0000-0000-000009000000}"/>
    <hyperlink ref="A108" location="'2.1.2.4 - DIGIP 1.n.p. - 3'!C2" display="/" xr:uid="{00000000-0004-0000-0000-00000A000000}"/>
    <hyperlink ref="A109" location="'2.1.2.5 - DIGIP 1.n.p. - 4'!C2" display="/" xr:uid="{00000000-0004-0000-0000-00000B000000}"/>
    <hyperlink ref="A110" location="'2.1.2.6 - DIGIP 1.n.p. - 5a'!C2" display="/" xr:uid="{00000000-0004-0000-0000-00000C000000}"/>
    <hyperlink ref="A112" location="'2.7.1 - Úpravy v DIGIP - 2'!C2" display="/" xr:uid="{00000000-0004-0000-0000-00000D000000}"/>
    <hyperlink ref="A113" location="'2.7.2 - Úpravy v DIGIP - 3'!C2" display="/" xr:uid="{00000000-0004-0000-0000-00000E000000}"/>
    <hyperlink ref="A114" location="'2.7.3 - Úpravy v DIGIP - 4'!C2" display="/" xr:uid="{00000000-0004-0000-0000-00000F000000}"/>
    <hyperlink ref="A115" location="'2.7.4 - Úpravy v DIGIP - 5'!C2" display="/" xr:uid="{00000000-0004-0000-0000-000010000000}"/>
    <hyperlink ref="A117" location="'D.2.8.1 - Vestavby operač...'!C2" display="/" xr:uid="{00000000-0004-0000-0000-000011000000}"/>
    <hyperlink ref="A118" location="'D.2.8.2 - Videoovládání sálu'!C2" display="/" xr:uid="{00000000-0004-0000-0000-00001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157"/>
  <sheetViews>
    <sheetView showGridLines="0" workbookViewId="0">
      <selection activeCell="Z16" sqref="Z16"/>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122</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979</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ROUND((SUM(BE126:BE156)),  2)</f>
        <v>0</v>
      </c>
      <c r="G37" s="13"/>
      <c r="H37" s="13"/>
      <c r="I37" s="29">
        <v>0.21</v>
      </c>
      <c r="J37" s="28">
        <f>ROUND(((SUM(BE126:BE156))*I37),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ROUND((SUM(BF126:BF156)),  2)</f>
        <v>0</v>
      </c>
      <c r="G38" s="13"/>
      <c r="H38" s="13"/>
      <c r="I38" s="29">
        <v>0.15</v>
      </c>
      <c r="J38" s="28">
        <f>ROUND(((SUM(BF126:BF156))*I38),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ROUND((SUM(BG126:BG156)),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ROUND((SUM(BH126:BH156)),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ROUND((SUM(BI126:BI156)),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2.1.2.2 - DIGIP 1.n.p. - 1C</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J154</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09"/>
      <c r="G114" s="209"/>
      <c r="H114" s="209"/>
      <c r="L114" s="9"/>
    </row>
    <row r="115" spans="1:65" ht="12" customHeight="1">
      <c r="B115" s="9"/>
      <c r="C115" s="12" t="s">
        <v>216</v>
      </c>
      <c r="L115" s="9"/>
    </row>
    <row r="116" spans="1:65" s="16" customFormat="1" ht="16.5" customHeight="1">
      <c r="A116" s="13"/>
      <c r="B116" s="14"/>
      <c r="C116" s="13"/>
      <c r="D116" s="13"/>
      <c r="E116" s="245" t="s">
        <v>975</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237" t="str">
        <f>E13</f>
        <v>2.1.2.2 - DIGIP 1.n.p. - 1C</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P127+P154</f>
        <v>0</v>
      </c>
      <c r="Q126" s="23"/>
      <c r="R126" s="72">
        <f>R127+R154</f>
        <v>0</v>
      </c>
      <c r="S126" s="23"/>
      <c r="T126" s="73">
        <f>T127+T154</f>
        <v>0</v>
      </c>
      <c r="U126" s="13"/>
      <c r="V126" s="13"/>
      <c r="W126" s="13"/>
      <c r="X126" s="13"/>
      <c r="Y126" s="13"/>
      <c r="Z126" s="13"/>
      <c r="AA126" s="13"/>
      <c r="AB126" s="13"/>
      <c r="AC126" s="13"/>
      <c r="AD126" s="13"/>
      <c r="AE126" s="13"/>
      <c r="AT126" s="6" t="s">
        <v>76</v>
      </c>
      <c r="AU126" s="6" t="s">
        <v>167</v>
      </c>
      <c r="BK126" s="74">
        <f>BK127+BK154</f>
        <v>0</v>
      </c>
    </row>
    <row r="127" spans="1:65" s="75" customFormat="1" ht="26" customHeight="1">
      <c r="B127" s="76"/>
      <c r="D127" s="77" t="s">
        <v>76</v>
      </c>
      <c r="E127" s="78" t="s">
        <v>221</v>
      </c>
      <c r="F127" s="78" t="s">
        <v>222</v>
      </c>
      <c r="J127" s="79">
        <f>BK127</f>
        <v>0</v>
      </c>
      <c r="L127" s="76"/>
      <c r="M127" s="80"/>
      <c r="N127" s="81"/>
      <c r="O127" s="81"/>
      <c r="P127" s="82">
        <f>SUM(P128:P153)</f>
        <v>0</v>
      </c>
      <c r="Q127" s="81"/>
      <c r="R127" s="82">
        <f>SUM(R128:R153)</f>
        <v>0</v>
      </c>
      <c r="S127" s="81"/>
      <c r="T127" s="83">
        <f>SUM(T128:T153)</f>
        <v>0</v>
      </c>
      <c r="AR127" s="77" t="s">
        <v>85</v>
      </c>
      <c r="AT127" s="84" t="s">
        <v>76</v>
      </c>
      <c r="AU127" s="84" t="s">
        <v>77</v>
      </c>
      <c r="AY127" s="77" t="s">
        <v>184</v>
      </c>
      <c r="BK127" s="85">
        <f>SUM(BK128:BK153)</f>
        <v>0</v>
      </c>
    </row>
    <row r="128" spans="1:65" s="16" customFormat="1" ht="14.4" customHeight="1">
      <c r="A128" s="13"/>
      <c r="B128" s="14"/>
      <c r="C128" s="109" t="s">
        <v>85</v>
      </c>
      <c r="D128" s="109" t="s">
        <v>185</v>
      </c>
      <c r="E128" s="110" t="s">
        <v>980</v>
      </c>
      <c r="F128" s="111" t="s">
        <v>244</v>
      </c>
      <c r="G128" s="112" t="s">
        <v>225</v>
      </c>
      <c r="H128" s="113">
        <v>1</v>
      </c>
      <c r="I128" s="1"/>
      <c r="J128" s="114">
        <f>ROUND(I128*H128,2)</f>
        <v>0</v>
      </c>
      <c r="K128" s="92"/>
      <c r="L128" s="14"/>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333</v>
      </c>
    </row>
    <row r="129" spans="1:65" s="16" customFormat="1" ht="18">
      <c r="A129" s="13"/>
      <c r="B129" s="14"/>
      <c r="C129" s="13"/>
      <c r="D129" s="100" t="s">
        <v>191</v>
      </c>
      <c r="E129" s="13"/>
      <c r="F129" s="101" t="s">
        <v>239</v>
      </c>
      <c r="G129" s="13"/>
      <c r="H129" s="13"/>
      <c r="I129" s="2"/>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109" t="s">
        <v>87</v>
      </c>
      <c r="D130" s="109" t="s">
        <v>185</v>
      </c>
      <c r="E130" s="110" t="s">
        <v>981</v>
      </c>
      <c r="F130" s="111" t="s">
        <v>982</v>
      </c>
      <c r="G130" s="112" t="s">
        <v>225</v>
      </c>
      <c r="H130" s="113">
        <v>1</v>
      </c>
      <c r="I130" s="1"/>
      <c r="J130" s="114">
        <f>ROUND(I130*H130,2)</f>
        <v>0</v>
      </c>
      <c r="K130" s="92"/>
      <c r="L130" s="14"/>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340</v>
      </c>
    </row>
    <row r="131" spans="1:65" s="16" customFormat="1" ht="18">
      <c r="A131" s="13"/>
      <c r="B131" s="14"/>
      <c r="C131" s="13"/>
      <c r="D131" s="100" t="s">
        <v>191</v>
      </c>
      <c r="E131" s="13"/>
      <c r="F131" s="101" t="s">
        <v>239</v>
      </c>
      <c r="G131" s="13"/>
      <c r="H131" s="13"/>
      <c r="I131" s="2"/>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109" t="s">
        <v>97</v>
      </c>
      <c r="D132" s="109" t="s">
        <v>185</v>
      </c>
      <c r="E132" s="110" t="s">
        <v>983</v>
      </c>
      <c r="F132" s="111" t="s">
        <v>984</v>
      </c>
      <c r="G132" s="112" t="s">
        <v>225</v>
      </c>
      <c r="H132" s="113">
        <v>1</v>
      </c>
      <c r="I132" s="1"/>
      <c r="J132" s="114">
        <f>ROUND(I132*H132,2)</f>
        <v>0</v>
      </c>
      <c r="K132" s="92"/>
      <c r="L132" s="14"/>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346</v>
      </c>
    </row>
    <row r="133" spans="1:65" s="16" customFormat="1" ht="18">
      <c r="A133" s="13"/>
      <c r="B133" s="14"/>
      <c r="C133" s="13"/>
      <c r="D133" s="100" t="s">
        <v>191</v>
      </c>
      <c r="E133" s="13"/>
      <c r="F133" s="101" t="s">
        <v>239</v>
      </c>
      <c r="G133" s="13"/>
      <c r="H133" s="13"/>
      <c r="I133" s="2"/>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109" t="s">
        <v>214</v>
      </c>
      <c r="D134" s="109" t="s">
        <v>185</v>
      </c>
      <c r="E134" s="110" t="s">
        <v>985</v>
      </c>
      <c r="F134" s="111" t="s">
        <v>984</v>
      </c>
      <c r="G134" s="112" t="s">
        <v>225</v>
      </c>
      <c r="H134" s="113">
        <v>1</v>
      </c>
      <c r="I134" s="1"/>
      <c r="J134" s="114">
        <f>ROUND(I134*H134,2)</f>
        <v>0</v>
      </c>
      <c r="K134" s="92"/>
      <c r="L134" s="14"/>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354</v>
      </c>
    </row>
    <row r="135" spans="1:65" s="16" customFormat="1" ht="18">
      <c r="A135" s="13"/>
      <c r="B135" s="14"/>
      <c r="C135" s="13"/>
      <c r="D135" s="100" t="s">
        <v>191</v>
      </c>
      <c r="E135" s="13"/>
      <c r="F135" s="101" t="s">
        <v>239</v>
      </c>
      <c r="G135" s="13"/>
      <c r="H135" s="13"/>
      <c r="I135" s="2"/>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109" t="s">
        <v>249</v>
      </c>
      <c r="D136" s="109" t="s">
        <v>185</v>
      </c>
      <c r="E136" s="110" t="s">
        <v>986</v>
      </c>
      <c r="F136" s="111" t="s">
        <v>244</v>
      </c>
      <c r="G136" s="112" t="s">
        <v>225</v>
      </c>
      <c r="H136" s="113">
        <v>1</v>
      </c>
      <c r="I136" s="1"/>
      <c r="J136" s="114">
        <f>ROUND(I136*H136,2)</f>
        <v>0</v>
      </c>
      <c r="K136" s="92"/>
      <c r="L136" s="14"/>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362</v>
      </c>
    </row>
    <row r="137" spans="1:65" s="16" customFormat="1" ht="18">
      <c r="A137" s="13"/>
      <c r="B137" s="14"/>
      <c r="C137" s="13"/>
      <c r="D137" s="100" t="s">
        <v>191</v>
      </c>
      <c r="E137" s="13"/>
      <c r="F137" s="101" t="s">
        <v>239</v>
      </c>
      <c r="G137" s="13"/>
      <c r="H137" s="13"/>
      <c r="I137" s="2"/>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109" t="s">
        <v>252</v>
      </c>
      <c r="D138" s="109" t="s">
        <v>185</v>
      </c>
      <c r="E138" s="110" t="s">
        <v>987</v>
      </c>
      <c r="F138" s="111" t="s">
        <v>244</v>
      </c>
      <c r="G138" s="112" t="s">
        <v>225</v>
      </c>
      <c r="H138" s="113">
        <v>2</v>
      </c>
      <c r="I138" s="1"/>
      <c r="J138" s="114">
        <f>ROUND(I138*H138,2)</f>
        <v>0</v>
      </c>
      <c r="K138" s="92"/>
      <c r="L138" s="14"/>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373</v>
      </c>
    </row>
    <row r="139" spans="1:65" s="16" customFormat="1" ht="18">
      <c r="A139" s="13"/>
      <c r="B139" s="14"/>
      <c r="C139" s="13"/>
      <c r="D139" s="100" t="s">
        <v>191</v>
      </c>
      <c r="E139" s="13"/>
      <c r="F139" s="101" t="s">
        <v>239</v>
      </c>
      <c r="G139" s="13"/>
      <c r="H139" s="13"/>
      <c r="I139" s="2"/>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109" t="s">
        <v>256</v>
      </c>
      <c r="D140" s="109" t="s">
        <v>185</v>
      </c>
      <c r="E140" s="110" t="s">
        <v>988</v>
      </c>
      <c r="F140" s="111" t="s">
        <v>244</v>
      </c>
      <c r="G140" s="112" t="s">
        <v>225</v>
      </c>
      <c r="H140" s="113">
        <v>1</v>
      </c>
      <c r="I140" s="1"/>
      <c r="J140" s="114">
        <f>ROUND(I140*H140,2)</f>
        <v>0</v>
      </c>
      <c r="K140" s="92"/>
      <c r="L140" s="14"/>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381</v>
      </c>
    </row>
    <row r="141" spans="1:65" s="16" customFormat="1" ht="18">
      <c r="A141" s="13"/>
      <c r="B141" s="14"/>
      <c r="C141" s="13"/>
      <c r="D141" s="100" t="s">
        <v>191</v>
      </c>
      <c r="E141" s="13"/>
      <c r="F141" s="101" t="s">
        <v>239</v>
      </c>
      <c r="G141" s="13"/>
      <c r="H141" s="13"/>
      <c r="I141" s="2"/>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109" t="s">
        <v>259</v>
      </c>
      <c r="D142" s="109" t="s">
        <v>185</v>
      </c>
      <c r="E142" s="110" t="s">
        <v>989</v>
      </c>
      <c r="F142" s="111" t="s">
        <v>241</v>
      </c>
      <c r="G142" s="112" t="s">
        <v>225</v>
      </c>
      <c r="H142" s="113">
        <v>1</v>
      </c>
      <c r="I142" s="1"/>
      <c r="J142" s="114">
        <f>ROUND(I142*H142,2)</f>
        <v>0</v>
      </c>
      <c r="K142" s="92"/>
      <c r="L142" s="14"/>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226</v>
      </c>
    </row>
    <row r="143" spans="1:65" s="16" customFormat="1" ht="18">
      <c r="A143" s="13"/>
      <c r="B143" s="14"/>
      <c r="C143" s="13"/>
      <c r="D143" s="100" t="s">
        <v>191</v>
      </c>
      <c r="E143" s="13"/>
      <c r="F143" s="101" t="s">
        <v>239</v>
      </c>
      <c r="G143" s="13"/>
      <c r="H143" s="13"/>
      <c r="I143" s="2"/>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109" t="s">
        <v>287</v>
      </c>
      <c r="D144" s="109" t="s">
        <v>185</v>
      </c>
      <c r="E144" s="110" t="s">
        <v>240</v>
      </c>
      <c r="F144" s="111" t="s">
        <v>241</v>
      </c>
      <c r="G144" s="112" t="s">
        <v>225</v>
      </c>
      <c r="H144" s="113">
        <v>1</v>
      </c>
      <c r="I144" s="1"/>
      <c r="J144" s="114">
        <f>ROUND(I144*H144,2)</f>
        <v>0</v>
      </c>
      <c r="K144" s="92"/>
      <c r="L144" s="14"/>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421</v>
      </c>
    </row>
    <row r="145" spans="1:65" s="16" customFormat="1" ht="18">
      <c r="A145" s="13"/>
      <c r="B145" s="14"/>
      <c r="C145" s="13"/>
      <c r="D145" s="100" t="s">
        <v>191</v>
      </c>
      <c r="E145" s="13"/>
      <c r="F145" s="101" t="s">
        <v>239</v>
      </c>
      <c r="G145" s="13"/>
      <c r="H145" s="13"/>
      <c r="I145" s="2"/>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109" t="s">
        <v>182</v>
      </c>
      <c r="D146" s="109" t="s">
        <v>185</v>
      </c>
      <c r="E146" s="110" t="s">
        <v>243</v>
      </c>
      <c r="F146" s="111" t="s">
        <v>244</v>
      </c>
      <c r="G146" s="112" t="s">
        <v>225</v>
      </c>
      <c r="H146" s="113">
        <v>1</v>
      </c>
      <c r="I146" s="1"/>
      <c r="J146" s="114">
        <f>ROUND(I146*H146,2)</f>
        <v>0</v>
      </c>
      <c r="K146" s="92"/>
      <c r="L146" s="14"/>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424</v>
      </c>
    </row>
    <row r="147" spans="1:65" s="16" customFormat="1" ht="18">
      <c r="A147" s="13"/>
      <c r="B147" s="14"/>
      <c r="C147" s="13"/>
      <c r="D147" s="100" t="s">
        <v>191</v>
      </c>
      <c r="E147" s="13"/>
      <c r="F147" s="101" t="s">
        <v>239</v>
      </c>
      <c r="G147" s="13"/>
      <c r="H147" s="13"/>
      <c r="I147" s="2"/>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109" t="s">
        <v>293</v>
      </c>
      <c r="D148" s="109" t="s">
        <v>185</v>
      </c>
      <c r="E148" s="110" t="s">
        <v>990</v>
      </c>
      <c r="F148" s="111" t="s">
        <v>726</v>
      </c>
      <c r="G148" s="112" t="s">
        <v>225</v>
      </c>
      <c r="H148" s="113">
        <v>1</v>
      </c>
      <c r="I148" s="1"/>
      <c r="J148" s="114">
        <f>ROUND(I148*H148,2)</f>
        <v>0</v>
      </c>
      <c r="K148" s="92"/>
      <c r="L148" s="14"/>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439</v>
      </c>
    </row>
    <row r="149" spans="1:65" s="16" customFormat="1" ht="18">
      <c r="A149" s="13"/>
      <c r="B149" s="14"/>
      <c r="C149" s="13"/>
      <c r="D149" s="100" t="s">
        <v>191</v>
      </c>
      <c r="E149" s="13"/>
      <c r="F149" s="101" t="s">
        <v>239</v>
      </c>
      <c r="G149" s="13"/>
      <c r="H149" s="13"/>
      <c r="I149" s="2"/>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109" t="s">
        <v>280</v>
      </c>
      <c r="D150" s="109" t="s">
        <v>185</v>
      </c>
      <c r="E150" s="110" t="s">
        <v>991</v>
      </c>
      <c r="F150" s="111" t="s">
        <v>726</v>
      </c>
      <c r="G150" s="112" t="s">
        <v>225</v>
      </c>
      <c r="H150" s="113">
        <v>1</v>
      </c>
      <c r="I150" s="1"/>
      <c r="J150" s="114">
        <f>ROUND(I150*H150,2)</f>
        <v>0</v>
      </c>
      <c r="K150" s="92"/>
      <c r="L150" s="14"/>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442</v>
      </c>
    </row>
    <row r="151" spans="1:65" s="16" customFormat="1" ht="18">
      <c r="A151" s="13"/>
      <c r="B151" s="14"/>
      <c r="C151" s="13"/>
      <c r="D151" s="100" t="s">
        <v>191</v>
      </c>
      <c r="E151" s="13"/>
      <c r="F151" s="101" t="s">
        <v>239</v>
      </c>
      <c r="G151" s="13"/>
      <c r="H151" s="13"/>
      <c r="I151" s="2"/>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109" t="s">
        <v>300</v>
      </c>
      <c r="D152" s="109" t="s">
        <v>185</v>
      </c>
      <c r="E152" s="110" t="s">
        <v>992</v>
      </c>
      <c r="F152" s="111" t="s">
        <v>993</v>
      </c>
      <c r="G152" s="112" t="s">
        <v>225</v>
      </c>
      <c r="H152" s="113">
        <v>1</v>
      </c>
      <c r="I152" s="1"/>
      <c r="J152" s="114">
        <f>ROUND(I152*H152,2)</f>
        <v>0</v>
      </c>
      <c r="K152" s="92"/>
      <c r="L152" s="14"/>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445</v>
      </c>
    </row>
    <row r="153" spans="1:65" s="16" customFormat="1" ht="18">
      <c r="A153" s="13"/>
      <c r="B153" s="14"/>
      <c r="C153" s="13"/>
      <c r="D153" s="100" t="s">
        <v>191</v>
      </c>
      <c r="E153" s="13"/>
      <c r="F153" s="101" t="s">
        <v>239</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75" customFormat="1" ht="26" customHeight="1">
      <c r="B154" s="76"/>
      <c r="D154" s="77" t="s">
        <v>76</v>
      </c>
      <c r="E154" s="78" t="s">
        <v>366</v>
      </c>
      <c r="F154" s="78" t="s">
        <v>367</v>
      </c>
      <c r="J154" s="79">
        <f>BK154</f>
        <v>0</v>
      </c>
      <c r="L154" s="76"/>
      <c r="M154" s="80"/>
      <c r="N154" s="81"/>
      <c r="O154" s="81"/>
      <c r="P154" s="82">
        <f>SUM(P155:P156)</f>
        <v>0</v>
      </c>
      <c r="Q154" s="81"/>
      <c r="R154" s="82">
        <f>SUM(R155:R156)</f>
        <v>0</v>
      </c>
      <c r="S154" s="81"/>
      <c r="T154" s="83">
        <f>SUM(T155:T156)</f>
        <v>0</v>
      </c>
      <c r="AR154" s="77" t="s">
        <v>85</v>
      </c>
      <c r="AT154" s="84" t="s">
        <v>76</v>
      </c>
      <c r="AU154" s="84" t="s">
        <v>77</v>
      </c>
      <c r="AY154" s="77" t="s">
        <v>184</v>
      </c>
      <c r="BK154" s="85">
        <f>SUM(BK155:BK156)</f>
        <v>0</v>
      </c>
    </row>
    <row r="155" spans="1:65" s="16" customFormat="1" ht="14.4" customHeight="1">
      <c r="A155" s="13"/>
      <c r="B155" s="14"/>
      <c r="C155" s="109" t="s">
        <v>304</v>
      </c>
      <c r="D155" s="109" t="s">
        <v>185</v>
      </c>
      <c r="E155" s="110" t="s">
        <v>994</v>
      </c>
      <c r="F155" s="111" t="s">
        <v>995</v>
      </c>
      <c r="G155" s="112" t="s">
        <v>225</v>
      </c>
      <c r="H155" s="113">
        <v>1</v>
      </c>
      <c r="I155" s="1"/>
      <c r="J155" s="114">
        <f>ROUND(I155*H155,2)</f>
        <v>0</v>
      </c>
      <c r="K155" s="92"/>
      <c r="L155" s="14"/>
      <c r="M155" s="93" t="s">
        <v>1</v>
      </c>
      <c r="N155" s="94" t="s">
        <v>42</v>
      </c>
      <c r="O155" s="95"/>
      <c r="P155" s="96">
        <f>O155*H155</f>
        <v>0</v>
      </c>
      <c r="Q155" s="96">
        <v>0</v>
      </c>
      <c r="R155" s="96">
        <f>Q155*H155</f>
        <v>0</v>
      </c>
      <c r="S155" s="96">
        <v>0</v>
      </c>
      <c r="T155" s="97">
        <f>S155*H155</f>
        <v>0</v>
      </c>
      <c r="U155" s="13"/>
      <c r="V155" s="13"/>
      <c r="W155" s="13"/>
      <c r="X155" s="13"/>
      <c r="Y155" s="13"/>
      <c r="Z155" s="13"/>
      <c r="AA155" s="13"/>
      <c r="AB155" s="13"/>
      <c r="AC155" s="13"/>
      <c r="AD155" s="13"/>
      <c r="AE155" s="13"/>
      <c r="AR155" s="98" t="s">
        <v>85</v>
      </c>
      <c r="AT155" s="98" t="s">
        <v>185</v>
      </c>
      <c r="AU155" s="98" t="s">
        <v>85</v>
      </c>
      <c r="AY155" s="6" t="s">
        <v>184</v>
      </c>
      <c r="BE155" s="99">
        <f>IF(N155="základní",J155,0)</f>
        <v>0</v>
      </c>
      <c r="BF155" s="99">
        <f>IF(N155="snížená",J155,0)</f>
        <v>0</v>
      </c>
      <c r="BG155" s="99">
        <f>IF(N155="zákl. přenesená",J155,0)</f>
        <v>0</v>
      </c>
      <c r="BH155" s="99">
        <f>IF(N155="sníž. přenesená",J155,0)</f>
        <v>0</v>
      </c>
      <c r="BI155" s="99">
        <f>IF(N155="nulová",J155,0)</f>
        <v>0</v>
      </c>
      <c r="BJ155" s="6" t="s">
        <v>85</v>
      </c>
      <c r="BK155" s="99">
        <f>ROUND(I155*H155,2)</f>
        <v>0</v>
      </c>
      <c r="BL155" s="6" t="s">
        <v>85</v>
      </c>
      <c r="BM155" s="98" t="s">
        <v>532</v>
      </c>
    </row>
    <row r="156" spans="1:65" s="16" customFormat="1" ht="18">
      <c r="A156" s="13"/>
      <c r="B156" s="14"/>
      <c r="C156" s="13"/>
      <c r="D156" s="100" t="s">
        <v>191</v>
      </c>
      <c r="E156" s="13"/>
      <c r="F156" s="101" t="s">
        <v>996</v>
      </c>
      <c r="G156" s="13"/>
      <c r="H156" s="13"/>
      <c r="I156" s="13"/>
      <c r="J156" s="13"/>
      <c r="K156" s="13"/>
      <c r="L156" s="14"/>
      <c r="M156" s="105"/>
      <c r="N156" s="106"/>
      <c r="O156" s="107"/>
      <c r="P156" s="107"/>
      <c r="Q156" s="107"/>
      <c r="R156" s="107"/>
      <c r="S156" s="107"/>
      <c r="T156" s="108"/>
      <c r="U156" s="13"/>
      <c r="V156" s="13"/>
      <c r="W156" s="13"/>
      <c r="X156" s="13"/>
      <c r="Y156" s="13"/>
      <c r="Z156" s="13"/>
      <c r="AA156" s="13"/>
      <c r="AB156" s="13"/>
      <c r="AC156" s="13"/>
      <c r="AD156" s="13"/>
      <c r="AE156" s="13"/>
      <c r="AT156" s="6" t="s">
        <v>191</v>
      </c>
      <c r="AU156" s="6" t="s">
        <v>85</v>
      </c>
    </row>
    <row r="157" spans="1:65" s="16" customFormat="1" ht="6.9" customHeight="1">
      <c r="A157" s="13"/>
      <c r="B157" s="44"/>
      <c r="C157" s="45"/>
      <c r="D157" s="45"/>
      <c r="E157" s="45"/>
      <c r="F157" s="45"/>
      <c r="G157" s="45"/>
      <c r="H157" s="45"/>
      <c r="I157" s="45"/>
      <c r="J157" s="45"/>
      <c r="K157" s="45"/>
      <c r="L157" s="14"/>
      <c r="M157" s="13"/>
      <c r="O157" s="13"/>
      <c r="P157" s="13"/>
      <c r="Q157" s="13"/>
      <c r="R157" s="13"/>
      <c r="S157" s="13"/>
      <c r="T157" s="13"/>
      <c r="U157" s="13"/>
      <c r="V157" s="13"/>
      <c r="W157" s="13"/>
      <c r="X157" s="13"/>
      <c r="Y157" s="13"/>
      <c r="Z157" s="13"/>
      <c r="AA157" s="13"/>
      <c r="AB157" s="13"/>
      <c r="AC157" s="13"/>
      <c r="AD157" s="13"/>
      <c r="AE157" s="13"/>
    </row>
  </sheetData>
  <sheetProtection algorithmName="SHA-512" hashValue="PG2Wn4BxNhua09hQ8dulZy0obqiUh+I5cAtSmYCvxjd3aWPcmocgV55OWTdLHe21EDEXU2O5f0crIXFmJzN9tw==" saltValue="kEiGKIEJb+Yumve4jjHOTg==" spinCount="100000" sheet="1" objects="1" scenarios="1"/>
  <autoFilter ref="C125:K156" xr:uid="{00000000-0009-0000-0000-000009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BM149"/>
  <sheetViews>
    <sheetView showGridLines="0" topLeftCell="A111" workbookViewId="0">
      <selection activeCell="Y129" sqref="Y129"/>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125</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997</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ROUND((SUM(BE126:BE148)),  2)</f>
        <v>0</v>
      </c>
      <c r="G37" s="13"/>
      <c r="H37" s="13"/>
      <c r="I37" s="29">
        <v>0.21</v>
      </c>
      <c r="J37" s="28">
        <f>ROUND(((SUM(BE126:BE148))*I37),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ROUND((SUM(BF126:BF148)),  2)</f>
        <v>0</v>
      </c>
      <c r="G38" s="13"/>
      <c r="H38" s="13"/>
      <c r="I38" s="29">
        <v>0.15</v>
      </c>
      <c r="J38" s="28">
        <f>ROUND(((SUM(BF126:BF148))*I38),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ROUND((SUM(BG126:BG148)),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ROUND((SUM(BH126:BH148)),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ROUND((SUM(BI126:BI148)),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2.1.2.3 - DIGIP 1.n.p. - 2</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J144</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09"/>
      <c r="G114" s="209"/>
      <c r="H114" s="209"/>
      <c r="L114" s="9"/>
    </row>
    <row r="115" spans="1:65" ht="12" customHeight="1">
      <c r="B115" s="9"/>
      <c r="C115" s="12" t="s">
        <v>216</v>
      </c>
      <c r="L115" s="9"/>
    </row>
    <row r="116" spans="1:65" s="16" customFormat="1" ht="16.5" customHeight="1">
      <c r="A116" s="13"/>
      <c r="B116" s="14"/>
      <c r="C116" s="13"/>
      <c r="D116" s="13"/>
      <c r="E116" s="245" t="s">
        <v>975</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237" t="str">
        <f>E13</f>
        <v>2.1.2.3 - DIGIP 1.n.p. - 2</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P127+P144</f>
        <v>0</v>
      </c>
      <c r="Q126" s="23"/>
      <c r="R126" s="72">
        <f>R127+R144</f>
        <v>0</v>
      </c>
      <c r="S126" s="23"/>
      <c r="T126" s="73">
        <f>T127+T144</f>
        <v>0</v>
      </c>
      <c r="U126" s="13"/>
      <c r="V126" s="13"/>
      <c r="W126" s="13"/>
      <c r="X126" s="13"/>
      <c r="Y126" s="13"/>
      <c r="Z126" s="13"/>
      <c r="AA126" s="13"/>
      <c r="AB126" s="13"/>
      <c r="AC126" s="13"/>
      <c r="AD126" s="13"/>
      <c r="AE126" s="13"/>
      <c r="AT126" s="6" t="s">
        <v>76</v>
      </c>
      <c r="AU126" s="6" t="s">
        <v>167</v>
      </c>
      <c r="BK126" s="74">
        <f>BK127+BK144</f>
        <v>0</v>
      </c>
    </row>
    <row r="127" spans="1:65" s="75" customFormat="1" ht="26" customHeight="1">
      <c r="B127" s="76"/>
      <c r="D127" s="77" t="s">
        <v>76</v>
      </c>
      <c r="E127" s="78" t="s">
        <v>221</v>
      </c>
      <c r="F127" s="78" t="s">
        <v>222</v>
      </c>
      <c r="J127" s="79">
        <f>BK127</f>
        <v>0</v>
      </c>
      <c r="L127" s="76"/>
      <c r="M127" s="80"/>
      <c r="N127" s="81"/>
      <c r="O127" s="81"/>
      <c r="P127" s="82">
        <f>SUM(P128:P143)</f>
        <v>0</v>
      </c>
      <c r="Q127" s="81"/>
      <c r="R127" s="82">
        <f>SUM(R128:R143)</f>
        <v>0</v>
      </c>
      <c r="S127" s="81"/>
      <c r="T127" s="83">
        <f>SUM(T128:T143)</f>
        <v>0</v>
      </c>
      <c r="AR127" s="77" t="s">
        <v>85</v>
      </c>
      <c r="AT127" s="84" t="s">
        <v>76</v>
      </c>
      <c r="AU127" s="84" t="s">
        <v>77</v>
      </c>
      <c r="AY127" s="77" t="s">
        <v>184</v>
      </c>
      <c r="BK127" s="85">
        <f>SUM(BK128:BK143)</f>
        <v>0</v>
      </c>
    </row>
    <row r="128" spans="1:65" s="16" customFormat="1" ht="14.4" customHeight="1">
      <c r="A128" s="13"/>
      <c r="B128" s="14"/>
      <c r="C128" s="86" t="s">
        <v>85</v>
      </c>
      <c r="D128" s="86" t="s">
        <v>185</v>
      </c>
      <c r="E128" s="87" t="s">
        <v>998</v>
      </c>
      <c r="F128" s="88" t="s">
        <v>999</v>
      </c>
      <c r="G128" s="89" t="s">
        <v>225</v>
      </c>
      <c r="H128" s="90">
        <v>2</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326</v>
      </c>
    </row>
    <row r="129" spans="1:65" s="16" customFormat="1" ht="18">
      <c r="A129" s="13"/>
      <c r="B129" s="14"/>
      <c r="C129" s="13"/>
      <c r="D129" s="100" t="s">
        <v>191</v>
      </c>
      <c r="E129" s="13"/>
      <c r="F129" s="101" t="s">
        <v>267</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87</v>
      </c>
      <c r="D130" s="86" t="s">
        <v>185</v>
      </c>
      <c r="E130" s="87" t="s">
        <v>1000</v>
      </c>
      <c r="F130" s="88" t="s">
        <v>1001</v>
      </c>
      <c r="G130" s="89" t="s">
        <v>225</v>
      </c>
      <c r="H130" s="90">
        <v>1</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477</v>
      </c>
    </row>
    <row r="131" spans="1:65" s="16" customFormat="1" ht="18">
      <c r="A131" s="13"/>
      <c r="B131" s="14"/>
      <c r="C131" s="13"/>
      <c r="D131" s="100" t="s">
        <v>191</v>
      </c>
      <c r="E131" s="13"/>
      <c r="F131" s="101" t="s">
        <v>267</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97</v>
      </c>
      <c r="D132" s="86" t="s">
        <v>185</v>
      </c>
      <c r="E132" s="87" t="s">
        <v>1002</v>
      </c>
      <c r="F132" s="88" t="s">
        <v>1003</v>
      </c>
      <c r="G132" s="89" t="s">
        <v>225</v>
      </c>
      <c r="H132" s="90">
        <v>1</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480</v>
      </c>
    </row>
    <row r="133" spans="1:65" s="16" customFormat="1" ht="18">
      <c r="A133" s="13"/>
      <c r="B133" s="14"/>
      <c r="C133" s="13"/>
      <c r="D133" s="100" t="s">
        <v>191</v>
      </c>
      <c r="E133" s="13"/>
      <c r="F133" s="101" t="s">
        <v>267</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214</v>
      </c>
      <c r="D134" s="86" t="s">
        <v>185</v>
      </c>
      <c r="E134" s="87" t="s">
        <v>327</v>
      </c>
      <c r="F134" s="88" t="s">
        <v>328</v>
      </c>
      <c r="G134" s="89" t="s">
        <v>225</v>
      </c>
      <c r="H134" s="90">
        <v>7</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519</v>
      </c>
    </row>
    <row r="135" spans="1:65" s="16" customFormat="1" ht="18">
      <c r="A135" s="13"/>
      <c r="B135" s="14"/>
      <c r="C135" s="13"/>
      <c r="D135" s="100" t="s">
        <v>191</v>
      </c>
      <c r="E135" s="13"/>
      <c r="F135" s="101" t="s">
        <v>267</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249</v>
      </c>
      <c r="D136" s="86" t="s">
        <v>185</v>
      </c>
      <c r="E136" s="87" t="s">
        <v>330</v>
      </c>
      <c r="F136" s="88" t="s">
        <v>331</v>
      </c>
      <c r="G136" s="89" t="s">
        <v>225</v>
      </c>
      <c r="H136" s="90">
        <v>1</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283</v>
      </c>
    </row>
    <row r="137" spans="1:65" s="16" customFormat="1" ht="18">
      <c r="A137" s="13"/>
      <c r="B137" s="14"/>
      <c r="C137" s="13"/>
      <c r="D137" s="100" t="s">
        <v>191</v>
      </c>
      <c r="E137" s="13"/>
      <c r="F137" s="101" t="s">
        <v>267</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15"/>
      <c r="C138" s="86" t="s">
        <v>252</v>
      </c>
      <c r="D138" s="86" t="s">
        <v>185</v>
      </c>
      <c r="E138" s="87" t="s">
        <v>344</v>
      </c>
      <c r="F138" s="88" t="s">
        <v>328</v>
      </c>
      <c r="G138" s="89" t="s">
        <v>225</v>
      </c>
      <c r="H138" s="90">
        <v>2</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286</v>
      </c>
    </row>
    <row r="139" spans="1:65" s="16" customFormat="1" ht="18">
      <c r="A139" s="13"/>
      <c r="B139" s="14"/>
      <c r="C139" s="13"/>
      <c r="D139" s="100" t="s">
        <v>191</v>
      </c>
      <c r="E139" s="13"/>
      <c r="F139" s="101" t="s">
        <v>267</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256</v>
      </c>
      <c r="D140" s="86" t="s">
        <v>185</v>
      </c>
      <c r="E140" s="87" t="s">
        <v>347</v>
      </c>
      <c r="F140" s="88" t="s">
        <v>348</v>
      </c>
      <c r="G140" s="89" t="s">
        <v>225</v>
      </c>
      <c r="H140" s="90">
        <v>1</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289</v>
      </c>
    </row>
    <row r="141" spans="1:65" s="16" customFormat="1" ht="18">
      <c r="A141" s="13"/>
      <c r="B141" s="14"/>
      <c r="C141" s="13"/>
      <c r="D141" s="100" t="s">
        <v>191</v>
      </c>
      <c r="E141" s="13"/>
      <c r="F141" s="101" t="s">
        <v>267</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259</v>
      </c>
      <c r="D142" s="86" t="s">
        <v>185</v>
      </c>
      <c r="E142" s="87" t="s">
        <v>1004</v>
      </c>
      <c r="F142" s="88" t="s">
        <v>1005</v>
      </c>
      <c r="G142" s="89" t="s">
        <v>225</v>
      </c>
      <c r="H142" s="90">
        <v>1</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523</v>
      </c>
    </row>
    <row r="143" spans="1:65" s="16" customFormat="1" ht="18">
      <c r="A143" s="13"/>
      <c r="B143" s="14"/>
      <c r="C143" s="13"/>
      <c r="D143" s="100" t="s">
        <v>191</v>
      </c>
      <c r="E143" s="13"/>
      <c r="F143" s="101" t="s">
        <v>1006</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75" customFormat="1" ht="26" customHeight="1">
      <c r="B144" s="76"/>
      <c r="D144" s="77" t="s">
        <v>76</v>
      </c>
      <c r="E144" s="78" t="s">
        <v>366</v>
      </c>
      <c r="F144" s="78" t="s">
        <v>367</v>
      </c>
      <c r="J144" s="79">
        <f>BK144</f>
        <v>0</v>
      </c>
      <c r="L144" s="76"/>
      <c r="M144" s="80"/>
      <c r="N144" s="81"/>
      <c r="O144" s="81"/>
      <c r="P144" s="82">
        <f>SUM(P145:P148)</f>
        <v>0</v>
      </c>
      <c r="Q144" s="81"/>
      <c r="R144" s="82">
        <f>SUM(R145:R148)</f>
        <v>0</v>
      </c>
      <c r="S144" s="81"/>
      <c r="T144" s="83">
        <f>SUM(T145:T148)</f>
        <v>0</v>
      </c>
      <c r="AR144" s="77" t="s">
        <v>85</v>
      </c>
      <c r="AT144" s="84" t="s">
        <v>76</v>
      </c>
      <c r="AU144" s="84" t="s">
        <v>77</v>
      </c>
      <c r="AY144" s="77" t="s">
        <v>184</v>
      </c>
      <c r="BK144" s="85">
        <f>SUM(BK145:BK148)</f>
        <v>0</v>
      </c>
    </row>
    <row r="145" spans="1:65" s="16" customFormat="1" ht="14.4" customHeight="1">
      <c r="A145" s="13"/>
      <c r="B145" s="14"/>
      <c r="C145" s="86" t="s">
        <v>287</v>
      </c>
      <c r="D145" s="86" t="s">
        <v>185</v>
      </c>
      <c r="E145" s="87" t="s">
        <v>1007</v>
      </c>
      <c r="F145" s="88" t="s">
        <v>1008</v>
      </c>
      <c r="G145" s="89" t="s">
        <v>225</v>
      </c>
      <c r="H145" s="90">
        <v>2</v>
      </c>
      <c r="I145" s="91"/>
      <c r="J145" s="91">
        <f>ROUND(I145*H145,2)</f>
        <v>0</v>
      </c>
      <c r="K145" s="92"/>
      <c r="L145" s="14" t="s">
        <v>1242</v>
      </c>
      <c r="M145" s="93" t="s">
        <v>1</v>
      </c>
      <c r="N145" s="94" t="s">
        <v>42</v>
      </c>
      <c r="O145" s="95"/>
      <c r="P145" s="96">
        <f>O145*H145</f>
        <v>0</v>
      </c>
      <c r="Q145" s="96">
        <v>0</v>
      </c>
      <c r="R145" s="96">
        <f>Q145*H145</f>
        <v>0</v>
      </c>
      <c r="S145" s="96">
        <v>0</v>
      </c>
      <c r="T145" s="97">
        <f>S145*H145</f>
        <v>0</v>
      </c>
      <c r="U145" s="13"/>
      <c r="V145" s="13"/>
      <c r="W145" s="13"/>
      <c r="X145" s="13"/>
      <c r="Y145" s="13"/>
      <c r="Z145" s="13"/>
      <c r="AA145" s="13"/>
      <c r="AB145" s="13"/>
      <c r="AC145" s="13"/>
      <c r="AD145" s="13"/>
      <c r="AE145" s="13"/>
      <c r="AR145" s="98" t="s">
        <v>85</v>
      </c>
      <c r="AT145" s="98" t="s">
        <v>185</v>
      </c>
      <c r="AU145" s="98" t="s">
        <v>85</v>
      </c>
      <c r="AY145" s="6" t="s">
        <v>184</v>
      </c>
      <c r="BE145" s="99">
        <f>IF(N145="základní",J145,0)</f>
        <v>0</v>
      </c>
      <c r="BF145" s="99">
        <f>IF(N145="snížená",J145,0)</f>
        <v>0</v>
      </c>
      <c r="BG145" s="99">
        <f>IF(N145="zákl. přenesená",J145,0)</f>
        <v>0</v>
      </c>
      <c r="BH145" s="99">
        <f>IF(N145="sníž. přenesená",J145,0)</f>
        <v>0</v>
      </c>
      <c r="BI145" s="99">
        <f>IF(N145="nulová",J145,0)</f>
        <v>0</v>
      </c>
      <c r="BJ145" s="6" t="s">
        <v>85</v>
      </c>
      <c r="BK145" s="99">
        <f>ROUND(I145*H145,2)</f>
        <v>0</v>
      </c>
      <c r="BL145" s="6" t="s">
        <v>85</v>
      </c>
      <c r="BM145" s="98" t="s">
        <v>292</v>
      </c>
    </row>
    <row r="146" spans="1:65" s="16" customFormat="1" ht="18">
      <c r="A146" s="13"/>
      <c r="B146" s="14"/>
      <c r="C146" s="13"/>
      <c r="D146" s="100" t="s">
        <v>191</v>
      </c>
      <c r="E146" s="13"/>
      <c r="F146" s="101" t="s">
        <v>372</v>
      </c>
      <c r="G146" s="13"/>
      <c r="H146" s="13"/>
      <c r="I146" s="13"/>
      <c r="J146" s="13"/>
      <c r="K146" s="13"/>
      <c r="L146" s="14"/>
      <c r="M146" s="102"/>
      <c r="N146" s="103"/>
      <c r="O146" s="95"/>
      <c r="P146" s="95"/>
      <c r="Q146" s="95"/>
      <c r="R146" s="95"/>
      <c r="S146" s="95"/>
      <c r="T146" s="104"/>
      <c r="U146" s="13"/>
      <c r="V146" s="13"/>
      <c r="W146" s="13"/>
      <c r="X146" s="13"/>
      <c r="Y146" s="13"/>
      <c r="Z146" s="13"/>
      <c r="AA146" s="13"/>
      <c r="AB146" s="13"/>
      <c r="AC146" s="13"/>
      <c r="AD146" s="13"/>
      <c r="AE146" s="13"/>
      <c r="AT146" s="6" t="s">
        <v>191</v>
      </c>
      <c r="AU146" s="6" t="s">
        <v>85</v>
      </c>
    </row>
    <row r="147" spans="1:65" s="16" customFormat="1" ht="14.4" customHeight="1">
      <c r="A147" s="13"/>
      <c r="B147" s="14"/>
      <c r="C147" s="86" t="s">
        <v>182</v>
      </c>
      <c r="D147" s="86" t="s">
        <v>185</v>
      </c>
      <c r="E147" s="87" t="s">
        <v>374</v>
      </c>
      <c r="F147" s="88" t="s">
        <v>1008</v>
      </c>
      <c r="G147" s="89" t="s">
        <v>225</v>
      </c>
      <c r="H147" s="90">
        <v>4</v>
      </c>
      <c r="I147" s="91"/>
      <c r="J147" s="91">
        <f>ROUND(I147*H147,2)</f>
        <v>0</v>
      </c>
      <c r="K147" s="92"/>
      <c r="L147" s="14" t="s">
        <v>1242</v>
      </c>
      <c r="M147" s="93" t="s">
        <v>1</v>
      </c>
      <c r="N147" s="94" t="s">
        <v>42</v>
      </c>
      <c r="O147" s="95"/>
      <c r="P147" s="96">
        <f>O147*H147</f>
        <v>0</v>
      </c>
      <c r="Q147" s="96">
        <v>0</v>
      </c>
      <c r="R147" s="96">
        <f>Q147*H147</f>
        <v>0</v>
      </c>
      <c r="S147" s="96">
        <v>0</v>
      </c>
      <c r="T147" s="97">
        <f>S147*H147</f>
        <v>0</v>
      </c>
      <c r="U147" s="13"/>
      <c r="V147" s="13"/>
      <c r="W147" s="13"/>
      <c r="X147" s="13"/>
      <c r="Y147" s="13"/>
      <c r="Z147" s="13"/>
      <c r="AA147" s="13"/>
      <c r="AB147" s="13"/>
      <c r="AC147" s="13"/>
      <c r="AD147" s="13"/>
      <c r="AE147" s="13"/>
      <c r="AR147" s="98" t="s">
        <v>85</v>
      </c>
      <c r="AT147" s="98" t="s">
        <v>185</v>
      </c>
      <c r="AU147" s="98" t="s">
        <v>85</v>
      </c>
      <c r="AY147" s="6" t="s">
        <v>184</v>
      </c>
      <c r="BE147" s="99">
        <f>IF(N147="základní",J147,0)</f>
        <v>0</v>
      </c>
      <c r="BF147" s="99">
        <f>IF(N147="snížená",J147,0)</f>
        <v>0</v>
      </c>
      <c r="BG147" s="99">
        <f>IF(N147="zákl. přenesená",J147,0)</f>
        <v>0</v>
      </c>
      <c r="BH147" s="99">
        <f>IF(N147="sníž. přenesená",J147,0)</f>
        <v>0</v>
      </c>
      <c r="BI147" s="99">
        <f>IF(N147="nulová",J147,0)</f>
        <v>0</v>
      </c>
      <c r="BJ147" s="6" t="s">
        <v>85</v>
      </c>
      <c r="BK147" s="99">
        <f>ROUND(I147*H147,2)</f>
        <v>0</v>
      </c>
      <c r="BL147" s="6" t="s">
        <v>85</v>
      </c>
      <c r="BM147" s="98" t="s">
        <v>1009</v>
      </c>
    </row>
    <row r="148" spans="1:65" s="16" customFormat="1" ht="18">
      <c r="A148" s="13"/>
      <c r="B148" s="14"/>
      <c r="C148" s="13"/>
      <c r="D148" s="100" t="s">
        <v>191</v>
      </c>
      <c r="E148" s="13"/>
      <c r="F148" s="101" t="s">
        <v>372</v>
      </c>
      <c r="G148" s="13"/>
      <c r="H148" s="13"/>
      <c r="I148" s="13"/>
      <c r="J148" s="13"/>
      <c r="K148" s="13"/>
      <c r="L148" s="14"/>
      <c r="M148" s="105"/>
      <c r="N148" s="106"/>
      <c r="O148" s="107"/>
      <c r="P148" s="107"/>
      <c r="Q148" s="107"/>
      <c r="R148" s="107"/>
      <c r="S148" s="107"/>
      <c r="T148" s="108"/>
      <c r="U148" s="13"/>
      <c r="V148" s="13"/>
      <c r="W148" s="13"/>
      <c r="X148" s="13"/>
      <c r="Y148" s="13"/>
      <c r="Z148" s="13"/>
      <c r="AA148" s="13"/>
      <c r="AB148" s="13"/>
      <c r="AC148" s="13"/>
      <c r="AD148" s="13"/>
      <c r="AE148" s="13"/>
      <c r="AT148" s="6" t="s">
        <v>191</v>
      </c>
      <c r="AU148" s="6" t="s">
        <v>85</v>
      </c>
    </row>
    <row r="149" spans="1:65" s="16" customFormat="1" ht="6.9" customHeight="1">
      <c r="A149" s="13"/>
      <c r="B149" s="44"/>
      <c r="C149" s="45"/>
      <c r="D149" s="45"/>
      <c r="E149" s="45"/>
      <c r="F149" s="45"/>
      <c r="G149" s="45"/>
      <c r="H149" s="45"/>
      <c r="I149" s="45"/>
      <c r="J149" s="45"/>
      <c r="K149" s="45"/>
      <c r="L149" s="14"/>
      <c r="M149" s="13"/>
      <c r="O149" s="13"/>
      <c r="P149" s="13"/>
      <c r="Q149" s="13"/>
      <c r="R149" s="13"/>
      <c r="S149" s="13"/>
      <c r="T149" s="13"/>
      <c r="U149" s="13"/>
      <c r="V149" s="13"/>
      <c r="W149" s="13"/>
      <c r="X149" s="13"/>
      <c r="Y149" s="13"/>
      <c r="Z149" s="13"/>
      <c r="AA149" s="13"/>
      <c r="AB149" s="13"/>
      <c r="AC149" s="13"/>
      <c r="AD149" s="13"/>
      <c r="AE149" s="13"/>
    </row>
  </sheetData>
  <sheetProtection algorithmName="SHA-512" hashValue="tza7h/GeVsFi34rknM0amWYxbOcI1G2rF1T6cU3SAz3xKUqhWwm0sdOBfzhl6Lb0m518NWWKRciAlDACyDvPSg==" saltValue="Qcbj4NHdRcQDxILaKJZGZg==" spinCount="100000" sheet="1" objects="1" scenarios="1"/>
  <autoFilter ref="C125:K148" xr:uid="{00000000-0009-0000-0000-00000A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BM147"/>
  <sheetViews>
    <sheetView showGridLines="0" topLeftCell="A102" workbookViewId="0">
      <selection activeCell="Z128" sqref="Z128"/>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128</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1010</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ROUND((SUM(BE125:BE146)),  2)</f>
        <v>0</v>
      </c>
      <c r="G37" s="13"/>
      <c r="H37" s="13"/>
      <c r="I37" s="29">
        <v>0.21</v>
      </c>
      <c r="J37" s="28">
        <f>ROUND(((SUM(BE125:BE146))*I37),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ROUND((SUM(BF125:BF146)),  2)</f>
        <v>0</v>
      </c>
      <c r="G38" s="13"/>
      <c r="H38" s="13"/>
      <c r="I38" s="29">
        <v>0.15</v>
      </c>
      <c r="J38" s="28">
        <f>ROUND(((SUM(BF125:BF146))*I38),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ROUND((SUM(BG125:BG146)),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ROUND((SUM(BH125:BH146)),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ROUND((SUM(BI125:BI146)),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2.1.2.4 - DIGIP 1.n.p. - 3</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2"/>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09"/>
      <c r="G113" s="209"/>
      <c r="H113" s="209"/>
      <c r="L113" s="9"/>
    </row>
    <row r="114" spans="1:65" ht="12" customHeight="1">
      <c r="B114" s="9"/>
      <c r="C114" s="12" t="s">
        <v>216</v>
      </c>
      <c r="L114" s="9"/>
    </row>
    <row r="115" spans="1:65" s="16" customFormat="1" ht="16.5" customHeight="1">
      <c r="A115" s="13"/>
      <c r="B115" s="14"/>
      <c r="C115" s="13"/>
      <c r="D115" s="13"/>
      <c r="E115" s="245" t="s">
        <v>975</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237" t="str">
        <f>E13</f>
        <v>2.1.2.4 - DIGIP 1.n.p. - 3</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SUM(P127:P146)</f>
        <v>0</v>
      </c>
      <c r="Q126" s="81"/>
      <c r="R126" s="82">
        <f>SUM(R127:R146)</f>
        <v>0</v>
      </c>
      <c r="S126" s="81"/>
      <c r="T126" s="83">
        <f>SUM(T127:T146)</f>
        <v>0</v>
      </c>
      <c r="AR126" s="77" t="s">
        <v>85</v>
      </c>
      <c r="AT126" s="84" t="s">
        <v>76</v>
      </c>
      <c r="AU126" s="84" t="s">
        <v>77</v>
      </c>
      <c r="AY126" s="77" t="s">
        <v>184</v>
      </c>
      <c r="BK126" s="85">
        <f>SUM(BK127:BK146)</f>
        <v>0</v>
      </c>
    </row>
    <row r="127" spans="1:65" s="16" customFormat="1" ht="14.4" customHeight="1">
      <c r="A127" s="13"/>
      <c r="B127" s="14"/>
      <c r="C127" s="86" t="s">
        <v>85</v>
      </c>
      <c r="D127" s="86" t="s">
        <v>185</v>
      </c>
      <c r="E127" s="87" t="s">
        <v>397</v>
      </c>
      <c r="F127" s="88" t="s">
        <v>398</v>
      </c>
      <c r="G127" s="89" t="s">
        <v>225</v>
      </c>
      <c r="H127" s="90">
        <v>1</v>
      </c>
      <c r="I127" s="91"/>
      <c r="J127" s="91">
        <f>ROUND(I127*H127,2)</f>
        <v>0</v>
      </c>
      <c r="K127" s="92"/>
      <c r="L127" s="14" t="s">
        <v>1242</v>
      </c>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87</v>
      </c>
    </row>
    <row r="128" spans="1:65" s="16" customFormat="1" ht="18">
      <c r="A128" s="13"/>
      <c r="B128" s="14"/>
      <c r="C128" s="13"/>
      <c r="D128" s="100" t="s">
        <v>191</v>
      </c>
      <c r="E128" s="13"/>
      <c r="F128" s="101" t="s">
        <v>399</v>
      </c>
      <c r="G128" s="13"/>
      <c r="H128" s="13"/>
      <c r="I128" s="13"/>
      <c r="J128" s="13"/>
      <c r="K128" s="13"/>
      <c r="L128" s="14"/>
      <c r="M128" s="102"/>
      <c r="N128" s="103"/>
      <c r="O128" s="95"/>
      <c r="P128" s="95"/>
      <c r="Q128" s="95"/>
      <c r="R128" s="95"/>
      <c r="S128" s="95"/>
      <c r="T128" s="104"/>
      <c r="U128" s="13"/>
      <c r="V128" s="13"/>
      <c r="W128" s="13"/>
      <c r="X128" s="13"/>
      <c r="Y128" s="13"/>
      <c r="Z128" s="13"/>
      <c r="AA128" s="13"/>
      <c r="AB128" s="13"/>
      <c r="AC128" s="13"/>
      <c r="AD128" s="13"/>
      <c r="AE128" s="13"/>
      <c r="AT128" s="6" t="s">
        <v>191</v>
      </c>
      <c r="AU128" s="6" t="s">
        <v>85</v>
      </c>
    </row>
    <row r="129" spans="1:65" s="16" customFormat="1" ht="14.4" customHeight="1">
      <c r="A129" s="13"/>
      <c r="B129" s="14"/>
      <c r="C129" s="86" t="s">
        <v>87</v>
      </c>
      <c r="D129" s="86" t="s">
        <v>185</v>
      </c>
      <c r="E129" s="87" t="s">
        <v>1011</v>
      </c>
      <c r="F129" s="88" t="s">
        <v>1012</v>
      </c>
      <c r="G129" s="89" t="s">
        <v>225</v>
      </c>
      <c r="H129" s="90">
        <v>2</v>
      </c>
      <c r="I129" s="91"/>
      <c r="J129" s="91">
        <f>ROUND(I129*H129,2)</f>
        <v>0</v>
      </c>
      <c r="K129" s="92"/>
      <c r="L129" s="14" t="s">
        <v>1242</v>
      </c>
      <c r="M129" s="93" t="s">
        <v>1</v>
      </c>
      <c r="N129" s="94" t="s">
        <v>42</v>
      </c>
      <c r="O129" s="95"/>
      <c r="P129" s="96">
        <f>O129*H129</f>
        <v>0</v>
      </c>
      <c r="Q129" s="96">
        <v>0</v>
      </c>
      <c r="R129" s="96">
        <f>Q129*H129</f>
        <v>0</v>
      </c>
      <c r="S129" s="96">
        <v>0</v>
      </c>
      <c r="T129" s="97">
        <f>S129*H129</f>
        <v>0</v>
      </c>
      <c r="U129" s="13"/>
      <c r="V129" s="13"/>
      <c r="W129" s="13"/>
      <c r="X129" s="13"/>
      <c r="Y129" s="13"/>
      <c r="Z129" s="13"/>
      <c r="AA129" s="13"/>
      <c r="AB129" s="13"/>
      <c r="AC129" s="13"/>
      <c r="AD129" s="13"/>
      <c r="AE129" s="13"/>
      <c r="AR129" s="98" t="s">
        <v>85</v>
      </c>
      <c r="AT129" s="98" t="s">
        <v>185</v>
      </c>
      <c r="AU129" s="98" t="s">
        <v>85</v>
      </c>
      <c r="AY129" s="6" t="s">
        <v>184</v>
      </c>
      <c r="BE129" s="99">
        <f>IF(N129="základní",J129,0)</f>
        <v>0</v>
      </c>
      <c r="BF129" s="99">
        <f>IF(N129="snížená",J129,0)</f>
        <v>0</v>
      </c>
      <c r="BG129" s="99">
        <f>IF(N129="zákl. přenesená",J129,0)</f>
        <v>0</v>
      </c>
      <c r="BH129" s="99">
        <f>IF(N129="sníž. přenesená",J129,0)</f>
        <v>0</v>
      </c>
      <c r="BI129" s="99">
        <f>IF(N129="nulová",J129,0)</f>
        <v>0</v>
      </c>
      <c r="BJ129" s="6" t="s">
        <v>85</v>
      </c>
      <c r="BK129" s="99">
        <f>ROUND(I129*H129,2)</f>
        <v>0</v>
      </c>
      <c r="BL129" s="6" t="s">
        <v>85</v>
      </c>
      <c r="BM129" s="98" t="s">
        <v>214</v>
      </c>
    </row>
    <row r="130" spans="1:65" s="16" customFormat="1" ht="18">
      <c r="A130" s="13"/>
      <c r="B130" s="14"/>
      <c r="C130" s="13"/>
      <c r="D130" s="100" t="s">
        <v>191</v>
      </c>
      <c r="E130" s="13"/>
      <c r="F130" s="101" t="s">
        <v>399</v>
      </c>
      <c r="G130" s="13"/>
      <c r="H130" s="13"/>
      <c r="I130" s="13"/>
      <c r="J130" s="13"/>
      <c r="K130" s="13"/>
      <c r="L130" s="14"/>
      <c r="M130" s="102"/>
      <c r="N130" s="103"/>
      <c r="O130" s="95"/>
      <c r="P130" s="95"/>
      <c r="Q130" s="95"/>
      <c r="R130" s="95"/>
      <c r="S130" s="95"/>
      <c r="T130" s="104"/>
      <c r="U130" s="13"/>
      <c r="V130" s="13"/>
      <c r="W130" s="13"/>
      <c r="X130" s="13"/>
      <c r="Y130" s="13"/>
      <c r="Z130" s="13"/>
      <c r="AA130" s="13"/>
      <c r="AB130" s="13"/>
      <c r="AC130" s="13"/>
      <c r="AD130" s="13"/>
      <c r="AE130" s="13"/>
      <c r="AT130" s="6" t="s">
        <v>191</v>
      </c>
      <c r="AU130" s="6" t="s">
        <v>85</v>
      </c>
    </row>
    <row r="131" spans="1:65" s="16" customFormat="1" ht="14.4" customHeight="1">
      <c r="A131" s="13"/>
      <c r="B131" s="14"/>
      <c r="C131" s="86" t="s">
        <v>97</v>
      </c>
      <c r="D131" s="86" t="s">
        <v>185</v>
      </c>
      <c r="E131" s="87" t="s">
        <v>469</v>
      </c>
      <c r="F131" s="88" t="s">
        <v>470</v>
      </c>
      <c r="G131" s="89" t="s">
        <v>225</v>
      </c>
      <c r="H131" s="90">
        <v>5</v>
      </c>
      <c r="I131" s="91"/>
      <c r="J131" s="91">
        <f>ROUND(I131*H131,2)</f>
        <v>0</v>
      </c>
      <c r="K131" s="92"/>
      <c r="L131" s="14" t="s">
        <v>1242</v>
      </c>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252</v>
      </c>
    </row>
    <row r="132" spans="1:65" s="16" customFormat="1" ht="18">
      <c r="A132" s="13"/>
      <c r="B132" s="14"/>
      <c r="C132" s="13"/>
      <c r="D132" s="100" t="s">
        <v>191</v>
      </c>
      <c r="E132" s="13"/>
      <c r="F132" s="101" t="s">
        <v>399</v>
      </c>
      <c r="G132" s="13"/>
      <c r="H132" s="13"/>
      <c r="I132" s="13"/>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14.4" customHeight="1">
      <c r="A133" s="13"/>
      <c r="B133" s="14"/>
      <c r="C133" s="86" t="s">
        <v>214</v>
      </c>
      <c r="D133" s="86" t="s">
        <v>185</v>
      </c>
      <c r="E133" s="87" t="s">
        <v>1013</v>
      </c>
      <c r="F133" s="88" t="s">
        <v>1014</v>
      </c>
      <c r="G133" s="89" t="s">
        <v>225</v>
      </c>
      <c r="H133" s="90">
        <v>1</v>
      </c>
      <c r="I133" s="91"/>
      <c r="J133" s="91">
        <f>ROUND(I133*H133,2)</f>
        <v>0</v>
      </c>
      <c r="K133" s="92"/>
      <c r="L133" s="14" t="s">
        <v>1242</v>
      </c>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259</v>
      </c>
    </row>
    <row r="134" spans="1:65" s="16" customFormat="1" ht="18">
      <c r="A134" s="13"/>
      <c r="B134" s="14"/>
      <c r="C134" s="13"/>
      <c r="D134" s="100" t="s">
        <v>191</v>
      </c>
      <c r="E134" s="13"/>
      <c r="F134" s="101" t="s">
        <v>399</v>
      </c>
      <c r="G134" s="13"/>
      <c r="H134" s="13"/>
      <c r="I134" s="13"/>
      <c r="J134" s="13"/>
      <c r="K134" s="13"/>
      <c r="L134" s="14"/>
      <c r="M134" s="102"/>
      <c r="N134" s="103"/>
      <c r="O134" s="95"/>
      <c r="P134" s="95"/>
      <c r="Q134" s="95"/>
      <c r="R134" s="95"/>
      <c r="S134" s="95"/>
      <c r="T134" s="104"/>
      <c r="U134" s="13"/>
      <c r="V134" s="13"/>
      <c r="W134" s="13"/>
      <c r="X134" s="13"/>
      <c r="Y134" s="13"/>
      <c r="Z134" s="13"/>
      <c r="AA134" s="13"/>
      <c r="AB134" s="13"/>
      <c r="AC134" s="13"/>
      <c r="AD134" s="13"/>
      <c r="AE134" s="13"/>
      <c r="AT134" s="6" t="s">
        <v>191</v>
      </c>
      <c r="AU134" s="6" t="s">
        <v>85</v>
      </c>
    </row>
    <row r="135" spans="1:65" s="16" customFormat="1" ht="14.4" customHeight="1">
      <c r="A135" s="13"/>
      <c r="B135" s="14"/>
      <c r="C135" s="86" t="s">
        <v>249</v>
      </c>
      <c r="D135" s="86" t="s">
        <v>185</v>
      </c>
      <c r="E135" s="87" t="s">
        <v>493</v>
      </c>
      <c r="F135" s="88" t="s">
        <v>494</v>
      </c>
      <c r="G135" s="89" t="s">
        <v>225</v>
      </c>
      <c r="H135" s="90">
        <v>1</v>
      </c>
      <c r="I135" s="91"/>
      <c r="J135" s="91">
        <f>ROUND(I135*H135,2)</f>
        <v>0</v>
      </c>
      <c r="K135" s="92"/>
      <c r="L135" s="14" t="s">
        <v>1242</v>
      </c>
      <c r="M135" s="93" t="s">
        <v>1</v>
      </c>
      <c r="N135" s="94" t="s">
        <v>42</v>
      </c>
      <c r="O135" s="95"/>
      <c r="P135" s="96">
        <f>O135*H135</f>
        <v>0</v>
      </c>
      <c r="Q135" s="96">
        <v>0</v>
      </c>
      <c r="R135" s="96">
        <f>Q135*H135</f>
        <v>0</v>
      </c>
      <c r="S135" s="96">
        <v>0</v>
      </c>
      <c r="T135" s="97">
        <f>S135*H135</f>
        <v>0</v>
      </c>
      <c r="U135" s="13"/>
      <c r="V135" s="13"/>
      <c r="W135" s="13"/>
      <c r="X135" s="13"/>
      <c r="Y135" s="13"/>
      <c r="Z135" s="13"/>
      <c r="AA135" s="13"/>
      <c r="AB135" s="13"/>
      <c r="AC135" s="13"/>
      <c r="AD135" s="13"/>
      <c r="AE135" s="13"/>
      <c r="AR135" s="98" t="s">
        <v>85</v>
      </c>
      <c r="AT135" s="98" t="s">
        <v>185</v>
      </c>
      <c r="AU135" s="98" t="s">
        <v>85</v>
      </c>
      <c r="AY135" s="6" t="s">
        <v>184</v>
      </c>
      <c r="BE135" s="99">
        <f>IF(N135="základní",J135,0)</f>
        <v>0</v>
      </c>
      <c r="BF135" s="99">
        <f>IF(N135="snížená",J135,0)</f>
        <v>0</v>
      </c>
      <c r="BG135" s="99">
        <f>IF(N135="zákl. přenesená",J135,0)</f>
        <v>0</v>
      </c>
      <c r="BH135" s="99">
        <f>IF(N135="sníž. přenesená",J135,0)</f>
        <v>0</v>
      </c>
      <c r="BI135" s="99">
        <f>IF(N135="nulová",J135,0)</f>
        <v>0</v>
      </c>
      <c r="BJ135" s="6" t="s">
        <v>85</v>
      </c>
      <c r="BK135" s="99">
        <f>ROUND(I135*H135,2)</f>
        <v>0</v>
      </c>
      <c r="BL135" s="6" t="s">
        <v>85</v>
      </c>
      <c r="BM135" s="98" t="s">
        <v>182</v>
      </c>
    </row>
    <row r="136" spans="1:65" s="16" customFormat="1" ht="18">
      <c r="A136" s="13"/>
      <c r="B136" s="14"/>
      <c r="C136" s="13"/>
      <c r="D136" s="100" t="s">
        <v>191</v>
      </c>
      <c r="E136" s="13"/>
      <c r="F136" s="101" t="s">
        <v>399</v>
      </c>
      <c r="G136" s="13"/>
      <c r="H136" s="13"/>
      <c r="I136" s="13"/>
      <c r="J136" s="13"/>
      <c r="K136" s="13"/>
      <c r="L136" s="14"/>
      <c r="M136" s="102"/>
      <c r="N136" s="103"/>
      <c r="O136" s="95"/>
      <c r="P136" s="95"/>
      <c r="Q136" s="95"/>
      <c r="R136" s="95"/>
      <c r="S136" s="95"/>
      <c r="T136" s="104"/>
      <c r="U136" s="13"/>
      <c r="V136" s="13"/>
      <c r="W136" s="13"/>
      <c r="X136" s="13"/>
      <c r="Y136" s="13"/>
      <c r="Z136" s="13"/>
      <c r="AA136" s="13"/>
      <c r="AB136" s="13"/>
      <c r="AC136" s="13"/>
      <c r="AD136" s="13"/>
      <c r="AE136" s="13"/>
      <c r="AT136" s="6" t="s">
        <v>191</v>
      </c>
      <c r="AU136" s="6" t="s">
        <v>85</v>
      </c>
    </row>
    <row r="137" spans="1:65" s="16" customFormat="1" ht="14.4" customHeight="1">
      <c r="A137" s="13"/>
      <c r="B137" s="14"/>
      <c r="C137" s="86" t="s">
        <v>252</v>
      </c>
      <c r="D137" s="86" t="s">
        <v>185</v>
      </c>
      <c r="E137" s="87" t="s">
        <v>1015</v>
      </c>
      <c r="F137" s="88" t="s">
        <v>1016</v>
      </c>
      <c r="G137" s="89" t="s">
        <v>225</v>
      </c>
      <c r="H137" s="90">
        <v>4</v>
      </c>
      <c r="I137" s="91"/>
      <c r="J137" s="91">
        <f>ROUND(I137*H137,2)</f>
        <v>0</v>
      </c>
      <c r="K137" s="92"/>
      <c r="L137" s="14" t="s">
        <v>1242</v>
      </c>
      <c r="M137" s="93" t="s">
        <v>1</v>
      </c>
      <c r="N137" s="94" t="s">
        <v>42</v>
      </c>
      <c r="O137" s="95"/>
      <c r="P137" s="96">
        <f>O137*H137</f>
        <v>0</v>
      </c>
      <c r="Q137" s="96">
        <v>0</v>
      </c>
      <c r="R137" s="96">
        <f>Q137*H137</f>
        <v>0</v>
      </c>
      <c r="S137" s="96">
        <v>0</v>
      </c>
      <c r="T137" s="97">
        <f>S137*H137</f>
        <v>0</v>
      </c>
      <c r="U137" s="13"/>
      <c r="V137" s="13"/>
      <c r="W137" s="13"/>
      <c r="X137" s="13"/>
      <c r="Y137" s="13"/>
      <c r="Z137" s="13"/>
      <c r="AA137" s="13"/>
      <c r="AB137" s="13"/>
      <c r="AC137" s="13"/>
      <c r="AD137" s="13"/>
      <c r="AE137" s="13"/>
      <c r="AR137" s="98" t="s">
        <v>85</v>
      </c>
      <c r="AT137" s="98" t="s">
        <v>185</v>
      </c>
      <c r="AU137" s="98" t="s">
        <v>85</v>
      </c>
      <c r="AY137" s="6" t="s">
        <v>184</v>
      </c>
      <c r="BE137" s="99">
        <f>IF(N137="základní",J137,0)</f>
        <v>0</v>
      </c>
      <c r="BF137" s="99">
        <f>IF(N137="snížená",J137,0)</f>
        <v>0</v>
      </c>
      <c r="BG137" s="99">
        <f>IF(N137="zákl. přenesená",J137,0)</f>
        <v>0</v>
      </c>
      <c r="BH137" s="99">
        <f>IF(N137="sníž. přenesená",J137,0)</f>
        <v>0</v>
      </c>
      <c r="BI137" s="99">
        <f>IF(N137="nulová",J137,0)</f>
        <v>0</v>
      </c>
      <c r="BJ137" s="6" t="s">
        <v>85</v>
      </c>
      <c r="BK137" s="99">
        <f>ROUND(I137*H137,2)</f>
        <v>0</v>
      </c>
      <c r="BL137" s="6" t="s">
        <v>85</v>
      </c>
      <c r="BM137" s="98" t="s">
        <v>280</v>
      </c>
    </row>
    <row r="138" spans="1:65" s="16" customFormat="1" ht="18">
      <c r="A138" s="13"/>
      <c r="B138" s="14"/>
      <c r="C138" s="13"/>
      <c r="D138" s="100" t="s">
        <v>191</v>
      </c>
      <c r="E138" s="13"/>
      <c r="F138" s="101" t="s">
        <v>399</v>
      </c>
      <c r="G138" s="13"/>
      <c r="H138" s="13"/>
      <c r="I138" s="13"/>
      <c r="J138" s="13"/>
      <c r="K138" s="13"/>
      <c r="L138" s="14"/>
      <c r="M138" s="102"/>
      <c r="N138" s="103"/>
      <c r="O138" s="95"/>
      <c r="P138" s="95"/>
      <c r="Q138" s="95"/>
      <c r="R138" s="95"/>
      <c r="S138" s="95"/>
      <c r="T138" s="104"/>
      <c r="U138" s="13"/>
      <c r="V138" s="13"/>
      <c r="W138" s="13"/>
      <c r="X138" s="13"/>
      <c r="Y138" s="13"/>
      <c r="Z138" s="13"/>
      <c r="AA138" s="13"/>
      <c r="AB138" s="13"/>
      <c r="AC138" s="13"/>
      <c r="AD138" s="13"/>
      <c r="AE138" s="13"/>
      <c r="AT138" s="6" t="s">
        <v>191</v>
      </c>
      <c r="AU138" s="6" t="s">
        <v>85</v>
      </c>
    </row>
    <row r="139" spans="1:65" s="16" customFormat="1" ht="14.4" customHeight="1">
      <c r="A139" s="13"/>
      <c r="B139" s="14"/>
      <c r="C139" s="86" t="s">
        <v>256</v>
      </c>
      <c r="D139" s="86" t="s">
        <v>185</v>
      </c>
      <c r="E139" s="87" t="s">
        <v>521</v>
      </c>
      <c r="F139" s="88" t="s">
        <v>522</v>
      </c>
      <c r="G139" s="89" t="s">
        <v>225</v>
      </c>
      <c r="H139" s="90">
        <v>1</v>
      </c>
      <c r="I139" s="91"/>
      <c r="J139" s="91">
        <f>ROUND(I139*H139,2)</f>
        <v>0</v>
      </c>
      <c r="K139" s="92"/>
      <c r="L139" s="14" t="s">
        <v>1242</v>
      </c>
      <c r="M139" s="93" t="s">
        <v>1</v>
      </c>
      <c r="N139" s="94" t="s">
        <v>42</v>
      </c>
      <c r="O139" s="95"/>
      <c r="P139" s="96">
        <f>O139*H139</f>
        <v>0</v>
      </c>
      <c r="Q139" s="96">
        <v>0</v>
      </c>
      <c r="R139" s="96">
        <f>Q139*H139</f>
        <v>0</v>
      </c>
      <c r="S139" s="96">
        <v>0</v>
      </c>
      <c r="T139" s="97">
        <f>S139*H139</f>
        <v>0</v>
      </c>
      <c r="U139" s="13"/>
      <c r="V139" s="13"/>
      <c r="W139" s="13"/>
      <c r="X139" s="13"/>
      <c r="Y139" s="13"/>
      <c r="Z139" s="13"/>
      <c r="AA139" s="13"/>
      <c r="AB139" s="13"/>
      <c r="AC139" s="13"/>
      <c r="AD139" s="13"/>
      <c r="AE139" s="13"/>
      <c r="AR139" s="98" t="s">
        <v>85</v>
      </c>
      <c r="AT139" s="98" t="s">
        <v>185</v>
      </c>
      <c r="AU139" s="98" t="s">
        <v>85</v>
      </c>
      <c r="AY139" s="6" t="s">
        <v>184</v>
      </c>
      <c r="BE139" s="99">
        <f>IF(N139="základní",J139,0)</f>
        <v>0</v>
      </c>
      <c r="BF139" s="99">
        <f>IF(N139="snížená",J139,0)</f>
        <v>0</v>
      </c>
      <c r="BG139" s="99">
        <f>IF(N139="zákl. přenesená",J139,0)</f>
        <v>0</v>
      </c>
      <c r="BH139" s="99">
        <f>IF(N139="sníž. přenesená",J139,0)</f>
        <v>0</v>
      </c>
      <c r="BI139" s="99">
        <f>IF(N139="nulová",J139,0)</f>
        <v>0</v>
      </c>
      <c r="BJ139" s="6" t="s">
        <v>85</v>
      </c>
      <c r="BK139" s="99">
        <f>ROUND(I139*H139,2)</f>
        <v>0</v>
      </c>
      <c r="BL139" s="6" t="s">
        <v>85</v>
      </c>
      <c r="BM139" s="98" t="s">
        <v>319</v>
      </c>
    </row>
    <row r="140" spans="1:65" s="16" customFormat="1" ht="18">
      <c r="A140" s="13"/>
      <c r="B140" s="14"/>
      <c r="C140" s="13"/>
      <c r="D140" s="100" t="s">
        <v>191</v>
      </c>
      <c r="E140" s="13"/>
      <c r="F140" s="101" t="s">
        <v>399</v>
      </c>
      <c r="G140" s="13"/>
      <c r="H140" s="13"/>
      <c r="I140" s="13"/>
      <c r="J140" s="13"/>
      <c r="K140" s="13"/>
      <c r="L140" s="14"/>
      <c r="M140" s="102"/>
      <c r="N140" s="103"/>
      <c r="O140" s="95"/>
      <c r="P140" s="95"/>
      <c r="Q140" s="95"/>
      <c r="R140" s="95"/>
      <c r="S140" s="95"/>
      <c r="T140" s="104"/>
      <c r="U140" s="13"/>
      <c r="V140" s="13"/>
      <c r="W140" s="13"/>
      <c r="X140" s="13"/>
      <c r="Y140" s="13"/>
      <c r="Z140" s="13"/>
      <c r="AA140" s="13"/>
      <c r="AB140" s="13"/>
      <c r="AC140" s="13"/>
      <c r="AD140" s="13"/>
      <c r="AE140" s="13"/>
      <c r="AT140" s="6" t="s">
        <v>191</v>
      </c>
      <c r="AU140" s="6" t="s">
        <v>85</v>
      </c>
    </row>
    <row r="141" spans="1:65" s="16" customFormat="1" ht="14.4" customHeight="1">
      <c r="A141" s="13"/>
      <c r="B141" s="14"/>
      <c r="C141" s="86" t="s">
        <v>259</v>
      </c>
      <c r="D141" s="86" t="s">
        <v>185</v>
      </c>
      <c r="E141" s="87" t="s">
        <v>1017</v>
      </c>
      <c r="F141" s="88" t="s">
        <v>1018</v>
      </c>
      <c r="G141" s="89" t="s">
        <v>225</v>
      </c>
      <c r="H141" s="90">
        <v>8</v>
      </c>
      <c r="I141" s="91"/>
      <c r="J141" s="91">
        <f>ROUND(I141*H141,2)</f>
        <v>0</v>
      </c>
      <c r="K141" s="92"/>
      <c r="L141" s="14" t="s">
        <v>1242</v>
      </c>
      <c r="M141" s="93" t="s">
        <v>1</v>
      </c>
      <c r="N141" s="94" t="s">
        <v>42</v>
      </c>
      <c r="O141" s="95"/>
      <c r="P141" s="96">
        <f>O141*H141</f>
        <v>0</v>
      </c>
      <c r="Q141" s="96">
        <v>0</v>
      </c>
      <c r="R141" s="96">
        <f>Q141*H141</f>
        <v>0</v>
      </c>
      <c r="S141" s="96">
        <v>0</v>
      </c>
      <c r="T141" s="97">
        <f>S141*H141</f>
        <v>0</v>
      </c>
      <c r="U141" s="13"/>
      <c r="V141" s="13"/>
      <c r="W141" s="13"/>
      <c r="X141" s="13"/>
      <c r="Y141" s="13"/>
      <c r="Z141" s="13"/>
      <c r="AA141" s="13"/>
      <c r="AB141" s="13"/>
      <c r="AC141" s="13"/>
      <c r="AD141" s="13"/>
      <c r="AE141" s="13"/>
      <c r="AR141" s="98" t="s">
        <v>85</v>
      </c>
      <c r="AT141" s="98" t="s">
        <v>185</v>
      </c>
      <c r="AU141" s="98" t="s">
        <v>85</v>
      </c>
      <c r="AY141" s="6" t="s">
        <v>184</v>
      </c>
      <c r="BE141" s="99">
        <f>IF(N141="základní",J141,0)</f>
        <v>0</v>
      </c>
      <c r="BF141" s="99">
        <f>IF(N141="snížená",J141,0)</f>
        <v>0</v>
      </c>
      <c r="BG141" s="99">
        <f>IF(N141="zákl. přenesená",J141,0)</f>
        <v>0</v>
      </c>
      <c r="BH141" s="99">
        <f>IF(N141="sníž. přenesená",J141,0)</f>
        <v>0</v>
      </c>
      <c r="BI141" s="99">
        <f>IF(N141="nulová",J141,0)</f>
        <v>0</v>
      </c>
      <c r="BJ141" s="6" t="s">
        <v>85</v>
      </c>
      <c r="BK141" s="99">
        <f>ROUND(I141*H141,2)</f>
        <v>0</v>
      </c>
      <c r="BL141" s="6" t="s">
        <v>85</v>
      </c>
      <c r="BM141" s="98" t="s">
        <v>483</v>
      </c>
    </row>
    <row r="142" spans="1:65" s="16" customFormat="1" ht="18">
      <c r="A142" s="13"/>
      <c r="B142" s="14"/>
      <c r="C142" s="13"/>
      <c r="D142" s="100" t="s">
        <v>191</v>
      </c>
      <c r="E142" s="13"/>
      <c r="F142" s="101" t="s">
        <v>399</v>
      </c>
      <c r="G142" s="13"/>
      <c r="H142" s="13"/>
      <c r="I142" s="13"/>
      <c r="J142" s="13"/>
      <c r="K142" s="13"/>
      <c r="L142" s="14"/>
      <c r="M142" s="102"/>
      <c r="N142" s="103"/>
      <c r="O142" s="95"/>
      <c r="P142" s="95"/>
      <c r="Q142" s="95"/>
      <c r="R142" s="95"/>
      <c r="S142" s="95"/>
      <c r="T142" s="104"/>
      <c r="U142" s="13"/>
      <c r="V142" s="13"/>
      <c r="W142" s="13"/>
      <c r="X142" s="13"/>
      <c r="Y142" s="13"/>
      <c r="Z142" s="13"/>
      <c r="AA142" s="13"/>
      <c r="AB142" s="13"/>
      <c r="AC142" s="13"/>
      <c r="AD142" s="13"/>
      <c r="AE142" s="13"/>
      <c r="AT142" s="6" t="s">
        <v>191</v>
      </c>
      <c r="AU142" s="6" t="s">
        <v>85</v>
      </c>
    </row>
    <row r="143" spans="1:65" s="16" customFormat="1" ht="14.4" customHeight="1">
      <c r="A143" s="13"/>
      <c r="B143" s="14"/>
      <c r="C143" s="86" t="s">
        <v>287</v>
      </c>
      <c r="D143" s="86" t="s">
        <v>185</v>
      </c>
      <c r="E143" s="87" t="s">
        <v>555</v>
      </c>
      <c r="F143" s="88" t="s">
        <v>556</v>
      </c>
      <c r="G143" s="89" t="s">
        <v>225</v>
      </c>
      <c r="H143" s="90">
        <v>2</v>
      </c>
      <c r="I143" s="91"/>
      <c r="J143" s="91">
        <f>ROUND(I143*H143,2)</f>
        <v>0</v>
      </c>
      <c r="K143" s="92"/>
      <c r="L143" s="14" t="s">
        <v>1242</v>
      </c>
      <c r="M143" s="93" t="s">
        <v>1</v>
      </c>
      <c r="N143" s="94" t="s">
        <v>42</v>
      </c>
      <c r="O143" s="95"/>
      <c r="P143" s="96">
        <f>O143*H143</f>
        <v>0</v>
      </c>
      <c r="Q143" s="96">
        <v>0</v>
      </c>
      <c r="R143" s="96">
        <f>Q143*H143</f>
        <v>0</v>
      </c>
      <c r="S143" s="96">
        <v>0</v>
      </c>
      <c r="T143" s="97">
        <f>S143*H143</f>
        <v>0</v>
      </c>
      <c r="U143" s="13"/>
      <c r="V143" s="13"/>
      <c r="W143" s="13"/>
      <c r="X143" s="13"/>
      <c r="Y143" s="13"/>
      <c r="Z143" s="13"/>
      <c r="AA143" s="13"/>
      <c r="AB143" s="13"/>
      <c r="AC143" s="13"/>
      <c r="AD143" s="13"/>
      <c r="AE143" s="13"/>
      <c r="AR143" s="98" t="s">
        <v>85</v>
      </c>
      <c r="AT143" s="98" t="s">
        <v>185</v>
      </c>
      <c r="AU143" s="98" t="s">
        <v>85</v>
      </c>
      <c r="AY143" s="6" t="s">
        <v>184</v>
      </c>
      <c r="BE143" s="99">
        <f>IF(N143="základní",J143,0)</f>
        <v>0</v>
      </c>
      <c r="BF143" s="99">
        <f>IF(N143="snížená",J143,0)</f>
        <v>0</v>
      </c>
      <c r="BG143" s="99">
        <f>IF(N143="zákl. přenesená",J143,0)</f>
        <v>0</v>
      </c>
      <c r="BH143" s="99">
        <f>IF(N143="sníž. přenesená",J143,0)</f>
        <v>0</v>
      </c>
      <c r="BI143" s="99">
        <f>IF(N143="nulová",J143,0)</f>
        <v>0</v>
      </c>
      <c r="BJ143" s="6" t="s">
        <v>85</v>
      </c>
      <c r="BK143" s="99">
        <f>ROUND(I143*H143,2)</f>
        <v>0</v>
      </c>
      <c r="BL143" s="6" t="s">
        <v>85</v>
      </c>
      <c r="BM143" s="98" t="s">
        <v>509</v>
      </c>
    </row>
    <row r="144" spans="1:65" s="16" customFormat="1" ht="18">
      <c r="A144" s="13"/>
      <c r="B144" s="14"/>
      <c r="C144" s="13"/>
      <c r="D144" s="100" t="s">
        <v>191</v>
      </c>
      <c r="E144" s="13"/>
      <c r="F144" s="101" t="s">
        <v>399</v>
      </c>
      <c r="G144" s="13"/>
      <c r="H144" s="13"/>
      <c r="I144" s="13"/>
      <c r="J144" s="13"/>
      <c r="K144" s="13"/>
      <c r="L144" s="14"/>
      <c r="M144" s="102"/>
      <c r="N144" s="103"/>
      <c r="O144" s="95"/>
      <c r="P144" s="95"/>
      <c r="Q144" s="95"/>
      <c r="R144" s="95"/>
      <c r="S144" s="95"/>
      <c r="T144" s="104"/>
      <c r="U144" s="13"/>
      <c r="V144" s="13"/>
      <c r="W144" s="13"/>
      <c r="X144" s="13"/>
      <c r="Y144" s="13"/>
      <c r="Z144" s="13"/>
      <c r="AA144" s="13"/>
      <c r="AB144" s="13"/>
      <c r="AC144" s="13"/>
      <c r="AD144" s="13"/>
      <c r="AE144" s="13"/>
      <c r="AT144" s="6" t="s">
        <v>191</v>
      </c>
      <c r="AU144" s="6" t="s">
        <v>85</v>
      </c>
    </row>
    <row r="145" spans="1:65" s="16" customFormat="1" ht="14.4" customHeight="1">
      <c r="A145" s="13"/>
      <c r="B145" s="14"/>
      <c r="C145" s="86" t="s">
        <v>182</v>
      </c>
      <c r="D145" s="86" t="s">
        <v>185</v>
      </c>
      <c r="E145" s="87" t="s">
        <v>562</v>
      </c>
      <c r="F145" s="88" t="s">
        <v>563</v>
      </c>
      <c r="G145" s="89" t="s">
        <v>225</v>
      </c>
      <c r="H145" s="90">
        <v>2</v>
      </c>
      <c r="I145" s="91"/>
      <c r="J145" s="91">
        <f>ROUND(I145*H145,2)</f>
        <v>0</v>
      </c>
      <c r="K145" s="92"/>
      <c r="L145" s="14" t="s">
        <v>1242</v>
      </c>
      <c r="M145" s="93" t="s">
        <v>1</v>
      </c>
      <c r="N145" s="94" t="s">
        <v>42</v>
      </c>
      <c r="O145" s="95"/>
      <c r="P145" s="96">
        <f>O145*H145</f>
        <v>0</v>
      </c>
      <c r="Q145" s="96">
        <v>0</v>
      </c>
      <c r="R145" s="96">
        <f>Q145*H145</f>
        <v>0</v>
      </c>
      <c r="S145" s="96">
        <v>0</v>
      </c>
      <c r="T145" s="97">
        <f>S145*H145</f>
        <v>0</v>
      </c>
      <c r="U145" s="13"/>
      <c r="V145" s="13"/>
      <c r="W145" s="13"/>
      <c r="X145" s="13"/>
      <c r="Y145" s="13"/>
      <c r="Z145" s="13"/>
      <c r="AA145" s="13"/>
      <c r="AB145" s="13"/>
      <c r="AC145" s="13"/>
      <c r="AD145" s="13"/>
      <c r="AE145" s="13"/>
      <c r="AR145" s="98" t="s">
        <v>85</v>
      </c>
      <c r="AT145" s="98" t="s">
        <v>185</v>
      </c>
      <c r="AU145" s="98" t="s">
        <v>85</v>
      </c>
      <c r="AY145" s="6" t="s">
        <v>184</v>
      </c>
      <c r="BE145" s="99">
        <f>IF(N145="základní",J145,0)</f>
        <v>0</v>
      </c>
      <c r="BF145" s="99">
        <f>IF(N145="snížená",J145,0)</f>
        <v>0</v>
      </c>
      <c r="BG145" s="99">
        <f>IF(N145="zákl. přenesená",J145,0)</f>
        <v>0</v>
      </c>
      <c r="BH145" s="99">
        <f>IF(N145="sníž. přenesená",J145,0)</f>
        <v>0</v>
      </c>
      <c r="BI145" s="99">
        <f>IF(N145="nulová",J145,0)</f>
        <v>0</v>
      </c>
      <c r="BJ145" s="6" t="s">
        <v>85</v>
      </c>
      <c r="BK145" s="99">
        <f>ROUND(I145*H145,2)</f>
        <v>0</v>
      </c>
      <c r="BL145" s="6" t="s">
        <v>85</v>
      </c>
      <c r="BM145" s="98" t="s">
        <v>512</v>
      </c>
    </row>
    <row r="146" spans="1:65" s="16" customFormat="1" ht="18">
      <c r="A146" s="13"/>
      <c r="B146" s="14"/>
      <c r="C146" s="13"/>
      <c r="D146" s="100" t="s">
        <v>191</v>
      </c>
      <c r="E146" s="13"/>
      <c r="F146" s="101" t="s">
        <v>399</v>
      </c>
      <c r="G146" s="13"/>
      <c r="H146" s="13"/>
      <c r="I146" s="13"/>
      <c r="J146" s="13"/>
      <c r="K146" s="13"/>
      <c r="L146" s="14"/>
      <c r="M146" s="105"/>
      <c r="N146" s="106"/>
      <c r="O146" s="107"/>
      <c r="P146" s="107"/>
      <c r="Q146" s="107"/>
      <c r="R146" s="107"/>
      <c r="S146" s="107"/>
      <c r="T146" s="108"/>
      <c r="U146" s="13"/>
      <c r="V146" s="13"/>
      <c r="W146" s="13"/>
      <c r="X146" s="13"/>
      <c r="Y146" s="13"/>
      <c r="Z146" s="13"/>
      <c r="AA146" s="13"/>
      <c r="AB146" s="13"/>
      <c r="AC146" s="13"/>
      <c r="AD146" s="13"/>
      <c r="AE146" s="13"/>
      <c r="AT146" s="6" t="s">
        <v>191</v>
      </c>
      <c r="AU146" s="6" t="s">
        <v>85</v>
      </c>
    </row>
    <row r="147" spans="1:65" s="16" customFormat="1" ht="6.9" customHeight="1">
      <c r="A147" s="13"/>
      <c r="B147" s="44"/>
      <c r="C147" s="45"/>
      <c r="D147" s="45"/>
      <c r="E147" s="45"/>
      <c r="F147" s="45"/>
      <c r="G147" s="45"/>
      <c r="H147" s="45"/>
      <c r="I147" s="45"/>
      <c r="J147" s="45"/>
      <c r="K147" s="45"/>
      <c r="L147" s="14"/>
      <c r="M147" s="13"/>
      <c r="O147" s="13"/>
      <c r="P147" s="13"/>
      <c r="Q147" s="13"/>
      <c r="R147" s="13"/>
      <c r="S147" s="13"/>
      <c r="T147" s="13"/>
      <c r="U147" s="13"/>
      <c r="V147" s="13"/>
      <c r="W147" s="13"/>
      <c r="X147" s="13"/>
      <c r="Y147" s="13"/>
      <c r="Z147" s="13"/>
      <c r="AA147" s="13"/>
      <c r="AB147" s="13"/>
      <c r="AC147" s="13"/>
      <c r="AD147" s="13"/>
      <c r="AE147" s="13"/>
    </row>
  </sheetData>
  <sheetProtection algorithmName="SHA-512" hashValue="gMJ7CguMaLEA+V7yLc5bqdLTqKxraiLppbQfJ0hidvh0iLxtdyUMrEfvYhZdzzA1NSlhMY5EQTGXaRp21Z5EFg==" saltValue="mmIJywaAz7udsk+nR2l0pA==" spinCount="100000" sheet="1" objects="1" scenarios="1"/>
  <autoFilter ref="C124:K146" xr:uid="{00000000-0009-0000-0000-00000B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BM129"/>
  <sheetViews>
    <sheetView showGridLines="0" topLeftCell="A5" workbookViewId="0">
      <selection activeCell="AB31" sqref="AB31"/>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131</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1019</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ROUND((SUM(BE125:BE128)),  2)</f>
        <v>0</v>
      </c>
      <c r="G37" s="13"/>
      <c r="H37" s="13"/>
      <c r="I37" s="29">
        <v>0.21</v>
      </c>
      <c r="J37" s="28">
        <f>ROUND(((SUM(BE125:BE128))*I37),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ROUND((SUM(BF125:BF128)),  2)</f>
        <v>0</v>
      </c>
      <c r="G38" s="13"/>
      <c r="H38" s="13"/>
      <c r="I38" s="29">
        <v>0.15</v>
      </c>
      <c r="J38" s="28">
        <f>ROUND(((SUM(BF125:BF128))*I38),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ROUND((SUM(BG125:BG128)),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ROUND((SUM(BH125:BH128)),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ROUND((SUM(BI125:BI128)),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2.1.2.5 - DIGIP 1.n.p. - 4</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13"/>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09"/>
      <c r="G113" s="209"/>
      <c r="H113" s="209"/>
      <c r="L113" s="9"/>
    </row>
    <row r="114" spans="1:65" ht="12" customHeight="1">
      <c r="B114" s="9"/>
      <c r="C114" s="12" t="s">
        <v>216</v>
      </c>
      <c r="L114" s="9"/>
    </row>
    <row r="115" spans="1:65" s="16" customFormat="1" ht="16.5" customHeight="1">
      <c r="A115" s="13"/>
      <c r="B115" s="14"/>
      <c r="C115" s="13"/>
      <c r="D115" s="13"/>
      <c r="E115" s="245" t="s">
        <v>975</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237" t="str">
        <f>E13</f>
        <v>2.1.2.5 - DIGIP 1.n.p. - 4</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SUM(P127:P128)</f>
        <v>0</v>
      </c>
      <c r="Q126" s="81"/>
      <c r="R126" s="82">
        <f>SUM(R127:R128)</f>
        <v>0</v>
      </c>
      <c r="S126" s="81"/>
      <c r="T126" s="83">
        <f>SUM(T127:T128)</f>
        <v>0</v>
      </c>
      <c r="AR126" s="77" t="s">
        <v>85</v>
      </c>
      <c r="AT126" s="84" t="s">
        <v>76</v>
      </c>
      <c r="AU126" s="84" t="s">
        <v>77</v>
      </c>
      <c r="AY126" s="77" t="s">
        <v>184</v>
      </c>
      <c r="BK126" s="85">
        <f>SUM(BK127:BK128)</f>
        <v>0</v>
      </c>
    </row>
    <row r="127" spans="1:65" s="16" customFormat="1" ht="14.4" customHeight="1">
      <c r="A127" s="13"/>
      <c r="B127" s="14"/>
      <c r="C127" s="86" t="s">
        <v>85</v>
      </c>
      <c r="D127" s="86" t="s">
        <v>185</v>
      </c>
      <c r="E127" s="87" t="s">
        <v>648</v>
      </c>
      <c r="F127" s="88" t="s">
        <v>649</v>
      </c>
      <c r="G127" s="89" t="s">
        <v>225</v>
      </c>
      <c r="H127" s="90">
        <v>2</v>
      </c>
      <c r="I127" s="91"/>
      <c r="J127" s="91">
        <f>ROUND(I127*H127,2)</f>
        <v>0</v>
      </c>
      <c r="K127" s="92"/>
      <c r="L127" s="14" t="s">
        <v>1242</v>
      </c>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516</v>
      </c>
    </row>
    <row r="128" spans="1:65" s="16" customFormat="1" ht="18">
      <c r="A128" s="13"/>
      <c r="B128" s="14"/>
      <c r="C128" s="13"/>
      <c r="D128" s="100" t="s">
        <v>191</v>
      </c>
      <c r="E128" s="13"/>
      <c r="F128" s="101" t="s">
        <v>569</v>
      </c>
      <c r="G128" s="13"/>
      <c r="H128" s="13"/>
      <c r="I128" s="13"/>
      <c r="J128" s="13"/>
      <c r="K128" s="13"/>
      <c r="L128" s="14"/>
      <c r="M128" s="105"/>
      <c r="N128" s="106"/>
      <c r="O128" s="107"/>
      <c r="P128" s="107"/>
      <c r="Q128" s="107"/>
      <c r="R128" s="107"/>
      <c r="S128" s="107"/>
      <c r="T128" s="108"/>
      <c r="U128" s="13"/>
      <c r="V128" s="13"/>
      <c r="W128" s="13"/>
      <c r="X128" s="13"/>
      <c r="Y128" s="13"/>
      <c r="Z128" s="13"/>
      <c r="AA128" s="13"/>
      <c r="AB128" s="13"/>
      <c r="AC128" s="13"/>
      <c r="AD128" s="13"/>
      <c r="AE128" s="13"/>
      <c r="AT128" s="6" t="s">
        <v>191</v>
      </c>
      <c r="AU128" s="6" t="s">
        <v>85</v>
      </c>
    </row>
    <row r="129" spans="1:31" s="16" customFormat="1" ht="6.9" customHeight="1">
      <c r="A129" s="13"/>
      <c r="B129" s="44"/>
      <c r="C129" s="45"/>
      <c r="D129" s="45"/>
      <c r="E129" s="45"/>
      <c r="F129" s="45"/>
      <c r="G129" s="45"/>
      <c r="H129" s="45"/>
      <c r="I129" s="45"/>
      <c r="J129" s="45"/>
      <c r="K129" s="45"/>
      <c r="L129" s="14"/>
      <c r="M129" s="13"/>
      <c r="O129" s="13"/>
      <c r="P129" s="13"/>
      <c r="Q129" s="13"/>
      <c r="R129" s="13"/>
      <c r="S129" s="13"/>
      <c r="T129" s="13"/>
      <c r="U129" s="13"/>
      <c r="V129" s="13"/>
      <c r="W129" s="13"/>
      <c r="X129" s="13"/>
      <c r="Y129" s="13"/>
      <c r="Z129" s="13"/>
      <c r="AA129" s="13"/>
      <c r="AB129" s="13"/>
      <c r="AC129" s="13"/>
      <c r="AD129" s="13"/>
      <c r="AE129" s="13"/>
    </row>
  </sheetData>
  <sheetProtection algorithmName="SHA-512" hashValue="PGIaZA0EcCQLtmutJvlvvq3H6s8fLqG/izScbD9p7irQrxvT1o6v3I9E1QbvswSKqILqJTdOY25dunjUE6NPmw==" saltValue="dU6lsAybQycwKu+eeNpP6g==" spinCount="100000" sheet="1" objects="1" scenarios="1"/>
  <autoFilter ref="C124:K128" xr:uid="{00000000-0009-0000-0000-00000C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BM187"/>
  <sheetViews>
    <sheetView showGridLines="0" topLeftCell="A120" workbookViewId="0">
      <selection activeCell="H128" sqref="H128"/>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134</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1020</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ROUND((SUM(BE126:BE186)),  2)</f>
        <v>0</v>
      </c>
      <c r="G37" s="13"/>
      <c r="H37" s="13"/>
      <c r="I37" s="29">
        <v>0.21</v>
      </c>
      <c r="J37" s="28">
        <f>ROUND(((SUM(BE126:BE186))*I37),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ROUND((SUM(BF126:BF186)),  2)</f>
        <v>0</v>
      </c>
      <c r="G38" s="13"/>
      <c r="H38" s="13"/>
      <c r="I38" s="29">
        <v>0.15</v>
      </c>
      <c r="J38" s="28">
        <f>ROUND(((SUM(BF126:BF186))*I38),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ROUND((SUM(BG126:BG186)),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ROUND((SUM(BH126:BH186)),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ROUND((SUM(BI126:BI186)),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2.1.2.6 - DIGIP 1.n.p. - 5a</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J176</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09"/>
      <c r="G114" s="209"/>
      <c r="H114" s="209"/>
      <c r="L114" s="9"/>
    </row>
    <row r="115" spans="1:65" ht="12" customHeight="1">
      <c r="B115" s="9"/>
      <c r="C115" s="12" t="s">
        <v>216</v>
      </c>
      <c r="L115" s="9"/>
    </row>
    <row r="116" spans="1:65" s="16" customFormat="1" ht="16.5" customHeight="1">
      <c r="A116" s="13"/>
      <c r="B116" s="14"/>
      <c r="C116" s="13"/>
      <c r="D116" s="13"/>
      <c r="E116" s="245" t="s">
        <v>975</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237" t="str">
        <f>E13</f>
        <v>2.1.2.6 - DIGIP 1.n.p. - 5a</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P127+P176</f>
        <v>0</v>
      </c>
      <c r="Q126" s="23"/>
      <c r="R126" s="72">
        <f>R127+R176</f>
        <v>0</v>
      </c>
      <c r="S126" s="23"/>
      <c r="T126" s="73">
        <f>T127+T176</f>
        <v>0</v>
      </c>
      <c r="U126" s="13"/>
      <c r="V126" s="13"/>
      <c r="W126" s="13"/>
      <c r="X126" s="13"/>
      <c r="Y126" s="13"/>
      <c r="Z126" s="13"/>
      <c r="AA126" s="13"/>
      <c r="AB126" s="13"/>
      <c r="AC126" s="13"/>
      <c r="AD126" s="13"/>
      <c r="AE126" s="13"/>
      <c r="AT126" s="6" t="s">
        <v>76</v>
      </c>
      <c r="AU126" s="6" t="s">
        <v>167</v>
      </c>
      <c r="BK126" s="74">
        <f>BK127+BK176</f>
        <v>0</v>
      </c>
    </row>
    <row r="127" spans="1:65" s="75" customFormat="1" ht="26" customHeight="1">
      <c r="B127" s="76"/>
      <c r="D127" s="77" t="s">
        <v>76</v>
      </c>
      <c r="E127" s="78" t="s">
        <v>221</v>
      </c>
      <c r="F127" s="78" t="s">
        <v>222</v>
      </c>
      <c r="J127" s="79">
        <f>BK127</f>
        <v>0</v>
      </c>
      <c r="L127" s="76"/>
      <c r="M127" s="80"/>
      <c r="N127" s="81"/>
      <c r="O127" s="81"/>
      <c r="P127" s="82">
        <f>SUM(P128:P175)</f>
        <v>0</v>
      </c>
      <c r="Q127" s="81"/>
      <c r="R127" s="82">
        <f>SUM(R128:R175)</f>
        <v>0</v>
      </c>
      <c r="S127" s="81"/>
      <c r="T127" s="83">
        <f>SUM(T128:T175)</f>
        <v>0</v>
      </c>
      <c r="AR127" s="77" t="s">
        <v>85</v>
      </c>
      <c r="AT127" s="84" t="s">
        <v>76</v>
      </c>
      <c r="AU127" s="84" t="s">
        <v>77</v>
      </c>
      <c r="AY127" s="77" t="s">
        <v>184</v>
      </c>
      <c r="BK127" s="85">
        <f>SUM(BK128:BK175)</f>
        <v>0</v>
      </c>
    </row>
    <row r="128" spans="1:65" s="16" customFormat="1" ht="14.4" customHeight="1">
      <c r="A128" s="13"/>
      <c r="B128" s="14"/>
      <c r="C128" s="86" t="s">
        <v>85</v>
      </c>
      <c r="D128" s="86" t="s">
        <v>185</v>
      </c>
      <c r="E128" s="87" t="s">
        <v>698</v>
      </c>
      <c r="F128" s="88" t="s">
        <v>699</v>
      </c>
      <c r="G128" s="89" t="s">
        <v>225</v>
      </c>
      <c r="H128" s="90">
        <v>11</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427</v>
      </c>
    </row>
    <row r="129" spans="1:65" s="16" customFormat="1" ht="18">
      <c r="A129" s="13"/>
      <c r="B129" s="14"/>
      <c r="C129" s="13"/>
      <c r="D129" s="100" t="s">
        <v>191</v>
      </c>
      <c r="E129" s="13"/>
      <c r="F129" s="101" t="s">
        <v>673</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87</v>
      </c>
      <c r="D130" s="86" t="s">
        <v>185</v>
      </c>
      <c r="E130" s="87" t="s">
        <v>707</v>
      </c>
      <c r="F130" s="88" t="s">
        <v>708</v>
      </c>
      <c r="G130" s="89" t="s">
        <v>225</v>
      </c>
      <c r="H130" s="90">
        <v>1</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430</v>
      </c>
    </row>
    <row r="131" spans="1:65" s="16" customFormat="1" ht="18">
      <c r="A131" s="13"/>
      <c r="B131" s="14"/>
      <c r="C131" s="13"/>
      <c r="D131" s="100" t="s">
        <v>191</v>
      </c>
      <c r="E131" s="13"/>
      <c r="F131" s="101" t="s">
        <v>673</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97</v>
      </c>
      <c r="D132" s="86" t="s">
        <v>185</v>
      </c>
      <c r="E132" s="87" t="s">
        <v>712</v>
      </c>
      <c r="F132" s="88" t="s">
        <v>713</v>
      </c>
      <c r="G132" s="89" t="s">
        <v>225</v>
      </c>
      <c r="H132" s="90">
        <v>1</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433</v>
      </c>
    </row>
    <row r="133" spans="1:65" s="16" customFormat="1" ht="18">
      <c r="A133" s="13"/>
      <c r="B133" s="14"/>
      <c r="C133" s="13"/>
      <c r="D133" s="100" t="s">
        <v>191</v>
      </c>
      <c r="E133" s="13"/>
      <c r="F133" s="101" t="s">
        <v>673</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214</v>
      </c>
      <c r="D134" s="86" t="s">
        <v>185</v>
      </c>
      <c r="E134" s="87" t="s">
        <v>718</v>
      </c>
      <c r="F134" s="88" t="s">
        <v>713</v>
      </c>
      <c r="G134" s="89" t="s">
        <v>225</v>
      </c>
      <c r="H134" s="90">
        <v>1</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436</v>
      </c>
    </row>
    <row r="135" spans="1:65" s="16" customFormat="1" ht="18">
      <c r="A135" s="13"/>
      <c r="B135" s="14"/>
      <c r="C135" s="13"/>
      <c r="D135" s="100" t="s">
        <v>191</v>
      </c>
      <c r="E135" s="13"/>
      <c r="F135" s="101" t="s">
        <v>673</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249</v>
      </c>
      <c r="D136" s="86" t="s">
        <v>185</v>
      </c>
      <c r="E136" s="87" t="s">
        <v>758</v>
      </c>
      <c r="F136" s="88" t="s">
        <v>753</v>
      </c>
      <c r="G136" s="89" t="s">
        <v>225</v>
      </c>
      <c r="H136" s="90">
        <v>2</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448</v>
      </c>
    </row>
    <row r="137" spans="1:65" s="16" customFormat="1" ht="18">
      <c r="A137" s="13"/>
      <c r="B137" s="14"/>
      <c r="C137" s="13"/>
      <c r="D137" s="100" t="s">
        <v>191</v>
      </c>
      <c r="E137" s="13"/>
      <c r="F137" s="101" t="s">
        <v>673</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86" t="s">
        <v>252</v>
      </c>
      <c r="D138" s="86" t="s">
        <v>185</v>
      </c>
      <c r="E138" s="87" t="s">
        <v>770</v>
      </c>
      <c r="F138" s="88" t="s">
        <v>771</v>
      </c>
      <c r="G138" s="89" t="s">
        <v>225</v>
      </c>
      <c r="H138" s="90">
        <v>2</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450</v>
      </c>
    </row>
    <row r="139" spans="1:65" s="16" customFormat="1" ht="18">
      <c r="A139" s="13"/>
      <c r="B139" s="14"/>
      <c r="C139" s="13"/>
      <c r="D139" s="100" t="s">
        <v>191</v>
      </c>
      <c r="E139" s="13"/>
      <c r="F139" s="101" t="s">
        <v>673</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256</v>
      </c>
      <c r="D140" s="86" t="s">
        <v>185</v>
      </c>
      <c r="E140" s="87" t="s">
        <v>776</v>
      </c>
      <c r="F140" s="88" t="s">
        <v>777</v>
      </c>
      <c r="G140" s="89" t="s">
        <v>225</v>
      </c>
      <c r="H140" s="90">
        <v>1</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453</v>
      </c>
    </row>
    <row r="141" spans="1:65" s="16" customFormat="1" ht="18">
      <c r="A141" s="13"/>
      <c r="B141" s="14"/>
      <c r="C141" s="13"/>
      <c r="D141" s="100" t="s">
        <v>191</v>
      </c>
      <c r="E141" s="13"/>
      <c r="F141" s="101" t="s">
        <v>673</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259</v>
      </c>
      <c r="D142" s="86" t="s">
        <v>185</v>
      </c>
      <c r="E142" s="87" t="s">
        <v>779</v>
      </c>
      <c r="F142" s="88" t="s">
        <v>780</v>
      </c>
      <c r="G142" s="89" t="s">
        <v>225</v>
      </c>
      <c r="H142" s="90">
        <v>10</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456</v>
      </c>
    </row>
    <row r="143" spans="1:65" s="16" customFormat="1" ht="18">
      <c r="A143" s="13"/>
      <c r="B143" s="14"/>
      <c r="C143" s="13"/>
      <c r="D143" s="100" t="s">
        <v>191</v>
      </c>
      <c r="E143" s="13"/>
      <c r="F143" s="101" t="s">
        <v>673</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86" t="s">
        <v>287</v>
      </c>
      <c r="D144" s="86" t="s">
        <v>185</v>
      </c>
      <c r="E144" s="87" t="s">
        <v>1021</v>
      </c>
      <c r="F144" s="88" t="s">
        <v>771</v>
      </c>
      <c r="G144" s="89" t="s">
        <v>225</v>
      </c>
      <c r="H144" s="90">
        <v>2</v>
      </c>
      <c r="I144" s="91"/>
      <c r="J144" s="91">
        <f>ROUND(I144*H144,2)</f>
        <v>0</v>
      </c>
      <c r="K144" s="92"/>
      <c r="L144" s="14" t="s">
        <v>1242</v>
      </c>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459</v>
      </c>
    </row>
    <row r="145" spans="1:65" s="16" customFormat="1" ht="18">
      <c r="A145" s="13"/>
      <c r="B145" s="14"/>
      <c r="C145" s="13"/>
      <c r="D145" s="100" t="s">
        <v>191</v>
      </c>
      <c r="E145" s="13"/>
      <c r="F145" s="101" t="s">
        <v>673</v>
      </c>
      <c r="G145" s="13"/>
      <c r="H145" s="13"/>
      <c r="I145" s="13"/>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86" t="s">
        <v>182</v>
      </c>
      <c r="D146" s="86" t="s">
        <v>185</v>
      </c>
      <c r="E146" s="87" t="s">
        <v>791</v>
      </c>
      <c r="F146" s="88" t="s">
        <v>792</v>
      </c>
      <c r="G146" s="89" t="s">
        <v>225</v>
      </c>
      <c r="H146" s="90">
        <v>1</v>
      </c>
      <c r="I146" s="91"/>
      <c r="J146" s="91">
        <f>ROUND(I146*H146,2)</f>
        <v>0</v>
      </c>
      <c r="K146" s="92"/>
      <c r="L146" s="14" t="s">
        <v>1242</v>
      </c>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462</v>
      </c>
    </row>
    <row r="147" spans="1:65" s="16" customFormat="1" ht="18">
      <c r="A147" s="13"/>
      <c r="B147" s="14"/>
      <c r="C147" s="13"/>
      <c r="D147" s="100" t="s">
        <v>191</v>
      </c>
      <c r="E147" s="13"/>
      <c r="F147" s="101" t="s">
        <v>673</v>
      </c>
      <c r="G147" s="13"/>
      <c r="H147" s="13"/>
      <c r="I147" s="13"/>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86" t="s">
        <v>293</v>
      </c>
      <c r="D148" s="86" t="s">
        <v>185</v>
      </c>
      <c r="E148" s="87" t="s">
        <v>794</v>
      </c>
      <c r="F148" s="88" t="s">
        <v>795</v>
      </c>
      <c r="G148" s="89" t="s">
        <v>225</v>
      </c>
      <c r="H148" s="90">
        <v>2</v>
      </c>
      <c r="I148" s="91"/>
      <c r="J148" s="91">
        <f>ROUND(I148*H148,2)</f>
        <v>0</v>
      </c>
      <c r="K148" s="92"/>
      <c r="L148" s="14" t="s">
        <v>1242</v>
      </c>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465</v>
      </c>
    </row>
    <row r="149" spans="1:65" s="16" customFormat="1" ht="18">
      <c r="A149" s="13"/>
      <c r="B149" s="14"/>
      <c r="C149" s="13"/>
      <c r="D149" s="100" t="s">
        <v>191</v>
      </c>
      <c r="E149" s="13"/>
      <c r="F149" s="101" t="s">
        <v>673</v>
      </c>
      <c r="G149" s="13"/>
      <c r="H149" s="13"/>
      <c r="I149" s="13"/>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86" t="s">
        <v>280</v>
      </c>
      <c r="D150" s="86" t="s">
        <v>185</v>
      </c>
      <c r="E150" s="87" t="s">
        <v>797</v>
      </c>
      <c r="F150" s="88" t="s">
        <v>798</v>
      </c>
      <c r="G150" s="89" t="s">
        <v>225</v>
      </c>
      <c r="H150" s="90">
        <v>3</v>
      </c>
      <c r="I150" s="91"/>
      <c r="J150" s="91">
        <f>ROUND(I150*H150,2)</f>
        <v>0</v>
      </c>
      <c r="K150" s="92"/>
      <c r="L150" s="14" t="s">
        <v>1242</v>
      </c>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468</v>
      </c>
    </row>
    <row r="151" spans="1:65" s="16" customFormat="1" ht="18">
      <c r="A151" s="13"/>
      <c r="B151" s="14"/>
      <c r="C151" s="13"/>
      <c r="D151" s="100" t="s">
        <v>191</v>
      </c>
      <c r="E151" s="13"/>
      <c r="F151" s="101" t="s">
        <v>673</v>
      </c>
      <c r="G151" s="13"/>
      <c r="H151" s="13"/>
      <c r="I151" s="13"/>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86" t="s">
        <v>300</v>
      </c>
      <c r="D152" s="86" t="s">
        <v>185</v>
      </c>
      <c r="E152" s="87" t="s">
        <v>800</v>
      </c>
      <c r="F152" s="88" t="s">
        <v>801</v>
      </c>
      <c r="G152" s="89" t="s">
        <v>225</v>
      </c>
      <c r="H152" s="90">
        <v>2</v>
      </c>
      <c r="I152" s="91"/>
      <c r="J152" s="91">
        <f>ROUND(I152*H152,2)</f>
        <v>0</v>
      </c>
      <c r="K152" s="92"/>
      <c r="L152" s="14" t="s">
        <v>1242</v>
      </c>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471</v>
      </c>
    </row>
    <row r="153" spans="1:65" s="16" customFormat="1" ht="18">
      <c r="A153" s="13"/>
      <c r="B153" s="14"/>
      <c r="C153" s="13"/>
      <c r="D153" s="100" t="s">
        <v>191</v>
      </c>
      <c r="E153" s="13"/>
      <c r="F153" s="101" t="s">
        <v>673</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86" t="s">
        <v>304</v>
      </c>
      <c r="D154" s="86" t="s">
        <v>185</v>
      </c>
      <c r="E154" s="87" t="s">
        <v>1022</v>
      </c>
      <c r="F154" s="88" t="s">
        <v>1023</v>
      </c>
      <c r="G154" s="89" t="s">
        <v>225</v>
      </c>
      <c r="H154" s="90">
        <v>4</v>
      </c>
      <c r="I154" s="91"/>
      <c r="J154" s="91">
        <f>ROUND(I154*H154,2)</f>
        <v>0</v>
      </c>
      <c r="K154" s="92"/>
      <c r="L154" s="14" t="s">
        <v>1242</v>
      </c>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474</v>
      </c>
    </row>
    <row r="155" spans="1:65" s="16" customFormat="1" ht="18">
      <c r="A155" s="13"/>
      <c r="B155" s="14"/>
      <c r="C155" s="13"/>
      <c r="D155" s="100" t="s">
        <v>191</v>
      </c>
      <c r="E155" s="13"/>
      <c r="F155" s="101" t="s">
        <v>673</v>
      </c>
      <c r="G155" s="13"/>
      <c r="H155" s="13"/>
      <c r="I155" s="13"/>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86" t="s">
        <v>8</v>
      </c>
      <c r="D156" s="86" t="s">
        <v>185</v>
      </c>
      <c r="E156" s="87" t="s">
        <v>821</v>
      </c>
      <c r="F156" s="88" t="s">
        <v>819</v>
      </c>
      <c r="G156" s="89" t="s">
        <v>225</v>
      </c>
      <c r="H156" s="90">
        <v>4</v>
      </c>
      <c r="I156" s="91"/>
      <c r="J156" s="91">
        <f>ROUND(I156*H156,2)</f>
        <v>0</v>
      </c>
      <c r="K156" s="92"/>
      <c r="L156" s="14" t="s">
        <v>1242</v>
      </c>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486</v>
      </c>
    </row>
    <row r="157" spans="1:65" s="16" customFormat="1" ht="18">
      <c r="A157" s="13"/>
      <c r="B157" s="14"/>
      <c r="C157" s="13"/>
      <c r="D157" s="100" t="s">
        <v>191</v>
      </c>
      <c r="E157" s="13"/>
      <c r="F157" s="101" t="s">
        <v>673</v>
      </c>
      <c r="G157" s="13"/>
      <c r="H157" s="13"/>
      <c r="I157" s="13"/>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86" t="s">
        <v>311</v>
      </c>
      <c r="D158" s="86" t="s">
        <v>185</v>
      </c>
      <c r="E158" s="87" t="s">
        <v>823</v>
      </c>
      <c r="F158" s="88" t="s">
        <v>824</v>
      </c>
      <c r="G158" s="89" t="s">
        <v>225</v>
      </c>
      <c r="H158" s="90">
        <v>4</v>
      </c>
      <c r="I158" s="91"/>
      <c r="J158" s="91">
        <f>ROUND(I158*H158,2)</f>
        <v>0</v>
      </c>
      <c r="K158" s="92"/>
      <c r="L158" s="14" t="s">
        <v>1242</v>
      </c>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489</v>
      </c>
    </row>
    <row r="159" spans="1:65" s="16" customFormat="1" ht="18">
      <c r="A159" s="13"/>
      <c r="B159" s="14"/>
      <c r="C159" s="13"/>
      <c r="D159" s="100" t="s">
        <v>191</v>
      </c>
      <c r="E159" s="13"/>
      <c r="F159" s="101" t="s">
        <v>673</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86" t="s">
        <v>315</v>
      </c>
      <c r="D160" s="86" t="s">
        <v>185</v>
      </c>
      <c r="E160" s="87" t="s">
        <v>826</v>
      </c>
      <c r="F160" s="88" t="s">
        <v>827</v>
      </c>
      <c r="G160" s="89" t="s">
        <v>225</v>
      </c>
      <c r="H160" s="90">
        <v>3</v>
      </c>
      <c r="I160" s="91"/>
      <c r="J160" s="91">
        <f>ROUND(I160*H160,2)</f>
        <v>0</v>
      </c>
      <c r="K160" s="92"/>
      <c r="L160" s="14" t="s">
        <v>1242</v>
      </c>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492</v>
      </c>
    </row>
    <row r="161" spans="1:65" s="16" customFormat="1" ht="18">
      <c r="A161" s="13"/>
      <c r="B161" s="14"/>
      <c r="C161" s="13"/>
      <c r="D161" s="100" t="s">
        <v>191</v>
      </c>
      <c r="E161" s="13"/>
      <c r="F161" s="101" t="s">
        <v>673</v>
      </c>
      <c r="G161" s="13"/>
      <c r="H161" s="13"/>
      <c r="I161" s="13"/>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14.4" customHeight="1">
      <c r="A162" s="13"/>
      <c r="B162" s="14"/>
      <c r="C162" s="86" t="s">
        <v>319</v>
      </c>
      <c r="D162" s="86" t="s">
        <v>185</v>
      </c>
      <c r="E162" s="87" t="s">
        <v>832</v>
      </c>
      <c r="F162" s="88" t="s">
        <v>824</v>
      </c>
      <c r="G162" s="89" t="s">
        <v>225</v>
      </c>
      <c r="H162" s="90">
        <v>11</v>
      </c>
      <c r="I162" s="91"/>
      <c r="J162" s="91">
        <f>ROUND(I162*H162,2)</f>
        <v>0</v>
      </c>
      <c r="K162" s="92"/>
      <c r="L162" s="14" t="s">
        <v>1242</v>
      </c>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495</v>
      </c>
    </row>
    <row r="163" spans="1:65" s="16" customFormat="1" ht="18">
      <c r="A163" s="13"/>
      <c r="B163" s="14"/>
      <c r="C163" s="13"/>
      <c r="D163" s="100" t="s">
        <v>191</v>
      </c>
      <c r="E163" s="13"/>
      <c r="F163" s="101" t="s">
        <v>673</v>
      </c>
      <c r="G163" s="13"/>
      <c r="H163" s="13"/>
      <c r="I163" s="13"/>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86" t="s">
        <v>322</v>
      </c>
      <c r="D164" s="86" t="s">
        <v>185</v>
      </c>
      <c r="E164" s="87" t="s">
        <v>837</v>
      </c>
      <c r="F164" s="88" t="s">
        <v>838</v>
      </c>
      <c r="G164" s="89" t="s">
        <v>225</v>
      </c>
      <c r="H164" s="90">
        <v>2</v>
      </c>
      <c r="I164" s="91"/>
      <c r="J164" s="91">
        <f>ROUND(I164*H164,2)</f>
        <v>0</v>
      </c>
      <c r="K164" s="92"/>
      <c r="L164" s="14" t="s">
        <v>1242</v>
      </c>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498</v>
      </c>
    </row>
    <row r="165" spans="1:65" s="16" customFormat="1" ht="18">
      <c r="A165" s="13"/>
      <c r="B165" s="14"/>
      <c r="C165" s="13"/>
      <c r="D165" s="100" t="s">
        <v>191</v>
      </c>
      <c r="E165" s="13"/>
      <c r="F165" s="101" t="s">
        <v>673</v>
      </c>
      <c r="G165" s="13"/>
      <c r="H165" s="13"/>
      <c r="I165" s="13"/>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16" customFormat="1" ht="14.4" customHeight="1">
      <c r="A166" s="13"/>
      <c r="B166" s="14"/>
      <c r="C166" s="86" t="s">
        <v>326</v>
      </c>
      <c r="D166" s="86" t="s">
        <v>185</v>
      </c>
      <c r="E166" s="87" t="s">
        <v>862</v>
      </c>
      <c r="F166" s="88" t="s">
        <v>859</v>
      </c>
      <c r="G166" s="89" t="s">
        <v>225</v>
      </c>
      <c r="H166" s="90">
        <v>1</v>
      </c>
      <c r="I166" s="91"/>
      <c r="J166" s="91">
        <f>ROUND(I166*H166,2)</f>
        <v>0</v>
      </c>
      <c r="K166" s="92"/>
      <c r="L166" s="14" t="s">
        <v>1242</v>
      </c>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502</v>
      </c>
    </row>
    <row r="167" spans="1:65" s="16" customFormat="1" ht="18">
      <c r="A167" s="13"/>
      <c r="B167" s="14"/>
      <c r="C167" s="13"/>
      <c r="D167" s="100" t="s">
        <v>191</v>
      </c>
      <c r="E167" s="13"/>
      <c r="F167" s="101" t="s">
        <v>673</v>
      </c>
      <c r="G167" s="13"/>
      <c r="H167" s="13"/>
      <c r="I167" s="13"/>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14.4" customHeight="1">
      <c r="A168" s="13"/>
      <c r="B168" s="14"/>
      <c r="C168" s="86" t="s">
        <v>7</v>
      </c>
      <c r="D168" s="86" t="s">
        <v>185</v>
      </c>
      <c r="E168" s="87" t="s">
        <v>864</v>
      </c>
      <c r="F168" s="88" t="s">
        <v>865</v>
      </c>
      <c r="G168" s="89" t="s">
        <v>225</v>
      </c>
      <c r="H168" s="90">
        <v>3</v>
      </c>
      <c r="I168" s="91"/>
      <c r="J168" s="91">
        <f>ROUND(I168*H168,2)</f>
        <v>0</v>
      </c>
      <c r="K168" s="92"/>
      <c r="L168" s="14" t="s">
        <v>1242</v>
      </c>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230</v>
      </c>
    </row>
    <row r="169" spans="1:65" s="16" customFormat="1" ht="18">
      <c r="A169" s="13"/>
      <c r="B169" s="14"/>
      <c r="C169" s="13"/>
      <c r="D169" s="100" t="s">
        <v>191</v>
      </c>
      <c r="E169" s="13"/>
      <c r="F169" s="101" t="s">
        <v>673</v>
      </c>
      <c r="G169" s="13"/>
      <c r="H169" s="13"/>
      <c r="I169" s="13"/>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16" customFormat="1" ht="14.4" customHeight="1">
      <c r="A170" s="13"/>
      <c r="B170" s="14"/>
      <c r="C170" s="86" t="s">
        <v>333</v>
      </c>
      <c r="D170" s="86" t="s">
        <v>185</v>
      </c>
      <c r="E170" s="87" t="s">
        <v>870</v>
      </c>
      <c r="F170" s="88" t="s">
        <v>871</v>
      </c>
      <c r="G170" s="89" t="s">
        <v>225</v>
      </c>
      <c r="H170" s="90">
        <v>1</v>
      </c>
      <c r="I170" s="91"/>
      <c r="J170" s="91">
        <f>ROUND(I170*H170,2)</f>
        <v>0</v>
      </c>
      <c r="K170" s="92"/>
      <c r="L170" s="14" t="s">
        <v>1242</v>
      </c>
      <c r="M170" s="93" t="s">
        <v>1</v>
      </c>
      <c r="N170" s="94" t="s">
        <v>42</v>
      </c>
      <c r="O170" s="95"/>
      <c r="P170" s="96">
        <f>O170*H170</f>
        <v>0</v>
      </c>
      <c r="Q170" s="96">
        <v>0</v>
      </c>
      <c r="R170" s="96">
        <f>Q170*H170</f>
        <v>0</v>
      </c>
      <c r="S170" s="96">
        <v>0</v>
      </c>
      <c r="T170" s="97">
        <f>S170*H170</f>
        <v>0</v>
      </c>
      <c r="U170" s="13"/>
      <c r="V170" s="13"/>
      <c r="W170" s="13"/>
      <c r="X170" s="13"/>
      <c r="Y170" s="13"/>
      <c r="Z170" s="13"/>
      <c r="AA170" s="13"/>
      <c r="AB170" s="13"/>
      <c r="AC170" s="13"/>
      <c r="AD170" s="13"/>
      <c r="AE170" s="13"/>
      <c r="AR170" s="98" t="s">
        <v>85</v>
      </c>
      <c r="AT170" s="98" t="s">
        <v>185</v>
      </c>
      <c r="AU170" s="98" t="s">
        <v>85</v>
      </c>
      <c r="AY170" s="6" t="s">
        <v>184</v>
      </c>
      <c r="BE170" s="99">
        <f>IF(N170="základní",J170,0)</f>
        <v>0</v>
      </c>
      <c r="BF170" s="99">
        <f>IF(N170="snížená",J170,0)</f>
        <v>0</v>
      </c>
      <c r="BG170" s="99">
        <f>IF(N170="zákl. přenesená",J170,0)</f>
        <v>0</v>
      </c>
      <c r="BH170" s="99">
        <f>IF(N170="sníž. přenesená",J170,0)</f>
        <v>0</v>
      </c>
      <c r="BI170" s="99">
        <f>IF(N170="nulová",J170,0)</f>
        <v>0</v>
      </c>
      <c r="BJ170" s="6" t="s">
        <v>85</v>
      </c>
      <c r="BK170" s="99">
        <f>ROUND(I170*H170,2)</f>
        <v>0</v>
      </c>
      <c r="BL170" s="6" t="s">
        <v>85</v>
      </c>
      <c r="BM170" s="98" t="s">
        <v>232</v>
      </c>
    </row>
    <row r="171" spans="1:65" s="16" customFormat="1" ht="18">
      <c r="A171" s="13"/>
      <c r="B171" s="14"/>
      <c r="C171" s="13"/>
      <c r="D171" s="100" t="s">
        <v>191</v>
      </c>
      <c r="E171" s="13"/>
      <c r="F171" s="101" t="s">
        <v>673</v>
      </c>
      <c r="G171" s="13"/>
      <c r="H171" s="13"/>
      <c r="I171" s="13"/>
      <c r="J171" s="13"/>
      <c r="K171" s="13"/>
      <c r="L171" s="14"/>
      <c r="M171" s="102"/>
      <c r="N171" s="103"/>
      <c r="O171" s="95"/>
      <c r="P171" s="95"/>
      <c r="Q171" s="95"/>
      <c r="R171" s="95"/>
      <c r="S171" s="95"/>
      <c r="T171" s="104"/>
      <c r="U171" s="13"/>
      <c r="V171" s="13"/>
      <c r="W171" s="13"/>
      <c r="X171" s="13"/>
      <c r="Y171" s="13"/>
      <c r="Z171" s="13"/>
      <c r="AA171" s="13"/>
      <c r="AB171" s="13"/>
      <c r="AC171" s="13"/>
      <c r="AD171" s="13"/>
      <c r="AE171" s="13"/>
      <c r="AT171" s="6" t="s">
        <v>191</v>
      </c>
      <c r="AU171" s="6" t="s">
        <v>85</v>
      </c>
    </row>
    <row r="172" spans="1:65" s="16" customFormat="1" ht="14.4" customHeight="1">
      <c r="A172" s="13"/>
      <c r="B172" s="14"/>
      <c r="C172" s="86" t="s">
        <v>336</v>
      </c>
      <c r="D172" s="86" t="s">
        <v>185</v>
      </c>
      <c r="E172" s="87" t="s">
        <v>888</v>
      </c>
      <c r="F172" s="88" t="s">
        <v>889</v>
      </c>
      <c r="G172" s="89" t="s">
        <v>225</v>
      </c>
      <c r="H172" s="90">
        <v>11</v>
      </c>
      <c r="I172" s="91"/>
      <c r="J172" s="91">
        <f>ROUND(I172*H172,2)</f>
        <v>0</v>
      </c>
      <c r="K172" s="92"/>
      <c r="L172" s="14" t="s">
        <v>1242</v>
      </c>
      <c r="M172" s="93" t="s">
        <v>1</v>
      </c>
      <c r="N172" s="94" t="s">
        <v>42</v>
      </c>
      <c r="O172" s="95"/>
      <c r="P172" s="96">
        <f>O172*H172</f>
        <v>0</v>
      </c>
      <c r="Q172" s="96">
        <v>0</v>
      </c>
      <c r="R172" s="96">
        <f>Q172*H172</f>
        <v>0</v>
      </c>
      <c r="S172" s="96">
        <v>0</v>
      </c>
      <c r="T172" s="97">
        <f>S172*H172</f>
        <v>0</v>
      </c>
      <c r="U172" s="13"/>
      <c r="V172" s="13"/>
      <c r="W172" s="13"/>
      <c r="X172" s="13"/>
      <c r="Y172" s="13"/>
      <c r="Z172" s="13"/>
      <c r="AA172" s="13"/>
      <c r="AB172" s="13"/>
      <c r="AC172" s="13"/>
      <c r="AD172" s="13"/>
      <c r="AE172" s="13"/>
      <c r="AR172" s="98" t="s">
        <v>85</v>
      </c>
      <c r="AT172" s="98" t="s">
        <v>185</v>
      </c>
      <c r="AU172" s="98" t="s">
        <v>85</v>
      </c>
      <c r="AY172" s="6" t="s">
        <v>184</v>
      </c>
      <c r="BE172" s="99">
        <f>IF(N172="základní",J172,0)</f>
        <v>0</v>
      </c>
      <c r="BF172" s="99">
        <f>IF(N172="snížená",J172,0)</f>
        <v>0</v>
      </c>
      <c r="BG172" s="99">
        <f>IF(N172="zákl. přenesená",J172,0)</f>
        <v>0</v>
      </c>
      <c r="BH172" s="99">
        <f>IF(N172="sníž. přenesená",J172,0)</f>
        <v>0</v>
      </c>
      <c r="BI172" s="99">
        <f>IF(N172="nulová",J172,0)</f>
        <v>0</v>
      </c>
      <c r="BJ172" s="6" t="s">
        <v>85</v>
      </c>
      <c r="BK172" s="99">
        <f>ROUND(I172*H172,2)</f>
        <v>0</v>
      </c>
      <c r="BL172" s="6" t="s">
        <v>85</v>
      </c>
      <c r="BM172" s="98" t="s">
        <v>234</v>
      </c>
    </row>
    <row r="173" spans="1:65" s="16" customFormat="1" ht="18">
      <c r="A173" s="13"/>
      <c r="B173" s="14"/>
      <c r="C173" s="13"/>
      <c r="D173" s="100" t="s">
        <v>191</v>
      </c>
      <c r="E173" s="13"/>
      <c r="F173" s="101" t="s">
        <v>673</v>
      </c>
      <c r="G173" s="13"/>
      <c r="H173" s="13"/>
      <c r="I173" s="13"/>
      <c r="J173" s="13"/>
      <c r="K173" s="13"/>
      <c r="L173" s="14"/>
      <c r="M173" s="102"/>
      <c r="N173" s="103"/>
      <c r="O173" s="95"/>
      <c r="P173" s="95"/>
      <c r="Q173" s="95"/>
      <c r="R173" s="95"/>
      <c r="S173" s="95"/>
      <c r="T173" s="104"/>
      <c r="U173" s="13"/>
      <c r="V173" s="13"/>
      <c r="W173" s="13"/>
      <c r="X173" s="13"/>
      <c r="Y173" s="13"/>
      <c r="Z173" s="13"/>
      <c r="AA173" s="13"/>
      <c r="AB173" s="13"/>
      <c r="AC173" s="13"/>
      <c r="AD173" s="13"/>
      <c r="AE173" s="13"/>
      <c r="AT173" s="6" t="s">
        <v>191</v>
      </c>
      <c r="AU173" s="6" t="s">
        <v>85</v>
      </c>
    </row>
    <row r="174" spans="1:65" s="16" customFormat="1" ht="14.4" customHeight="1">
      <c r="A174" s="13"/>
      <c r="B174" s="14"/>
      <c r="C174" s="86" t="s">
        <v>340</v>
      </c>
      <c r="D174" s="86" t="s">
        <v>185</v>
      </c>
      <c r="E174" s="87" t="s">
        <v>912</v>
      </c>
      <c r="F174" s="88" t="s">
        <v>913</v>
      </c>
      <c r="G174" s="89" t="s">
        <v>225</v>
      </c>
      <c r="H174" s="90">
        <v>23</v>
      </c>
      <c r="I174" s="91"/>
      <c r="J174" s="91">
        <f>ROUND(I174*H174,2)</f>
        <v>0</v>
      </c>
      <c r="K174" s="92"/>
      <c r="L174" s="14" t="s">
        <v>1242</v>
      </c>
      <c r="M174" s="93" t="s">
        <v>1</v>
      </c>
      <c r="N174" s="94" t="s">
        <v>42</v>
      </c>
      <c r="O174" s="95"/>
      <c r="P174" s="96">
        <f>O174*H174</f>
        <v>0</v>
      </c>
      <c r="Q174" s="96">
        <v>0</v>
      </c>
      <c r="R174" s="96">
        <f>Q174*H174</f>
        <v>0</v>
      </c>
      <c r="S174" s="96">
        <v>0</v>
      </c>
      <c r="T174" s="97">
        <f>S174*H174</f>
        <v>0</v>
      </c>
      <c r="U174" s="13"/>
      <c r="V174" s="13"/>
      <c r="W174" s="13"/>
      <c r="X174" s="13"/>
      <c r="Y174" s="13"/>
      <c r="Z174" s="13"/>
      <c r="AA174" s="13"/>
      <c r="AB174" s="13"/>
      <c r="AC174" s="13"/>
      <c r="AD174" s="13"/>
      <c r="AE174" s="13"/>
      <c r="AR174" s="98" t="s">
        <v>85</v>
      </c>
      <c r="AT174" s="98" t="s">
        <v>185</v>
      </c>
      <c r="AU174" s="98" t="s">
        <v>85</v>
      </c>
      <c r="AY174" s="6" t="s">
        <v>184</v>
      </c>
      <c r="BE174" s="99">
        <f>IF(N174="základní",J174,0)</f>
        <v>0</v>
      </c>
      <c r="BF174" s="99">
        <f>IF(N174="snížená",J174,0)</f>
        <v>0</v>
      </c>
      <c r="BG174" s="99">
        <f>IF(N174="zákl. přenesená",J174,0)</f>
        <v>0</v>
      </c>
      <c r="BH174" s="99">
        <f>IF(N174="sníž. přenesená",J174,0)</f>
        <v>0</v>
      </c>
      <c r="BI174" s="99">
        <f>IF(N174="nulová",J174,0)</f>
        <v>0</v>
      </c>
      <c r="BJ174" s="6" t="s">
        <v>85</v>
      </c>
      <c r="BK174" s="99">
        <f>ROUND(I174*H174,2)</f>
        <v>0</v>
      </c>
      <c r="BL174" s="6" t="s">
        <v>85</v>
      </c>
      <c r="BM174" s="98" t="s">
        <v>505</v>
      </c>
    </row>
    <row r="175" spans="1:65" s="16" customFormat="1" ht="18">
      <c r="A175" s="13"/>
      <c r="B175" s="14"/>
      <c r="C175" s="13"/>
      <c r="D175" s="100" t="s">
        <v>191</v>
      </c>
      <c r="E175" s="13"/>
      <c r="F175" s="101" t="s">
        <v>673</v>
      </c>
      <c r="G175" s="13"/>
      <c r="H175" s="13"/>
      <c r="I175" s="13"/>
      <c r="J175" s="13"/>
      <c r="K175" s="13"/>
      <c r="L175" s="14"/>
      <c r="M175" s="102"/>
      <c r="N175" s="103"/>
      <c r="O175" s="95"/>
      <c r="P175" s="95"/>
      <c r="Q175" s="95"/>
      <c r="R175" s="95"/>
      <c r="S175" s="95"/>
      <c r="T175" s="104"/>
      <c r="U175" s="13"/>
      <c r="V175" s="13"/>
      <c r="W175" s="13"/>
      <c r="X175" s="13"/>
      <c r="Y175" s="13"/>
      <c r="Z175" s="13"/>
      <c r="AA175" s="13"/>
      <c r="AB175" s="13"/>
      <c r="AC175" s="13"/>
      <c r="AD175" s="13"/>
      <c r="AE175" s="13"/>
      <c r="AT175" s="6" t="s">
        <v>191</v>
      </c>
      <c r="AU175" s="6" t="s">
        <v>85</v>
      </c>
    </row>
    <row r="176" spans="1:65" s="75" customFormat="1" ht="26" customHeight="1">
      <c r="B176" s="76"/>
      <c r="D176" s="77" t="s">
        <v>76</v>
      </c>
      <c r="E176" s="78" t="s">
        <v>366</v>
      </c>
      <c r="F176" s="78" t="s">
        <v>367</v>
      </c>
      <c r="J176" s="79">
        <f>BK176</f>
        <v>0</v>
      </c>
      <c r="L176" s="76"/>
      <c r="M176" s="80"/>
      <c r="N176" s="81"/>
      <c r="O176" s="81"/>
      <c r="P176" s="82">
        <f>SUM(P177:P186)</f>
        <v>0</v>
      </c>
      <c r="Q176" s="81"/>
      <c r="R176" s="82">
        <f>SUM(R177:R186)</f>
        <v>0</v>
      </c>
      <c r="S176" s="81"/>
      <c r="T176" s="83">
        <f>SUM(T177:T186)</f>
        <v>0</v>
      </c>
      <c r="AR176" s="77" t="s">
        <v>85</v>
      </c>
      <c r="AT176" s="84" t="s">
        <v>76</v>
      </c>
      <c r="AU176" s="84" t="s">
        <v>77</v>
      </c>
      <c r="AY176" s="77" t="s">
        <v>184</v>
      </c>
      <c r="BK176" s="85">
        <f>SUM(BK177:BK186)</f>
        <v>0</v>
      </c>
    </row>
    <row r="177" spans="1:65" s="16" customFormat="1" ht="14.4" customHeight="1">
      <c r="A177" s="13"/>
      <c r="B177" s="14"/>
      <c r="C177" s="86" t="s">
        <v>343</v>
      </c>
      <c r="D177" s="86" t="s">
        <v>185</v>
      </c>
      <c r="E177" s="87" t="s">
        <v>823</v>
      </c>
      <c r="F177" s="88" t="s">
        <v>824</v>
      </c>
      <c r="G177" s="89" t="s">
        <v>225</v>
      </c>
      <c r="H177" s="90">
        <v>1</v>
      </c>
      <c r="I177" s="91"/>
      <c r="J177" s="91">
        <f>ROUND(I177*H177,2)</f>
        <v>0</v>
      </c>
      <c r="K177" s="92"/>
      <c r="L177" s="14" t="s">
        <v>1242</v>
      </c>
      <c r="M177" s="93" t="s">
        <v>1</v>
      </c>
      <c r="N177" s="94" t="s">
        <v>42</v>
      </c>
      <c r="O177" s="95"/>
      <c r="P177" s="96">
        <f>O177*H177</f>
        <v>0</v>
      </c>
      <c r="Q177" s="96">
        <v>0</v>
      </c>
      <c r="R177" s="96">
        <f>Q177*H177</f>
        <v>0</v>
      </c>
      <c r="S177" s="96">
        <v>0</v>
      </c>
      <c r="T177" s="97">
        <f>S177*H177</f>
        <v>0</v>
      </c>
      <c r="U177" s="13"/>
      <c r="V177" s="13"/>
      <c r="W177" s="13"/>
      <c r="X177" s="13"/>
      <c r="Y177" s="13"/>
      <c r="Z177" s="13"/>
      <c r="AA177" s="13"/>
      <c r="AB177" s="13"/>
      <c r="AC177" s="13"/>
      <c r="AD177" s="13"/>
      <c r="AE177" s="13"/>
      <c r="AR177" s="98" t="s">
        <v>85</v>
      </c>
      <c r="AT177" s="98" t="s">
        <v>185</v>
      </c>
      <c r="AU177" s="98" t="s">
        <v>85</v>
      </c>
      <c r="AY177" s="6" t="s">
        <v>184</v>
      </c>
      <c r="BE177" s="99">
        <f>IF(N177="základní",J177,0)</f>
        <v>0</v>
      </c>
      <c r="BF177" s="99">
        <f>IF(N177="snížená",J177,0)</f>
        <v>0</v>
      </c>
      <c r="BG177" s="99">
        <f>IF(N177="zákl. přenesená",J177,0)</f>
        <v>0</v>
      </c>
      <c r="BH177" s="99">
        <f>IF(N177="sníž. přenesená",J177,0)</f>
        <v>0</v>
      </c>
      <c r="BI177" s="99">
        <f>IF(N177="nulová",J177,0)</f>
        <v>0</v>
      </c>
      <c r="BJ177" s="6" t="s">
        <v>85</v>
      </c>
      <c r="BK177" s="99">
        <f>ROUND(I177*H177,2)</f>
        <v>0</v>
      </c>
      <c r="BL177" s="6" t="s">
        <v>85</v>
      </c>
      <c r="BM177" s="98" t="s">
        <v>525</v>
      </c>
    </row>
    <row r="178" spans="1:65" s="16" customFormat="1" ht="18">
      <c r="A178" s="13"/>
      <c r="B178" s="14"/>
      <c r="C178" s="13"/>
      <c r="D178" s="100" t="s">
        <v>191</v>
      </c>
      <c r="E178" s="13"/>
      <c r="F178" s="101" t="s">
        <v>948</v>
      </c>
      <c r="G178" s="13"/>
      <c r="H178" s="13"/>
      <c r="I178" s="13"/>
      <c r="J178" s="13"/>
      <c r="K178" s="13"/>
      <c r="L178" s="14"/>
      <c r="M178" s="102"/>
      <c r="N178" s="103"/>
      <c r="O178" s="95"/>
      <c r="P178" s="95"/>
      <c r="Q178" s="95"/>
      <c r="R178" s="95"/>
      <c r="S178" s="95"/>
      <c r="T178" s="104"/>
      <c r="U178" s="13"/>
      <c r="V178" s="13"/>
      <c r="W178" s="13"/>
      <c r="X178" s="13"/>
      <c r="Y178" s="13"/>
      <c r="Z178" s="13"/>
      <c r="AA178" s="13"/>
      <c r="AB178" s="13"/>
      <c r="AC178" s="13"/>
      <c r="AD178" s="13"/>
      <c r="AE178" s="13"/>
      <c r="AT178" s="6" t="s">
        <v>191</v>
      </c>
      <c r="AU178" s="6" t="s">
        <v>85</v>
      </c>
    </row>
    <row r="179" spans="1:65" s="16" customFormat="1" ht="14.4" customHeight="1">
      <c r="A179" s="13"/>
      <c r="B179" s="14"/>
      <c r="C179" s="86" t="s">
        <v>346</v>
      </c>
      <c r="D179" s="86" t="s">
        <v>185</v>
      </c>
      <c r="E179" s="87" t="s">
        <v>961</v>
      </c>
      <c r="F179" s="88" t="s">
        <v>962</v>
      </c>
      <c r="G179" s="89" t="s">
        <v>225</v>
      </c>
      <c r="H179" s="90">
        <v>6</v>
      </c>
      <c r="I179" s="91"/>
      <c r="J179" s="91">
        <f>ROUND(I179*H179,2)</f>
        <v>0</v>
      </c>
      <c r="K179" s="92"/>
      <c r="L179" s="14" t="s">
        <v>1242</v>
      </c>
      <c r="M179" s="93" t="s">
        <v>1</v>
      </c>
      <c r="N179" s="94" t="s">
        <v>42</v>
      </c>
      <c r="O179" s="95"/>
      <c r="P179" s="96">
        <f>O179*H179</f>
        <v>0</v>
      </c>
      <c r="Q179" s="96">
        <v>0</v>
      </c>
      <c r="R179" s="96">
        <f>Q179*H179</f>
        <v>0</v>
      </c>
      <c r="S179" s="96">
        <v>0</v>
      </c>
      <c r="T179" s="97">
        <f>S179*H179</f>
        <v>0</v>
      </c>
      <c r="U179" s="13"/>
      <c r="V179" s="13"/>
      <c r="W179" s="13"/>
      <c r="X179" s="13"/>
      <c r="Y179" s="13"/>
      <c r="Z179" s="13"/>
      <c r="AA179" s="13"/>
      <c r="AB179" s="13"/>
      <c r="AC179" s="13"/>
      <c r="AD179" s="13"/>
      <c r="AE179" s="13"/>
      <c r="AR179" s="98" t="s">
        <v>85</v>
      </c>
      <c r="AT179" s="98" t="s">
        <v>185</v>
      </c>
      <c r="AU179" s="98" t="s">
        <v>85</v>
      </c>
      <c r="AY179" s="6" t="s">
        <v>184</v>
      </c>
      <c r="BE179" s="99">
        <f>IF(N179="základní",J179,0)</f>
        <v>0</v>
      </c>
      <c r="BF179" s="99">
        <f>IF(N179="snížená",J179,0)</f>
        <v>0</v>
      </c>
      <c r="BG179" s="99">
        <f>IF(N179="zákl. přenesená",J179,0)</f>
        <v>0</v>
      </c>
      <c r="BH179" s="99">
        <f>IF(N179="sníž. přenesená",J179,0)</f>
        <v>0</v>
      </c>
      <c r="BI179" s="99">
        <f>IF(N179="nulová",J179,0)</f>
        <v>0</v>
      </c>
      <c r="BJ179" s="6" t="s">
        <v>85</v>
      </c>
      <c r="BK179" s="99">
        <f>ROUND(I179*H179,2)</f>
        <v>0</v>
      </c>
      <c r="BL179" s="6" t="s">
        <v>85</v>
      </c>
      <c r="BM179" s="98" t="s">
        <v>296</v>
      </c>
    </row>
    <row r="180" spans="1:65" s="16" customFormat="1" ht="18">
      <c r="A180" s="13"/>
      <c r="B180" s="14"/>
      <c r="C180" s="13"/>
      <c r="D180" s="100" t="s">
        <v>191</v>
      </c>
      <c r="E180" s="13"/>
      <c r="F180" s="101" t="s">
        <v>948</v>
      </c>
      <c r="G180" s="13"/>
      <c r="H180" s="13"/>
      <c r="I180" s="13"/>
      <c r="J180" s="13"/>
      <c r="K180" s="13"/>
      <c r="L180" s="14"/>
      <c r="M180" s="102"/>
      <c r="N180" s="103"/>
      <c r="O180" s="95"/>
      <c r="P180" s="95"/>
      <c r="Q180" s="95"/>
      <c r="R180" s="95"/>
      <c r="S180" s="95"/>
      <c r="T180" s="104"/>
      <c r="U180" s="13"/>
      <c r="V180" s="13"/>
      <c r="W180" s="13"/>
      <c r="X180" s="13"/>
      <c r="Y180" s="13"/>
      <c r="Z180" s="13"/>
      <c r="AA180" s="13"/>
      <c r="AB180" s="13"/>
      <c r="AC180" s="13"/>
      <c r="AD180" s="13"/>
      <c r="AE180" s="13"/>
      <c r="AT180" s="6" t="s">
        <v>191</v>
      </c>
      <c r="AU180" s="6" t="s">
        <v>85</v>
      </c>
    </row>
    <row r="181" spans="1:65" s="16" customFormat="1" ht="14.4" customHeight="1">
      <c r="A181" s="13"/>
      <c r="B181" s="14"/>
      <c r="C181" s="86" t="s">
        <v>350</v>
      </c>
      <c r="D181" s="86" t="s">
        <v>185</v>
      </c>
      <c r="E181" s="87" t="s">
        <v>956</v>
      </c>
      <c r="F181" s="88" t="s">
        <v>954</v>
      </c>
      <c r="G181" s="89" t="s">
        <v>225</v>
      </c>
      <c r="H181" s="90">
        <v>8</v>
      </c>
      <c r="I181" s="91"/>
      <c r="J181" s="91">
        <f>ROUND(I181*H181,2)</f>
        <v>0</v>
      </c>
      <c r="K181" s="92"/>
      <c r="L181" s="14" t="s">
        <v>1242</v>
      </c>
      <c r="M181" s="93" t="s">
        <v>1</v>
      </c>
      <c r="N181" s="94" t="s">
        <v>42</v>
      </c>
      <c r="O181" s="95"/>
      <c r="P181" s="96">
        <f>O181*H181</f>
        <v>0</v>
      </c>
      <c r="Q181" s="96">
        <v>0</v>
      </c>
      <c r="R181" s="96">
        <f>Q181*H181</f>
        <v>0</v>
      </c>
      <c r="S181" s="96">
        <v>0</v>
      </c>
      <c r="T181" s="97">
        <f>S181*H181</f>
        <v>0</v>
      </c>
      <c r="U181" s="13"/>
      <c r="V181" s="13"/>
      <c r="W181" s="13"/>
      <c r="X181" s="13"/>
      <c r="Y181" s="13"/>
      <c r="Z181" s="13"/>
      <c r="AA181" s="13"/>
      <c r="AB181" s="13"/>
      <c r="AC181" s="13"/>
      <c r="AD181" s="13"/>
      <c r="AE181" s="13"/>
      <c r="AR181" s="98" t="s">
        <v>85</v>
      </c>
      <c r="AT181" s="98" t="s">
        <v>185</v>
      </c>
      <c r="AU181" s="98" t="s">
        <v>85</v>
      </c>
      <c r="AY181" s="6" t="s">
        <v>184</v>
      </c>
      <c r="BE181" s="99">
        <f>IF(N181="základní",J181,0)</f>
        <v>0</v>
      </c>
      <c r="BF181" s="99">
        <f>IF(N181="snížená",J181,0)</f>
        <v>0</v>
      </c>
      <c r="BG181" s="99">
        <f>IF(N181="zákl. přenesená",J181,0)</f>
        <v>0</v>
      </c>
      <c r="BH181" s="99">
        <f>IF(N181="sníž. přenesená",J181,0)</f>
        <v>0</v>
      </c>
      <c r="BI181" s="99">
        <f>IF(N181="nulová",J181,0)</f>
        <v>0</v>
      </c>
      <c r="BJ181" s="6" t="s">
        <v>85</v>
      </c>
      <c r="BK181" s="99">
        <f>ROUND(I181*H181,2)</f>
        <v>0</v>
      </c>
      <c r="BL181" s="6" t="s">
        <v>85</v>
      </c>
      <c r="BM181" s="98" t="s">
        <v>529</v>
      </c>
    </row>
    <row r="182" spans="1:65" s="16" customFormat="1" ht="18">
      <c r="A182" s="13"/>
      <c r="B182" s="14"/>
      <c r="C182" s="13"/>
      <c r="D182" s="100" t="s">
        <v>191</v>
      </c>
      <c r="E182" s="13"/>
      <c r="F182" s="101" t="s">
        <v>948</v>
      </c>
      <c r="G182" s="13"/>
      <c r="H182" s="13"/>
      <c r="I182" s="13"/>
      <c r="J182" s="13"/>
      <c r="K182" s="13"/>
      <c r="L182" s="14"/>
      <c r="M182" s="102"/>
      <c r="N182" s="103"/>
      <c r="O182" s="95"/>
      <c r="P182" s="95"/>
      <c r="Q182" s="95"/>
      <c r="R182" s="95"/>
      <c r="S182" s="95"/>
      <c r="T182" s="104"/>
      <c r="U182" s="13"/>
      <c r="V182" s="13"/>
      <c r="W182" s="13"/>
      <c r="X182" s="13"/>
      <c r="Y182" s="13"/>
      <c r="Z182" s="13"/>
      <c r="AA182" s="13"/>
      <c r="AB182" s="13"/>
      <c r="AC182" s="13"/>
      <c r="AD182" s="13"/>
      <c r="AE182" s="13"/>
      <c r="AT182" s="6" t="s">
        <v>191</v>
      </c>
      <c r="AU182" s="6" t="s">
        <v>85</v>
      </c>
    </row>
    <row r="183" spans="1:65" s="16" customFormat="1" ht="14.4" customHeight="1">
      <c r="A183" s="13"/>
      <c r="B183" s="14"/>
      <c r="C183" s="86" t="s">
        <v>354</v>
      </c>
      <c r="D183" s="86" t="s">
        <v>185</v>
      </c>
      <c r="E183" s="87" t="s">
        <v>956</v>
      </c>
      <c r="F183" s="88" t="s">
        <v>954</v>
      </c>
      <c r="G183" s="89" t="s">
        <v>225</v>
      </c>
      <c r="H183" s="90">
        <v>3</v>
      </c>
      <c r="I183" s="91"/>
      <c r="J183" s="91">
        <f>ROUND(I183*H183,2)</f>
        <v>0</v>
      </c>
      <c r="K183" s="92"/>
      <c r="L183" s="14" t="s">
        <v>1242</v>
      </c>
      <c r="M183" s="93" t="s">
        <v>1</v>
      </c>
      <c r="N183" s="94" t="s">
        <v>42</v>
      </c>
      <c r="O183" s="95"/>
      <c r="P183" s="96">
        <f>O183*H183</f>
        <v>0</v>
      </c>
      <c r="Q183" s="96">
        <v>0</v>
      </c>
      <c r="R183" s="96">
        <f>Q183*H183</f>
        <v>0</v>
      </c>
      <c r="S183" s="96">
        <v>0</v>
      </c>
      <c r="T183" s="97">
        <f>S183*H183</f>
        <v>0</v>
      </c>
      <c r="U183" s="13"/>
      <c r="V183" s="13"/>
      <c r="W183" s="13"/>
      <c r="X183" s="13"/>
      <c r="Y183" s="13"/>
      <c r="Z183" s="13"/>
      <c r="AA183" s="13"/>
      <c r="AB183" s="13"/>
      <c r="AC183" s="13"/>
      <c r="AD183" s="13"/>
      <c r="AE183" s="13"/>
      <c r="AR183" s="98" t="s">
        <v>85</v>
      </c>
      <c r="AT183" s="98" t="s">
        <v>185</v>
      </c>
      <c r="AU183" s="98" t="s">
        <v>85</v>
      </c>
      <c r="AY183" s="6" t="s">
        <v>184</v>
      </c>
      <c r="BE183" s="99">
        <f>IF(N183="základní",J183,0)</f>
        <v>0</v>
      </c>
      <c r="BF183" s="99">
        <f>IF(N183="snížená",J183,0)</f>
        <v>0</v>
      </c>
      <c r="BG183" s="99">
        <f>IF(N183="zákl. přenesená",J183,0)</f>
        <v>0</v>
      </c>
      <c r="BH183" s="99">
        <f>IF(N183="sníž. přenesená",J183,0)</f>
        <v>0</v>
      </c>
      <c r="BI183" s="99">
        <f>IF(N183="nulová",J183,0)</f>
        <v>0</v>
      </c>
      <c r="BJ183" s="6" t="s">
        <v>85</v>
      </c>
      <c r="BK183" s="99">
        <f>ROUND(I183*H183,2)</f>
        <v>0</v>
      </c>
      <c r="BL183" s="6" t="s">
        <v>85</v>
      </c>
      <c r="BM183" s="98" t="s">
        <v>303</v>
      </c>
    </row>
    <row r="184" spans="1:65" s="16" customFormat="1" ht="18">
      <c r="A184" s="13"/>
      <c r="B184" s="14"/>
      <c r="C184" s="13"/>
      <c r="D184" s="100" t="s">
        <v>191</v>
      </c>
      <c r="E184" s="13"/>
      <c r="F184" s="101" t="s">
        <v>948</v>
      </c>
      <c r="G184" s="13"/>
      <c r="H184" s="13"/>
      <c r="I184" s="13"/>
      <c r="J184" s="13"/>
      <c r="K184" s="13"/>
      <c r="L184" s="14"/>
      <c r="M184" s="102"/>
      <c r="N184" s="103"/>
      <c r="O184" s="95"/>
      <c r="P184" s="95"/>
      <c r="Q184" s="95"/>
      <c r="R184" s="95"/>
      <c r="S184" s="95"/>
      <c r="T184" s="104"/>
      <c r="U184" s="13"/>
      <c r="V184" s="13"/>
      <c r="W184" s="13"/>
      <c r="X184" s="13"/>
      <c r="Y184" s="13"/>
      <c r="Z184" s="13"/>
      <c r="AA184" s="13"/>
      <c r="AB184" s="13"/>
      <c r="AC184" s="13"/>
      <c r="AD184" s="13"/>
      <c r="AE184" s="13"/>
      <c r="AT184" s="6" t="s">
        <v>191</v>
      </c>
      <c r="AU184" s="6" t="s">
        <v>85</v>
      </c>
    </row>
    <row r="185" spans="1:65" s="16" customFormat="1" ht="14.4" customHeight="1">
      <c r="A185" s="13"/>
      <c r="B185" s="14"/>
      <c r="C185" s="86" t="s">
        <v>358</v>
      </c>
      <c r="D185" s="86" t="s">
        <v>185</v>
      </c>
      <c r="E185" s="87" t="s">
        <v>953</v>
      </c>
      <c r="F185" s="88" t="s">
        <v>954</v>
      </c>
      <c r="G185" s="89" t="s">
        <v>225</v>
      </c>
      <c r="H185" s="90">
        <v>1</v>
      </c>
      <c r="I185" s="91"/>
      <c r="J185" s="91">
        <f>ROUND(I185*H185,2)</f>
        <v>0</v>
      </c>
      <c r="K185" s="92"/>
      <c r="L185" s="14" t="s">
        <v>1242</v>
      </c>
      <c r="M185" s="93" t="s">
        <v>1</v>
      </c>
      <c r="N185" s="94" t="s">
        <v>42</v>
      </c>
      <c r="O185" s="95"/>
      <c r="P185" s="96">
        <f>O185*H185</f>
        <v>0</v>
      </c>
      <c r="Q185" s="96">
        <v>0</v>
      </c>
      <c r="R185" s="96">
        <f>Q185*H185</f>
        <v>0</v>
      </c>
      <c r="S185" s="96">
        <v>0</v>
      </c>
      <c r="T185" s="97">
        <f>S185*H185</f>
        <v>0</v>
      </c>
      <c r="U185" s="13"/>
      <c r="V185" s="13"/>
      <c r="W185" s="13"/>
      <c r="X185" s="13"/>
      <c r="Y185" s="13"/>
      <c r="Z185" s="13"/>
      <c r="AA185" s="13"/>
      <c r="AB185" s="13"/>
      <c r="AC185" s="13"/>
      <c r="AD185" s="13"/>
      <c r="AE185" s="13"/>
      <c r="AR185" s="98" t="s">
        <v>85</v>
      </c>
      <c r="AT185" s="98" t="s">
        <v>185</v>
      </c>
      <c r="AU185" s="98" t="s">
        <v>85</v>
      </c>
      <c r="AY185" s="6" t="s">
        <v>184</v>
      </c>
      <c r="BE185" s="99">
        <f>IF(N185="základní",J185,0)</f>
        <v>0</v>
      </c>
      <c r="BF185" s="99">
        <f>IF(N185="snížená",J185,0)</f>
        <v>0</v>
      </c>
      <c r="BG185" s="99">
        <f>IF(N185="zákl. přenesená",J185,0)</f>
        <v>0</v>
      </c>
      <c r="BH185" s="99">
        <f>IF(N185="sníž. přenesená",J185,0)</f>
        <v>0</v>
      </c>
      <c r="BI185" s="99">
        <f>IF(N185="nulová",J185,0)</f>
        <v>0</v>
      </c>
      <c r="BJ185" s="6" t="s">
        <v>85</v>
      </c>
      <c r="BK185" s="99">
        <f>ROUND(I185*H185,2)</f>
        <v>0</v>
      </c>
      <c r="BL185" s="6" t="s">
        <v>85</v>
      </c>
      <c r="BM185" s="98" t="s">
        <v>238</v>
      </c>
    </row>
    <row r="186" spans="1:65" s="16" customFormat="1" ht="18">
      <c r="A186" s="13"/>
      <c r="B186" s="14"/>
      <c r="C186" s="13"/>
      <c r="D186" s="100" t="s">
        <v>191</v>
      </c>
      <c r="E186" s="13"/>
      <c r="F186" s="101" t="s">
        <v>948</v>
      </c>
      <c r="G186" s="13"/>
      <c r="H186" s="13"/>
      <c r="I186" s="13"/>
      <c r="J186" s="13"/>
      <c r="K186" s="13"/>
      <c r="L186" s="14"/>
      <c r="M186" s="105"/>
      <c r="N186" s="106"/>
      <c r="O186" s="107"/>
      <c r="P186" s="107"/>
      <c r="Q186" s="107"/>
      <c r="R186" s="107"/>
      <c r="S186" s="107"/>
      <c r="T186" s="108"/>
      <c r="U186" s="13"/>
      <c r="V186" s="13"/>
      <c r="W186" s="13"/>
      <c r="X186" s="13"/>
      <c r="Y186" s="13"/>
      <c r="Z186" s="13"/>
      <c r="AA186" s="13"/>
      <c r="AB186" s="13"/>
      <c r="AC186" s="13"/>
      <c r="AD186" s="13"/>
      <c r="AE186" s="13"/>
      <c r="AT186" s="6" t="s">
        <v>191</v>
      </c>
      <c r="AU186" s="6" t="s">
        <v>85</v>
      </c>
    </row>
    <row r="187" spans="1:65" s="16" customFormat="1" ht="6.9" customHeight="1">
      <c r="A187" s="13"/>
      <c r="B187" s="44"/>
      <c r="C187" s="45"/>
      <c r="D187" s="45"/>
      <c r="E187" s="45"/>
      <c r="F187" s="45"/>
      <c r="G187" s="45"/>
      <c r="H187" s="45"/>
      <c r="I187" s="45"/>
      <c r="J187" s="45"/>
      <c r="K187" s="45"/>
      <c r="L187" s="14"/>
      <c r="M187" s="13"/>
      <c r="O187" s="13"/>
      <c r="P187" s="13"/>
      <c r="Q187" s="13"/>
      <c r="R187" s="13"/>
      <c r="S187" s="13"/>
      <c r="T187" s="13"/>
      <c r="U187" s="13"/>
      <c r="V187" s="13"/>
      <c r="W187" s="13"/>
      <c r="X187" s="13"/>
      <c r="Y187" s="13"/>
      <c r="Z187" s="13"/>
      <c r="AA187" s="13"/>
      <c r="AB187" s="13"/>
      <c r="AC187" s="13"/>
      <c r="AD187" s="13"/>
      <c r="AE187" s="13"/>
    </row>
  </sheetData>
  <sheetProtection algorithmName="SHA-512" hashValue="Z0O8s6GzRfxf9lxMndheUSbKp0NLcqo9rvrV8UBW13GCuMbZ0+mnqYzr0tBZLVDp1O4w/359yXCVTV4Goc36gw==" saltValue="lpg94y+d9A8cZoF/3+8c4g==" spinCount="100000" sheet="1" objects="1" scenarios="1"/>
  <autoFilter ref="C125:K186" xr:uid="{00000000-0009-0000-0000-00000D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2:BM127"/>
  <sheetViews>
    <sheetView showGridLines="0" topLeftCell="A115" workbookViewId="0">
      <selection activeCell="Z112" sqref="Z112"/>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140</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1024</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237" t="s">
        <v>1025</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17" t="s">
        <v>162</v>
      </c>
      <c r="F29" s="217"/>
      <c r="G29" s="217"/>
      <c r="H29" s="217"/>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ROUND(J121,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ROUND((SUM(BE121:BE126)),  2)</f>
        <v>0</v>
      </c>
      <c r="G35" s="13"/>
      <c r="H35" s="13"/>
      <c r="I35" s="29">
        <v>0.21</v>
      </c>
      <c r="J35" s="28">
        <f>ROUND(((SUM(BE121:BE126))*I35),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ROUND((SUM(BF121:BF126)),  2)</f>
        <v>0</v>
      </c>
      <c r="G36" s="13"/>
      <c r="H36" s="13"/>
      <c r="I36" s="29">
        <v>0.15</v>
      </c>
      <c r="J36" s="28">
        <f>ROUND(((SUM(BF121:BF126))*I36),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ROUND((SUM(BG121:BG126)),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ROUND((SUM(BH121:BH126)),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ROUND((SUM(BI121:BI126)),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1024</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237" t="str">
        <f>E11</f>
        <v>2.7.1 - Úpravy v DIGIP - 2</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J121</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220</v>
      </c>
      <c r="E99" s="55"/>
      <c r="F99" s="55"/>
      <c r="G99" s="55"/>
      <c r="H99" s="55"/>
      <c r="I99" s="55"/>
      <c r="J99" s="56">
        <f>J122</f>
        <v>0</v>
      </c>
      <c r="L99" s="53"/>
    </row>
    <row r="100" spans="1:47" s="16" customFormat="1" ht="21.75" customHeight="1">
      <c r="A100" s="13"/>
      <c r="B100" s="14"/>
      <c r="C100" s="13"/>
      <c r="D100" s="13"/>
      <c r="E100" s="13"/>
      <c r="F100" s="13"/>
      <c r="G100" s="13"/>
      <c r="H100" s="13"/>
      <c r="I100" s="13"/>
      <c r="J100" s="13"/>
      <c r="K100" s="13"/>
      <c r="L100" s="15"/>
      <c r="S100" s="13"/>
      <c r="T100" s="13"/>
      <c r="U100" s="13"/>
      <c r="V100" s="13"/>
      <c r="W100" s="13"/>
      <c r="X100" s="13"/>
      <c r="Y100" s="13"/>
      <c r="Z100" s="13"/>
      <c r="AA100" s="13"/>
      <c r="AB100" s="13"/>
      <c r="AC100" s="13"/>
      <c r="AD100" s="13"/>
      <c r="AE100" s="13"/>
    </row>
    <row r="101" spans="1:47" s="16" customFormat="1" ht="6.9" customHeight="1">
      <c r="A101" s="13"/>
      <c r="B101" s="44"/>
      <c r="C101" s="45"/>
      <c r="D101" s="45"/>
      <c r="E101" s="45"/>
      <c r="F101" s="45"/>
      <c r="G101" s="45"/>
      <c r="H101" s="45"/>
      <c r="I101" s="45"/>
      <c r="J101" s="45"/>
      <c r="K101" s="45"/>
      <c r="L101" s="15"/>
      <c r="S101" s="13"/>
      <c r="T101" s="13"/>
      <c r="U101" s="13"/>
      <c r="V101" s="13"/>
      <c r="W101" s="13"/>
      <c r="X101" s="13"/>
      <c r="Y101" s="13"/>
      <c r="Z101" s="13"/>
      <c r="AA101" s="13"/>
      <c r="AB101" s="13"/>
      <c r="AC101" s="13"/>
      <c r="AD101" s="13"/>
      <c r="AE101" s="13"/>
    </row>
    <row r="105" spans="1:47" s="16" customFormat="1" ht="6.9" customHeight="1">
      <c r="A105" s="13"/>
      <c r="B105" s="46"/>
      <c r="C105" s="47"/>
      <c r="D105" s="47"/>
      <c r="E105" s="47"/>
      <c r="F105" s="47"/>
      <c r="G105" s="47"/>
      <c r="H105" s="47"/>
      <c r="I105" s="47"/>
      <c r="J105" s="47"/>
      <c r="K105" s="47"/>
      <c r="L105" s="15"/>
      <c r="S105" s="13"/>
      <c r="T105" s="13"/>
      <c r="U105" s="13"/>
      <c r="V105" s="13"/>
      <c r="W105" s="13"/>
      <c r="X105" s="13"/>
      <c r="Y105" s="13"/>
      <c r="Z105" s="13"/>
      <c r="AA105" s="13"/>
      <c r="AB105" s="13"/>
      <c r="AC105" s="13"/>
      <c r="AD105" s="13"/>
      <c r="AE105" s="13"/>
    </row>
    <row r="106" spans="1:47" s="16" customFormat="1" ht="24.9" customHeight="1">
      <c r="A106" s="13"/>
      <c r="B106" s="14"/>
      <c r="C106" s="10" t="s">
        <v>169</v>
      </c>
      <c r="D106" s="13"/>
      <c r="E106" s="13"/>
      <c r="F106" s="13"/>
      <c r="G106" s="13"/>
      <c r="H106" s="13"/>
      <c r="I106" s="13"/>
      <c r="J106" s="13"/>
      <c r="K106" s="13"/>
      <c r="L106" s="15"/>
      <c r="S106" s="13"/>
      <c r="T106" s="13"/>
      <c r="U106" s="13"/>
      <c r="V106" s="13"/>
      <c r="W106" s="13"/>
      <c r="X106" s="13"/>
      <c r="Y106" s="13"/>
      <c r="Z106" s="13"/>
      <c r="AA106" s="13"/>
      <c r="AB106" s="13"/>
      <c r="AC106" s="13"/>
      <c r="AD106" s="13"/>
      <c r="AE106" s="13"/>
    </row>
    <row r="107" spans="1:47" s="16" customFormat="1" ht="6.9" customHeight="1">
      <c r="A107" s="13"/>
      <c r="B107" s="14"/>
      <c r="C107" s="13"/>
      <c r="D107" s="13"/>
      <c r="E107" s="13"/>
      <c r="F107" s="13"/>
      <c r="G107" s="13"/>
      <c r="H107" s="13"/>
      <c r="I107" s="13"/>
      <c r="J107" s="13"/>
      <c r="K107" s="13"/>
      <c r="L107" s="15"/>
      <c r="S107" s="13"/>
      <c r="T107" s="13"/>
      <c r="U107" s="13"/>
      <c r="V107" s="13"/>
      <c r="W107" s="13"/>
      <c r="X107" s="13"/>
      <c r="Y107" s="13"/>
      <c r="Z107" s="13"/>
      <c r="AA107" s="13"/>
      <c r="AB107" s="13"/>
      <c r="AC107" s="13"/>
      <c r="AD107" s="13"/>
      <c r="AE107" s="13"/>
    </row>
    <row r="108" spans="1:47" s="16" customFormat="1" ht="12" customHeight="1">
      <c r="A108" s="13"/>
      <c r="B108" s="14"/>
      <c r="C108" s="12" t="s">
        <v>16</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26.25" customHeight="1">
      <c r="A109" s="13"/>
      <c r="B109" s="14"/>
      <c r="C109" s="13"/>
      <c r="D109" s="13"/>
      <c r="E109" s="241" t="str">
        <f>E7</f>
        <v>Nemocnice Rychnov nad Kněžnou – rozšíření průmyslové zóny Solnice – Kvasiny</v>
      </c>
      <c r="F109" s="242"/>
      <c r="G109" s="242"/>
      <c r="H109" s="242"/>
      <c r="I109" s="13"/>
      <c r="J109" s="13"/>
      <c r="K109" s="13"/>
      <c r="L109" s="15"/>
      <c r="S109" s="13"/>
      <c r="T109" s="13"/>
      <c r="U109" s="13"/>
      <c r="V109" s="13"/>
      <c r="W109" s="13"/>
      <c r="X109" s="13"/>
      <c r="Y109" s="13"/>
      <c r="Z109" s="13"/>
      <c r="AA109" s="13"/>
      <c r="AB109" s="13"/>
      <c r="AC109" s="13"/>
      <c r="AD109" s="13"/>
      <c r="AE109" s="13"/>
    </row>
    <row r="110" spans="1:47" ht="12" customHeight="1">
      <c r="B110" s="9"/>
      <c r="C110" s="12" t="s">
        <v>160</v>
      </c>
      <c r="L110" s="9"/>
    </row>
    <row r="111" spans="1:47" s="16" customFormat="1" ht="16.5" customHeight="1">
      <c r="A111" s="13"/>
      <c r="B111" s="14"/>
      <c r="C111" s="13"/>
      <c r="D111" s="13"/>
      <c r="E111" s="241" t="s">
        <v>1024</v>
      </c>
      <c r="F111" s="240"/>
      <c r="G111" s="240"/>
      <c r="H111" s="240"/>
      <c r="I111" s="13"/>
      <c r="J111" s="13"/>
      <c r="K111" s="13"/>
      <c r="L111" s="15"/>
      <c r="S111" s="13"/>
      <c r="T111" s="13"/>
      <c r="U111" s="13"/>
      <c r="V111" s="13"/>
      <c r="W111" s="13"/>
      <c r="X111" s="13"/>
      <c r="Y111" s="13"/>
      <c r="Z111" s="13"/>
      <c r="AA111" s="13"/>
      <c r="AB111" s="13"/>
      <c r="AC111" s="13"/>
      <c r="AD111" s="13"/>
      <c r="AE111" s="13"/>
    </row>
    <row r="112" spans="1:47" s="16" customFormat="1" ht="12" customHeight="1">
      <c r="A112" s="13"/>
      <c r="B112" s="14"/>
      <c r="C112" s="12" t="s">
        <v>216</v>
      </c>
      <c r="D112" s="13"/>
      <c r="E112" s="13"/>
      <c r="F112" s="13"/>
      <c r="G112" s="13"/>
      <c r="H112" s="13"/>
      <c r="I112" s="13"/>
      <c r="J112" s="13"/>
      <c r="K112" s="13"/>
      <c r="L112" s="15"/>
      <c r="S112" s="13"/>
      <c r="T112" s="13"/>
      <c r="U112" s="13"/>
      <c r="V112" s="13"/>
      <c r="W112" s="13"/>
      <c r="X112" s="13"/>
      <c r="Y112" s="13"/>
      <c r="Z112" s="13"/>
      <c r="AA112" s="13"/>
      <c r="AB112" s="13"/>
      <c r="AC112" s="13"/>
      <c r="AD112" s="13"/>
      <c r="AE112" s="13"/>
    </row>
    <row r="113" spans="1:65" s="16" customFormat="1" ht="16.5" customHeight="1">
      <c r="A113" s="13"/>
      <c r="B113" s="14"/>
      <c r="C113" s="13"/>
      <c r="D113" s="13"/>
      <c r="E113" s="237" t="str">
        <f>E11</f>
        <v>2.7.1 - Úpravy v DIGIP - 2</v>
      </c>
      <c r="F113" s="240"/>
      <c r="G113" s="240"/>
      <c r="H113" s="240"/>
      <c r="I113" s="13"/>
      <c r="J113" s="13"/>
      <c r="K113" s="13"/>
      <c r="L113" s="15"/>
      <c r="S113" s="13"/>
      <c r="T113" s="13"/>
      <c r="U113" s="13"/>
      <c r="V113" s="13"/>
      <c r="W113" s="13"/>
      <c r="X113" s="13"/>
      <c r="Y113" s="13"/>
      <c r="Z113" s="13"/>
      <c r="AA113" s="13"/>
      <c r="AB113" s="13"/>
      <c r="AC113" s="13"/>
      <c r="AD113" s="13"/>
      <c r="AE113" s="13"/>
    </row>
    <row r="114" spans="1:65" s="16" customFormat="1" ht="6.9" customHeight="1">
      <c r="A114" s="13"/>
      <c r="B114" s="14"/>
      <c r="C114" s="13"/>
      <c r="D114" s="13"/>
      <c r="E114" s="13"/>
      <c r="F114" s="13"/>
      <c r="G114" s="13"/>
      <c r="H114" s="13"/>
      <c r="I114" s="13"/>
      <c r="J114" s="13"/>
      <c r="K114" s="13"/>
      <c r="L114" s="15"/>
      <c r="S114" s="13"/>
      <c r="T114" s="13"/>
      <c r="U114" s="13"/>
      <c r="V114" s="13"/>
      <c r="W114" s="13"/>
      <c r="X114" s="13"/>
      <c r="Y114" s="13"/>
      <c r="Z114" s="13"/>
      <c r="AA114" s="13"/>
      <c r="AB114" s="13"/>
      <c r="AC114" s="13"/>
      <c r="AD114" s="13"/>
      <c r="AE114" s="13"/>
    </row>
    <row r="115" spans="1:65" s="16" customFormat="1" ht="12" customHeight="1">
      <c r="A115" s="13"/>
      <c r="B115" s="14"/>
      <c r="C115" s="12" t="s">
        <v>20</v>
      </c>
      <c r="D115" s="13"/>
      <c r="E115" s="13"/>
      <c r="F115" s="17" t="str">
        <f>F14</f>
        <v>k.ú. Rychnov nad Kněžnou (744107)</v>
      </c>
      <c r="G115" s="13"/>
      <c r="H115" s="13"/>
      <c r="I115" s="12" t="s">
        <v>22</v>
      </c>
      <c r="J115" s="18" t="str">
        <f>IF(J14="","",J14)</f>
        <v>4. 1. 2021</v>
      </c>
      <c r="K115" s="13"/>
      <c r="L115" s="15"/>
      <c r="S115" s="13"/>
      <c r="T115" s="13"/>
      <c r="U115" s="13"/>
      <c r="V115" s="13"/>
      <c r="W115" s="13"/>
      <c r="X115" s="13"/>
      <c r="Y115" s="13"/>
      <c r="Z115" s="13"/>
      <c r="AA115" s="13"/>
      <c r="AB115" s="13"/>
      <c r="AC115" s="13"/>
      <c r="AD115" s="13"/>
      <c r="AE115" s="13"/>
    </row>
    <row r="116" spans="1:65" s="16" customFormat="1" ht="6.9" customHeight="1">
      <c r="A116" s="13"/>
      <c r="B116" s="14"/>
      <c r="C116" s="13"/>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40" customHeight="1">
      <c r="A117" s="13"/>
      <c r="B117" s="14"/>
      <c r="C117" s="12" t="s">
        <v>24</v>
      </c>
      <c r="D117" s="13"/>
      <c r="E117" s="13"/>
      <c r="F117" s="17" t="str">
        <f>E17</f>
        <v xml:space="preserve">Královéhrad.kraj, Pivovarské nám.1245, H.Králové  </v>
      </c>
      <c r="G117" s="13"/>
      <c r="H117" s="13"/>
      <c r="I117" s="12" t="s">
        <v>30</v>
      </c>
      <c r="J117" s="48" t="str">
        <f>E23</f>
        <v>DOMY, spol. s r. o., architekt. a projekt. ateliér</v>
      </c>
      <c r="K117" s="13"/>
      <c r="L117" s="15"/>
      <c r="S117" s="13"/>
      <c r="T117" s="13"/>
      <c r="U117" s="13"/>
      <c r="V117" s="13"/>
      <c r="W117" s="13"/>
      <c r="X117" s="13"/>
      <c r="Y117" s="13"/>
      <c r="Z117" s="13"/>
      <c r="AA117" s="13"/>
      <c r="AB117" s="13"/>
      <c r="AC117" s="13"/>
      <c r="AD117" s="13"/>
      <c r="AE117" s="13"/>
    </row>
    <row r="118" spans="1:65" s="16" customFormat="1" ht="15.15" customHeight="1">
      <c r="A118" s="13"/>
      <c r="B118" s="14"/>
      <c r="C118" s="12" t="s">
        <v>28</v>
      </c>
      <c r="D118" s="13"/>
      <c r="E118" s="13"/>
      <c r="F118" s="17" t="str">
        <f>IF(E20="","",E20)</f>
        <v>Vyplň údaj</v>
      </c>
      <c r="G118" s="13"/>
      <c r="H118" s="13"/>
      <c r="I118" s="12" t="s">
        <v>33</v>
      </c>
      <c r="J118" s="48" t="str">
        <f>E26</f>
        <v>Ecoten s.r.o.</v>
      </c>
      <c r="K118" s="13"/>
      <c r="L118" s="15"/>
      <c r="S118" s="13"/>
      <c r="T118" s="13"/>
      <c r="U118" s="13"/>
      <c r="V118" s="13"/>
      <c r="W118" s="13"/>
      <c r="X118" s="13"/>
      <c r="Y118" s="13"/>
      <c r="Z118" s="13"/>
      <c r="AA118" s="13"/>
      <c r="AB118" s="13"/>
      <c r="AC118" s="13"/>
      <c r="AD118" s="13"/>
      <c r="AE118" s="13"/>
    </row>
    <row r="119" spans="1:65" s="16" customFormat="1" ht="10.4"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67" customFormat="1" ht="29.25" customHeight="1">
      <c r="A120" s="57"/>
      <c r="B120" s="58"/>
      <c r="C120" s="59" t="s">
        <v>170</v>
      </c>
      <c r="D120" s="60" t="s">
        <v>62</v>
      </c>
      <c r="E120" s="60" t="s">
        <v>58</v>
      </c>
      <c r="F120" s="60" t="s">
        <v>59</v>
      </c>
      <c r="G120" s="60" t="s">
        <v>171</v>
      </c>
      <c r="H120" s="60" t="s">
        <v>172</v>
      </c>
      <c r="I120" s="60" t="s">
        <v>173</v>
      </c>
      <c r="J120" s="61" t="s">
        <v>165</v>
      </c>
      <c r="K120" s="62" t="s">
        <v>174</v>
      </c>
      <c r="L120" s="63"/>
      <c r="M120" s="64" t="s">
        <v>1</v>
      </c>
      <c r="N120" s="65" t="s">
        <v>41</v>
      </c>
      <c r="O120" s="65" t="s">
        <v>175</v>
      </c>
      <c r="P120" s="65" t="s">
        <v>176</v>
      </c>
      <c r="Q120" s="65" t="s">
        <v>177</v>
      </c>
      <c r="R120" s="65" t="s">
        <v>178</v>
      </c>
      <c r="S120" s="65" t="s">
        <v>179</v>
      </c>
      <c r="T120" s="66" t="s">
        <v>180</v>
      </c>
      <c r="U120" s="57"/>
      <c r="V120" s="57"/>
      <c r="W120" s="57"/>
      <c r="X120" s="57"/>
      <c r="Y120" s="57"/>
      <c r="Z120" s="57"/>
      <c r="AA120" s="57"/>
      <c r="AB120" s="57"/>
      <c r="AC120" s="57"/>
      <c r="AD120" s="57"/>
      <c r="AE120" s="57"/>
    </row>
    <row r="121" spans="1:65" s="16" customFormat="1" ht="22.75" customHeight="1">
      <c r="A121" s="13"/>
      <c r="B121" s="14"/>
      <c r="C121" s="68" t="s">
        <v>181</v>
      </c>
      <c r="D121" s="13"/>
      <c r="E121" s="13"/>
      <c r="F121" s="13"/>
      <c r="G121" s="13"/>
      <c r="H121" s="13"/>
      <c r="I121" s="13"/>
      <c r="J121" s="69">
        <f>BK121</f>
        <v>0</v>
      </c>
      <c r="K121" s="13"/>
      <c r="L121" s="14"/>
      <c r="M121" s="70"/>
      <c r="N121" s="71"/>
      <c r="O121" s="23"/>
      <c r="P121" s="72">
        <f>P122</f>
        <v>0</v>
      </c>
      <c r="Q121" s="23"/>
      <c r="R121" s="72">
        <f>R122</f>
        <v>0</v>
      </c>
      <c r="S121" s="23"/>
      <c r="T121" s="73">
        <f>T122</f>
        <v>0</v>
      </c>
      <c r="U121" s="13"/>
      <c r="V121" s="13"/>
      <c r="W121" s="13"/>
      <c r="X121" s="13"/>
      <c r="Y121" s="13"/>
      <c r="Z121" s="13"/>
      <c r="AA121" s="13"/>
      <c r="AB121" s="13"/>
      <c r="AC121" s="13"/>
      <c r="AD121" s="13"/>
      <c r="AE121" s="13"/>
      <c r="AT121" s="6" t="s">
        <v>76</v>
      </c>
      <c r="AU121" s="6" t="s">
        <v>167</v>
      </c>
      <c r="BK121" s="74">
        <f>BK122</f>
        <v>0</v>
      </c>
    </row>
    <row r="122" spans="1:65" s="75" customFormat="1" ht="26" customHeight="1">
      <c r="B122" s="76"/>
      <c r="D122" s="77" t="s">
        <v>76</v>
      </c>
      <c r="E122" s="78" t="s">
        <v>221</v>
      </c>
      <c r="F122" s="78" t="s">
        <v>222</v>
      </c>
      <c r="J122" s="79">
        <f>BK122</f>
        <v>0</v>
      </c>
      <c r="L122" s="76"/>
      <c r="M122" s="80"/>
      <c r="N122" s="81"/>
      <c r="O122" s="81"/>
      <c r="P122" s="82">
        <f>SUM(P123:P126)</f>
        <v>0</v>
      </c>
      <c r="Q122" s="81"/>
      <c r="R122" s="82">
        <f>SUM(R123:R126)</f>
        <v>0</v>
      </c>
      <c r="S122" s="81"/>
      <c r="T122" s="83">
        <f>SUM(T123:T126)</f>
        <v>0</v>
      </c>
      <c r="AR122" s="77" t="s">
        <v>85</v>
      </c>
      <c r="AT122" s="84" t="s">
        <v>76</v>
      </c>
      <c r="AU122" s="84" t="s">
        <v>77</v>
      </c>
      <c r="AY122" s="77" t="s">
        <v>184</v>
      </c>
      <c r="BK122" s="85">
        <f>SUM(BK123:BK126)</f>
        <v>0</v>
      </c>
    </row>
    <row r="123" spans="1:65" s="16" customFormat="1" ht="14.4" customHeight="1">
      <c r="A123" s="13"/>
      <c r="B123" s="14"/>
      <c r="C123" s="86" t="s">
        <v>85</v>
      </c>
      <c r="D123" s="86" t="s">
        <v>185</v>
      </c>
      <c r="E123" s="87" t="s">
        <v>327</v>
      </c>
      <c r="F123" s="88" t="s">
        <v>328</v>
      </c>
      <c r="G123" s="89" t="s">
        <v>225</v>
      </c>
      <c r="H123" s="90">
        <v>1</v>
      </c>
      <c r="I123" s="91"/>
      <c r="J123" s="91">
        <f>ROUND(I123*H123,2)</f>
        <v>0</v>
      </c>
      <c r="K123" s="92"/>
      <c r="L123" s="14" t="s">
        <v>1242</v>
      </c>
      <c r="M123" s="93" t="s">
        <v>1</v>
      </c>
      <c r="N123" s="94" t="s">
        <v>42</v>
      </c>
      <c r="O123" s="95"/>
      <c r="P123" s="96">
        <f>O123*H123</f>
        <v>0</v>
      </c>
      <c r="Q123" s="96">
        <v>0</v>
      </c>
      <c r="R123" s="96">
        <f>Q123*H123</f>
        <v>0</v>
      </c>
      <c r="S123" s="96">
        <v>0</v>
      </c>
      <c r="T123" s="97">
        <f>S123*H123</f>
        <v>0</v>
      </c>
      <c r="U123" s="13"/>
      <c r="V123" s="13"/>
      <c r="W123" s="13"/>
      <c r="X123" s="13"/>
      <c r="Y123" s="13"/>
      <c r="Z123" s="13"/>
      <c r="AA123" s="13"/>
      <c r="AB123" s="13"/>
      <c r="AC123" s="13"/>
      <c r="AD123" s="13"/>
      <c r="AE123" s="13"/>
      <c r="AR123" s="98" t="s">
        <v>85</v>
      </c>
      <c r="AT123" s="98" t="s">
        <v>185</v>
      </c>
      <c r="AU123" s="98" t="s">
        <v>85</v>
      </c>
      <c r="AY123" s="6" t="s">
        <v>184</v>
      </c>
      <c r="BE123" s="99">
        <f>IF(N123="základní",J123,0)</f>
        <v>0</v>
      </c>
      <c r="BF123" s="99">
        <f>IF(N123="snížená",J123,0)</f>
        <v>0</v>
      </c>
      <c r="BG123" s="99">
        <f>IF(N123="zákl. přenesená",J123,0)</f>
        <v>0</v>
      </c>
      <c r="BH123" s="99">
        <f>IF(N123="sníž. přenesená",J123,0)</f>
        <v>0</v>
      </c>
      <c r="BI123" s="99">
        <f>IF(N123="nulová",J123,0)</f>
        <v>0</v>
      </c>
      <c r="BJ123" s="6" t="s">
        <v>85</v>
      </c>
      <c r="BK123" s="99">
        <f>ROUND(I123*H123,2)</f>
        <v>0</v>
      </c>
      <c r="BL123" s="6" t="s">
        <v>85</v>
      </c>
      <c r="BM123" s="98" t="s">
        <v>468</v>
      </c>
    </row>
    <row r="124" spans="1:65" s="16" customFormat="1" ht="18">
      <c r="A124" s="13"/>
      <c r="B124" s="14"/>
      <c r="C124" s="13"/>
      <c r="D124" s="100" t="s">
        <v>191</v>
      </c>
      <c r="E124" s="13"/>
      <c r="F124" s="101" t="s">
        <v>267</v>
      </c>
      <c r="G124" s="13"/>
      <c r="H124" s="13"/>
      <c r="I124" s="13"/>
      <c r="J124" s="13"/>
      <c r="K124" s="13"/>
      <c r="L124" s="14"/>
      <c r="M124" s="102"/>
      <c r="N124" s="103"/>
      <c r="O124" s="95"/>
      <c r="P124" s="95"/>
      <c r="Q124" s="95"/>
      <c r="R124" s="95"/>
      <c r="S124" s="95"/>
      <c r="T124" s="104"/>
      <c r="U124" s="13"/>
      <c r="V124" s="13"/>
      <c r="W124" s="13"/>
      <c r="X124" s="13"/>
      <c r="Y124" s="13"/>
      <c r="Z124" s="13"/>
      <c r="AA124" s="13"/>
      <c r="AB124" s="13"/>
      <c r="AC124" s="13"/>
      <c r="AD124" s="13"/>
      <c r="AE124" s="13"/>
      <c r="AT124" s="6" t="s">
        <v>191</v>
      </c>
      <c r="AU124" s="6" t="s">
        <v>85</v>
      </c>
    </row>
    <row r="125" spans="1:65" s="16" customFormat="1" ht="14.4" customHeight="1">
      <c r="A125" s="13"/>
      <c r="B125" s="14"/>
      <c r="C125" s="86" t="s">
        <v>87</v>
      </c>
      <c r="D125" s="86" t="s">
        <v>185</v>
      </c>
      <c r="E125" s="87" t="s">
        <v>359</v>
      </c>
      <c r="F125" s="88" t="s">
        <v>360</v>
      </c>
      <c r="G125" s="89" t="s">
        <v>225</v>
      </c>
      <c r="H125" s="90">
        <v>1</v>
      </c>
      <c r="I125" s="91"/>
      <c r="J125" s="91">
        <f>ROUND(I125*H125,2)</f>
        <v>0</v>
      </c>
      <c r="K125" s="92"/>
      <c r="L125" s="14" t="s">
        <v>1242</v>
      </c>
      <c r="M125" s="93" t="s">
        <v>1</v>
      </c>
      <c r="N125" s="94" t="s">
        <v>42</v>
      </c>
      <c r="O125" s="95"/>
      <c r="P125" s="96">
        <f>O125*H125</f>
        <v>0</v>
      </c>
      <c r="Q125" s="96">
        <v>0</v>
      </c>
      <c r="R125" s="96">
        <f>Q125*H125</f>
        <v>0</v>
      </c>
      <c r="S125" s="96">
        <v>0</v>
      </c>
      <c r="T125" s="97">
        <f>S125*H125</f>
        <v>0</v>
      </c>
      <c r="U125" s="13"/>
      <c r="V125" s="13"/>
      <c r="W125" s="13"/>
      <c r="X125" s="13"/>
      <c r="Y125" s="13"/>
      <c r="Z125" s="13"/>
      <c r="AA125" s="13"/>
      <c r="AB125" s="13"/>
      <c r="AC125" s="13"/>
      <c r="AD125" s="13"/>
      <c r="AE125" s="13"/>
      <c r="AR125" s="98" t="s">
        <v>85</v>
      </c>
      <c r="AT125" s="98" t="s">
        <v>185</v>
      </c>
      <c r="AU125" s="98" t="s">
        <v>85</v>
      </c>
      <c r="AY125" s="6" t="s">
        <v>184</v>
      </c>
      <c r="BE125" s="99">
        <f>IF(N125="základní",J125,0)</f>
        <v>0</v>
      </c>
      <c r="BF125" s="99">
        <f>IF(N125="snížená",J125,0)</f>
        <v>0</v>
      </c>
      <c r="BG125" s="99">
        <f>IF(N125="zákl. přenesená",J125,0)</f>
        <v>0</v>
      </c>
      <c r="BH125" s="99">
        <f>IF(N125="sníž. přenesená",J125,0)</f>
        <v>0</v>
      </c>
      <c r="BI125" s="99">
        <f>IF(N125="nulová",J125,0)</f>
        <v>0</v>
      </c>
      <c r="BJ125" s="6" t="s">
        <v>85</v>
      </c>
      <c r="BK125" s="99">
        <f>ROUND(I125*H125,2)</f>
        <v>0</v>
      </c>
      <c r="BL125" s="6" t="s">
        <v>85</v>
      </c>
      <c r="BM125" s="98" t="s">
        <v>477</v>
      </c>
    </row>
    <row r="126" spans="1:65" s="16" customFormat="1" ht="18">
      <c r="A126" s="13"/>
      <c r="B126" s="14"/>
      <c r="C126" s="13"/>
      <c r="D126" s="100" t="s">
        <v>191</v>
      </c>
      <c r="E126" s="13"/>
      <c r="F126" s="101" t="s">
        <v>267</v>
      </c>
      <c r="G126" s="13"/>
      <c r="H126" s="13"/>
      <c r="I126" s="13"/>
      <c r="J126" s="13"/>
      <c r="K126" s="13"/>
      <c r="L126" s="14"/>
      <c r="M126" s="105"/>
      <c r="N126" s="106"/>
      <c r="O126" s="107"/>
      <c r="P126" s="107"/>
      <c r="Q126" s="107"/>
      <c r="R126" s="107"/>
      <c r="S126" s="107"/>
      <c r="T126" s="108"/>
      <c r="U126" s="13"/>
      <c r="V126" s="13"/>
      <c r="W126" s="13"/>
      <c r="X126" s="13"/>
      <c r="Y126" s="13"/>
      <c r="Z126" s="13"/>
      <c r="AA126" s="13"/>
      <c r="AB126" s="13"/>
      <c r="AC126" s="13"/>
      <c r="AD126" s="13"/>
      <c r="AE126" s="13"/>
      <c r="AT126" s="6" t="s">
        <v>191</v>
      </c>
      <c r="AU126" s="6" t="s">
        <v>85</v>
      </c>
    </row>
    <row r="127" spans="1:65" s="16" customFormat="1" ht="6.9" customHeight="1">
      <c r="A127" s="13"/>
      <c r="B127" s="44"/>
      <c r="C127" s="45"/>
      <c r="D127" s="45"/>
      <c r="E127" s="45"/>
      <c r="F127" s="45"/>
      <c r="G127" s="45"/>
      <c r="H127" s="45"/>
      <c r="I127" s="45"/>
      <c r="J127" s="45"/>
      <c r="K127" s="45"/>
      <c r="L127" s="14"/>
      <c r="M127" s="13"/>
      <c r="O127" s="13"/>
      <c r="P127" s="13"/>
      <c r="Q127" s="13"/>
      <c r="R127" s="13"/>
      <c r="S127" s="13"/>
      <c r="T127" s="13"/>
      <c r="U127" s="13"/>
      <c r="V127" s="13"/>
      <c r="W127" s="13"/>
      <c r="X127" s="13"/>
      <c r="Y127" s="13"/>
      <c r="Z127" s="13"/>
      <c r="AA127" s="13"/>
      <c r="AB127" s="13"/>
      <c r="AC127" s="13"/>
      <c r="AD127" s="13"/>
      <c r="AE127" s="13"/>
    </row>
  </sheetData>
  <sheetProtection algorithmName="SHA-512" hashValue="ghfcc1t5hnNRDYgJBr8Rybiagb5IDnR0wF0Q8tZUpxT7xh2avyRS7goRfh+Zn5ytCYgW/xwrzlqeAe4FoCWPMQ==" saltValue="lOzPKBNRu/t92AP86MLl/w==" spinCount="100000" sheet="1" objects="1" scenarios="1"/>
  <autoFilter ref="C120:K126" xr:uid="{00000000-0009-0000-0000-00000E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2:BM155"/>
  <sheetViews>
    <sheetView showGridLines="0" topLeftCell="A127" workbookViewId="0">
      <selection activeCell="H124" sqref="H124"/>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143</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1024</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237" t="s">
        <v>1026</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17" t="s">
        <v>162</v>
      </c>
      <c r="F29" s="217"/>
      <c r="G29" s="217"/>
      <c r="H29" s="217"/>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ROUND(J122,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ROUND((SUM(BE122:BE154)),  2)</f>
        <v>0</v>
      </c>
      <c r="G35" s="13"/>
      <c r="H35" s="13"/>
      <c r="I35" s="29">
        <v>0.21</v>
      </c>
      <c r="J35" s="28">
        <f>ROUND(((SUM(BE122:BE154))*I35),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ROUND((SUM(BF122:BF154)),  2)</f>
        <v>0</v>
      </c>
      <c r="G36" s="13"/>
      <c r="H36" s="13"/>
      <c r="I36" s="29">
        <v>0.15</v>
      </c>
      <c r="J36" s="28">
        <f>ROUND(((SUM(BF122:BF154))*I36),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ROUND((SUM(BG122:BG154)),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ROUND((SUM(BH122:BH154)),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ROUND((SUM(BI122:BI154)),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1024</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237" t="str">
        <f>E11</f>
        <v>2.7.2 - Úpravy v DIGIP - 3</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J122</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220</v>
      </c>
      <c r="E99" s="55"/>
      <c r="F99" s="55"/>
      <c r="G99" s="55"/>
      <c r="H99" s="55"/>
      <c r="I99" s="55"/>
      <c r="J99" s="56">
        <f>J123</f>
        <v>0</v>
      </c>
      <c r="L99" s="53"/>
    </row>
    <row r="100" spans="1:47" s="52" customFormat="1" ht="24.9" customHeight="1">
      <c r="B100" s="53"/>
      <c r="D100" s="54" t="s">
        <v>264</v>
      </c>
      <c r="E100" s="55"/>
      <c r="F100" s="55"/>
      <c r="G100" s="55"/>
      <c r="H100" s="55"/>
      <c r="I100" s="55"/>
      <c r="J100" s="56">
        <f>J152</f>
        <v>0</v>
      </c>
      <c r="L100" s="53"/>
    </row>
    <row r="101" spans="1:47" s="16" customFormat="1" ht="21.75" customHeight="1">
      <c r="A101" s="13"/>
      <c r="B101" s="14"/>
      <c r="C101" s="13"/>
      <c r="D101" s="13"/>
      <c r="E101" s="13"/>
      <c r="F101" s="13"/>
      <c r="G101" s="13"/>
      <c r="H101" s="13"/>
      <c r="I101" s="13"/>
      <c r="J101" s="13"/>
      <c r="K101" s="13"/>
      <c r="L101" s="15"/>
      <c r="S101" s="13"/>
      <c r="T101" s="13"/>
      <c r="U101" s="13"/>
      <c r="V101" s="13"/>
      <c r="W101" s="13"/>
      <c r="X101" s="13"/>
      <c r="Y101" s="13"/>
      <c r="Z101" s="13"/>
      <c r="AA101" s="13"/>
      <c r="AB101" s="13"/>
      <c r="AC101" s="13"/>
      <c r="AD101" s="13"/>
      <c r="AE101" s="13"/>
    </row>
    <row r="102" spans="1:47" s="16" customFormat="1" ht="6.9" customHeight="1">
      <c r="A102" s="13"/>
      <c r="B102" s="44"/>
      <c r="C102" s="45"/>
      <c r="D102" s="45"/>
      <c r="E102" s="45"/>
      <c r="F102" s="45"/>
      <c r="G102" s="45"/>
      <c r="H102" s="45"/>
      <c r="I102" s="45"/>
      <c r="J102" s="45"/>
      <c r="K102" s="45"/>
      <c r="L102" s="15"/>
      <c r="S102" s="13"/>
      <c r="T102" s="13"/>
      <c r="U102" s="13"/>
      <c r="V102" s="13"/>
      <c r="W102" s="13"/>
      <c r="X102" s="13"/>
      <c r="Y102" s="13"/>
      <c r="Z102" s="13"/>
      <c r="AA102" s="13"/>
      <c r="AB102" s="13"/>
      <c r="AC102" s="13"/>
      <c r="AD102" s="13"/>
      <c r="AE102" s="13"/>
    </row>
    <row r="106" spans="1:47" s="16" customFormat="1" ht="6.9" customHeight="1">
      <c r="A106" s="13"/>
      <c r="B106" s="46"/>
      <c r="C106" s="47"/>
      <c r="D106" s="47"/>
      <c r="E106" s="47"/>
      <c r="F106" s="47"/>
      <c r="G106" s="47"/>
      <c r="H106" s="47"/>
      <c r="I106" s="47"/>
      <c r="J106" s="47"/>
      <c r="K106" s="47"/>
      <c r="L106" s="15"/>
      <c r="S106" s="13"/>
      <c r="T106" s="13"/>
      <c r="U106" s="13"/>
      <c r="V106" s="13"/>
      <c r="W106" s="13"/>
      <c r="X106" s="13"/>
      <c r="Y106" s="13"/>
      <c r="Z106" s="13"/>
      <c r="AA106" s="13"/>
      <c r="AB106" s="13"/>
      <c r="AC106" s="13"/>
      <c r="AD106" s="13"/>
      <c r="AE106" s="13"/>
    </row>
    <row r="107" spans="1:47" s="16" customFormat="1" ht="24.9" customHeight="1">
      <c r="A107" s="13"/>
      <c r="B107" s="14"/>
      <c r="C107" s="10" t="s">
        <v>169</v>
      </c>
      <c r="D107" s="13"/>
      <c r="E107" s="13"/>
      <c r="F107" s="13"/>
      <c r="G107" s="13"/>
      <c r="H107" s="13"/>
      <c r="I107" s="13"/>
      <c r="J107" s="13"/>
      <c r="K107" s="13"/>
      <c r="L107" s="15"/>
      <c r="S107" s="13"/>
      <c r="T107" s="13"/>
      <c r="U107" s="13"/>
      <c r="V107" s="13"/>
      <c r="W107" s="13"/>
      <c r="X107" s="13"/>
      <c r="Y107" s="13"/>
      <c r="Z107" s="13"/>
      <c r="AA107" s="13"/>
      <c r="AB107" s="13"/>
      <c r="AC107" s="13"/>
      <c r="AD107" s="13"/>
      <c r="AE107" s="13"/>
    </row>
    <row r="108" spans="1:47" s="16" customFormat="1" ht="6.9" customHeight="1">
      <c r="A108" s="13"/>
      <c r="B108" s="14"/>
      <c r="C108" s="13"/>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12" customHeight="1">
      <c r="A109" s="13"/>
      <c r="B109" s="14"/>
      <c r="C109" s="12" t="s">
        <v>16</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26.25" customHeight="1">
      <c r="A110" s="13"/>
      <c r="B110" s="14"/>
      <c r="C110" s="13"/>
      <c r="D110" s="13"/>
      <c r="E110" s="241" t="str">
        <f>E7</f>
        <v>Nemocnice Rychnov nad Kněžnou – rozšíření průmyslové zóny Solnice – Kvasiny</v>
      </c>
      <c r="F110" s="242"/>
      <c r="G110" s="242"/>
      <c r="H110" s="242"/>
      <c r="I110" s="13"/>
      <c r="J110" s="13"/>
      <c r="K110" s="13"/>
      <c r="L110" s="15"/>
      <c r="S110" s="13"/>
      <c r="T110" s="13"/>
      <c r="U110" s="13"/>
      <c r="V110" s="13"/>
      <c r="W110" s="13"/>
      <c r="X110" s="13"/>
      <c r="Y110" s="13"/>
      <c r="Z110" s="13"/>
      <c r="AA110" s="13"/>
      <c r="AB110" s="13"/>
      <c r="AC110" s="13"/>
      <c r="AD110" s="13"/>
      <c r="AE110" s="13"/>
    </row>
    <row r="111" spans="1:47" ht="12" customHeight="1">
      <c r="B111" s="9"/>
      <c r="C111" s="12" t="s">
        <v>160</v>
      </c>
      <c r="L111" s="9"/>
    </row>
    <row r="112" spans="1:47" s="16" customFormat="1" ht="16.5" customHeight="1">
      <c r="A112" s="13"/>
      <c r="B112" s="14"/>
      <c r="C112" s="13"/>
      <c r="D112" s="13"/>
      <c r="E112" s="241" t="s">
        <v>1024</v>
      </c>
      <c r="F112" s="240"/>
      <c r="G112" s="240"/>
      <c r="H112" s="240"/>
      <c r="I112" s="13"/>
      <c r="J112" s="13"/>
      <c r="K112" s="13"/>
      <c r="L112" s="15"/>
      <c r="S112" s="13"/>
      <c r="T112" s="13"/>
      <c r="U112" s="13"/>
      <c r="V112" s="13"/>
      <c r="W112" s="13"/>
      <c r="X112" s="13"/>
      <c r="Y112" s="13"/>
      <c r="Z112" s="13"/>
      <c r="AA112" s="13"/>
      <c r="AB112" s="13"/>
      <c r="AC112" s="13"/>
      <c r="AD112" s="13"/>
      <c r="AE112" s="13"/>
    </row>
    <row r="113" spans="1:65" s="16" customFormat="1" ht="12" customHeight="1">
      <c r="A113" s="13"/>
      <c r="B113" s="14"/>
      <c r="C113" s="12" t="s">
        <v>216</v>
      </c>
      <c r="D113" s="13"/>
      <c r="E113" s="13"/>
      <c r="F113" s="13"/>
      <c r="G113" s="13"/>
      <c r="H113" s="13"/>
      <c r="I113" s="13"/>
      <c r="J113" s="13"/>
      <c r="K113" s="13"/>
      <c r="L113" s="15"/>
      <c r="S113" s="13"/>
      <c r="T113" s="13"/>
      <c r="U113" s="13"/>
      <c r="V113" s="13"/>
      <c r="W113" s="13"/>
      <c r="X113" s="13"/>
      <c r="Y113" s="13"/>
      <c r="Z113" s="13"/>
      <c r="AA113" s="13"/>
      <c r="AB113" s="13"/>
      <c r="AC113" s="13"/>
      <c r="AD113" s="13"/>
      <c r="AE113" s="13"/>
    </row>
    <row r="114" spans="1:65" s="16" customFormat="1" ht="16.5" customHeight="1">
      <c r="A114" s="13"/>
      <c r="B114" s="14"/>
      <c r="C114" s="13"/>
      <c r="D114" s="13"/>
      <c r="E114" s="237" t="str">
        <f>E11</f>
        <v>2.7.2 - Úpravy v DIGIP - 3</v>
      </c>
      <c r="F114" s="240"/>
      <c r="G114" s="240"/>
      <c r="H114" s="240"/>
      <c r="I114" s="13"/>
      <c r="J114" s="13"/>
      <c r="K114" s="13"/>
      <c r="L114" s="15"/>
      <c r="S114" s="13"/>
      <c r="T114" s="13"/>
      <c r="U114" s="13"/>
      <c r="V114" s="13"/>
      <c r="W114" s="13"/>
      <c r="X114" s="13"/>
      <c r="Y114" s="13"/>
      <c r="Z114" s="13"/>
      <c r="AA114" s="13"/>
      <c r="AB114" s="13"/>
      <c r="AC114" s="13"/>
      <c r="AD114" s="13"/>
      <c r="AE114" s="13"/>
    </row>
    <row r="115" spans="1:65" s="16" customFormat="1" ht="6.9" customHeight="1">
      <c r="A115" s="13"/>
      <c r="B115" s="14"/>
      <c r="C115" s="13"/>
      <c r="D115" s="13"/>
      <c r="E115" s="13"/>
      <c r="F115" s="13"/>
      <c r="G115" s="13"/>
      <c r="H115" s="13"/>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20</v>
      </c>
      <c r="D116" s="13"/>
      <c r="E116" s="13"/>
      <c r="F116" s="17" t="str">
        <f>F14</f>
        <v>k.ú. Rychnov nad Kněžnou (744107)</v>
      </c>
      <c r="G116" s="13"/>
      <c r="H116" s="13"/>
      <c r="I116" s="12" t="s">
        <v>22</v>
      </c>
      <c r="J116" s="18" t="str">
        <f>IF(J14="","",J14)</f>
        <v>4. 1. 2021</v>
      </c>
      <c r="K116" s="13"/>
      <c r="L116" s="15"/>
      <c r="S116" s="13"/>
      <c r="T116" s="13"/>
      <c r="U116" s="13"/>
      <c r="V116" s="13"/>
      <c r="W116" s="13"/>
      <c r="X116" s="13"/>
      <c r="Y116" s="13"/>
      <c r="Z116" s="13"/>
      <c r="AA116" s="13"/>
      <c r="AB116" s="13"/>
      <c r="AC116" s="13"/>
      <c r="AD116" s="13"/>
      <c r="AE116" s="13"/>
    </row>
    <row r="117" spans="1:65" s="16" customFormat="1" ht="6.9" customHeight="1">
      <c r="A117" s="13"/>
      <c r="B117" s="14"/>
      <c r="C117" s="13"/>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40" customHeight="1">
      <c r="A118" s="13"/>
      <c r="B118" s="14"/>
      <c r="C118" s="12" t="s">
        <v>24</v>
      </c>
      <c r="D118" s="13"/>
      <c r="E118" s="13"/>
      <c r="F118" s="17" t="str">
        <f>E17</f>
        <v xml:space="preserve">Královéhrad.kraj, Pivovarské nám.1245, H.Králové  </v>
      </c>
      <c r="G118" s="13"/>
      <c r="H118" s="13"/>
      <c r="I118" s="12" t="s">
        <v>30</v>
      </c>
      <c r="J118" s="48" t="str">
        <f>E23</f>
        <v>DOMY, spol. s r. o., architekt. a projekt. ateliér</v>
      </c>
      <c r="K118" s="13"/>
      <c r="L118" s="15"/>
      <c r="S118" s="13"/>
      <c r="T118" s="13"/>
      <c r="U118" s="13"/>
      <c r="V118" s="13"/>
      <c r="W118" s="13"/>
      <c r="X118" s="13"/>
      <c r="Y118" s="13"/>
      <c r="Z118" s="13"/>
      <c r="AA118" s="13"/>
      <c r="AB118" s="13"/>
      <c r="AC118" s="13"/>
      <c r="AD118" s="13"/>
      <c r="AE118" s="13"/>
    </row>
    <row r="119" spans="1:65" s="16" customFormat="1" ht="15.15" customHeight="1">
      <c r="A119" s="13"/>
      <c r="B119" s="14"/>
      <c r="C119" s="12" t="s">
        <v>28</v>
      </c>
      <c r="D119" s="13"/>
      <c r="E119" s="13"/>
      <c r="F119" s="17" t="str">
        <f>IF(E20="","",E20)</f>
        <v>Vyplň údaj</v>
      </c>
      <c r="G119" s="13"/>
      <c r="H119" s="13"/>
      <c r="I119" s="12" t="s">
        <v>33</v>
      </c>
      <c r="J119" s="48" t="str">
        <f>E26</f>
        <v>Ecoten s.r.o.</v>
      </c>
      <c r="K119" s="13"/>
      <c r="L119" s="15"/>
      <c r="S119" s="13"/>
      <c r="T119" s="13"/>
      <c r="U119" s="13"/>
      <c r="V119" s="13"/>
      <c r="W119" s="13"/>
      <c r="X119" s="13"/>
      <c r="Y119" s="13"/>
      <c r="Z119" s="13"/>
      <c r="AA119" s="13"/>
      <c r="AB119" s="13"/>
      <c r="AC119" s="13"/>
      <c r="AD119" s="13"/>
      <c r="AE119" s="13"/>
    </row>
    <row r="120" spans="1:65" s="16" customFormat="1" ht="10.4"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67" customFormat="1" ht="29.25" customHeight="1">
      <c r="A121" s="57"/>
      <c r="B121" s="58"/>
      <c r="C121" s="59" t="s">
        <v>170</v>
      </c>
      <c r="D121" s="60" t="s">
        <v>62</v>
      </c>
      <c r="E121" s="60" t="s">
        <v>58</v>
      </c>
      <c r="F121" s="60" t="s">
        <v>59</v>
      </c>
      <c r="G121" s="60" t="s">
        <v>171</v>
      </c>
      <c r="H121" s="60" t="s">
        <v>172</v>
      </c>
      <c r="I121" s="60" t="s">
        <v>173</v>
      </c>
      <c r="J121" s="61" t="s">
        <v>165</v>
      </c>
      <c r="K121" s="62" t="s">
        <v>174</v>
      </c>
      <c r="L121" s="63"/>
      <c r="M121" s="64" t="s">
        <v>1</v>
      </c>
      <c r="N121" s="65" t="s">
        <v>41</v>
      </c>
      <c r="O121" s="65" t="s">
        <v>175</v>
      </c>
      <c r="P121" s="65" t="s">
        <v>176</v>
      </c>
      <c r="Q121" s="65" t="s">
        <v>177</v>
      </c>
      <c r="R121" s="65" t="s">
        <v>178</v>
      </c>
      <c r="S121" s="65" t="s">
        <v>179</v>
      </c>
      <c r="T121" s="66" t="s">
        <v>180</v>
      </c>
      <c r="U121" s="57"/>
      <c r="V121" s="57"/>
      <c r="W121" s="57"/>
      <c r="X121" s="57"/>
      <c r="Y121" s="57"/>
      <c r="Z121" s="57"/>
      <c r="AA121" s="57"/>
      <c r="AB121" s="57"/>
      <c r="AC121" s="57"/>
      <c r="AD121" s="57"/>
      <c r="AE121" s="57"/>
    </row>
    <row r="122" spans="1:65" s="16" customFormat="1" ht="22.75" customHeight="1">
      <c r="A122" s="13"/>
      <c r="B122" s="14"/>
      <c r="C122" s="68" t="s">
        <v>181</v>
      </c>
      <c r="D122" s="13"/>
      <c r="E122" s="13"/>
      <c r="F122" s="13"/>
      <c r="G122" s="13"/>
      <c r="H122" s="13"/>
      <c r="I122" s="13"/>
      <c r="J122" s="69">
        <f>BK122</f>
        <v>0</v>
      </c>
      <c r="K122" s="13"/>
      <c r="L122" s="14"/>
      <c r="M122" s="70"/>
      <c r="N122" s="71"/>
      <c r="O122" s="23"/>
      <c r="P122" s="72">
        <f>P123+P152</f>
        <v>0</v>
      </c>
      <c r="Q122" s="23"/>
      <c r="R122" s="72">
        <f>R123+R152</f>
        <v>0</v>
      </c>
      <c r="S122" s="23"/>
      <c r="T122" s="73">
        <f>T123+T152</f>
        <v>0</v>
      </c>
      <c r="U122" s="13"/>
      <c r="V122" s="13"/>
      <c r="W122" s="13"/>
      <c r="X122" s="13"/>
      <c r="Y122" s="13"/>
      <c r="Z122" s="13"/>
      <c r="AA122" s="13"/>
      <c r="AB122" s="13"/>
      <c r="AC122" s="13"/>
      <c r="AD122" s="13"/>
      <c r="AE122" s="13"/>
      <c r="AT122" s="6" t="s">
        <v>76</v>
      </c>
      <c r="AU122" s="6" t="s">
        <v>167</v>
      </c>
      <c r="BK122" s="74">
        <f>BK123+BK152</f>
        <v>0</v>
      </c>
    </row>
    <row r="123" spans="1:65" s="75" customFormat="1" ht="26" customHeight="1">
      <c r="B123" s="76"/>
      <c r="D123" s="77" t="s">
        <v>76</v>
      </c>
      <c r="E123" s="78" t="s">
        <v>221</v>
      </c>
      <c r="F123" s="78" t="s">
        <v>222</v>
      </c>
      <c r="J123" s="79">
        <f>BK123</f>
        <v>0</v>
      </c>
      <c r="L123" s="76"/>
      <c r="M123" s="80"/>
      <c r="N123" s="81"/>
      <c r="O123" s="81"/>
      <c r="P123" s="82">
        <f>SUM(P124:P151)</f>
        <v>0</v>
      </c>
      <c r="Q123" s="81"/>
      <c r="R123" s="82">
        <f>SUM(R124:R151)</f>
        <v>0</v>
      </c>
      <c r="S123" s="81"/>
      <c r="T123" s="83">
        <f>SUM(T124:T151)</f>
        <v>0</v>
      </c>
      <c r="AR123" s="77" t="s">
        <v>85</v>
      </c>
      <c r="AT123" s="84" t="s">
        <v>76</v>
      </c>
      <c r="AU123" s="84" t="s">
        <v>77</v>
      </c>
      <c r="AY123" s="77" t="s">
        <v>184</v>
      </c>
      <c r="BK123" s="85">
        <f>SUM(BK124:BK151)</f>
        <v>0</v>
      </c>
    </row>
    <row r="124" spans="1:65" s="16" customFormat="1" ht="14.4" customHeight="1">
      <c r="A124" s="13"/>
      <c r="B124" s="14"/>
      <c r="C124" s="86" t="s">
        <v>85</v>
      </c>
      <c r="D124" s="86" t="s">
        <v>185</v>
      </c>
      <c r="E124" s="87" t="s">
        <v>1027</v>
      </c>
      <c r="F124" s="88" t="s">
        <v>1028</v>
      </c>
      <c r="G124" s="89" t="s">
        <v>225</v>
      </c>
      <c r="H124" s="90">
        <v>1</v>
      </c>
      <c r="I124" s="91"/>
      <c r="J124" s="91">
        <f>ROUND(I124*H124,2)</f>
        <v>0</v>
      </c>
      <c r="K124" s="92"/>
      <c r="L124" s="14" t="s">
        <v>1242</v>
      </c>
      <c r="M124" s="93" t="s">
        <v>1</v>
      </c>
      <c r="N124" s="94" t="s">
        <v>42</v>
      </c>
      <c r="O124" s="95"/>
      <c r="P124" s="96">
        <f>O124*H124</f>
        <v>0</v>
      </c>
      <c r="Q124" s="96">
        <v>0</v>
      </c>
      <c r="R124" s="96">
        <f>Q124*H124</f>
        <v>0</v>
      </c>
      <c r="S124" s="96">
        <v>0</v>
      </c>
      <c r="T124" s="97">
        <f>S124*H124</f>
        <v>0</v>
      </c>
      <c r="U124" s="13"/>
      <c r="V124" s="13"/>
      <c r="W124" s="13"/>
      <c r="X124" s="13"/>
      <c r="Y124" s="13"/>
      <c r="Z124" s="13"/>
      <c r="AA124" s="13"/>
      <c r="AB124" s="13"/>
      <c r="AC124" s="13"/>
      <c r="AD124" s="13"/>
      <c r="AE124" s="13"/>
      <c r="AR124" s="98" t="s">
        <v>85</v>
      </c>
      <c r="AT124" s="98" t="s">
        <v>185</v>
      </c>
      <c r="AU124" s="98" t="s">
        <v>85</v>
      </c>
      <c r="AY124" s="6" t="s">
        <v>184</v>
      </c>
      <c r="BE124" s="99">
        <f>IF(N124="základní",J124,0)</f>
        <v>0</v>
      </c>
      <c r="BF124" s="99">
        <f>IF(N124="snížená",J124,0)</f>
        <v>0</v>
      </c>
      <c r="BG124" s="99">
        <f>IF(N124="zákl. přenesená",J124,0)</f>
        <v>0</v>
      </c>
      <c r="BH124" s="99">
        <f>IF(N124="sníž. přenesená",J124,0)</f>
        <v>0</v>
      </c>
      <c r="BI124" s="99">
        <f>IF(N124="nulová",J124,0)</f>
        <v>0</v>
      </c>
      <c r="BJ124" s="6" t="s">
        <v>85</v>
      </c>
      <c r="BK124" s="99">
        <f>ROUND(I124*H124,2)</f>
        <v>0</v>
      </c>
      <c r="BL124" s="6" t="s">
        <v>85</v>
      </c>
      <c r="BM124" s="98" t="s">
        <v>87</v>
      </c>
    </row>
    <row r="125" spans="1:65" s="16" customFormat="1" ht="18">
      <c r="A125" s="13"/>
      <c r="B125" s="14"/>
      <c r="C125" s="13"/>
      <c r="D125" s="100" t="s">
        <v>191</v>
      </c>
      <c r="E125" s="13"/>
      <c r="F125" s="101" t="s">
        <v>399</v>
      </c>
      <c r="G125" s="13"/>
      <c r="H125" s="13"/>
      <c r="I125" s="13"/>
      <c r="J125" s="13"/>
      <c r="K125" s="13"/>
      <c r="L125" s="14"/>
      <c r="M125" s="102"/>
      <c r="N125" s="103"/>
      <c r="O125" s="95"/>
      <c r="P125" s="95"/>
      <c r="Q125" s="95"/>
      <c r="R125" s="95"/>
      <c r="S125" s="95"/>
      <c r="T125" s="104"/>
      <c r="U125" s="13"/>
      <c r="V125" s="13"/>
      <c r="W125" s="13"/>
      <c r="X125" s="13"/>
      <c r="Y125" s="13"/>
      <c r="Z125" s="13"/>
      <c r="AA125" s="13"/>
      <c r="AB125" s="13"/>
      <c r="AC125" s="13"/>
      <c r="AD125" s="13"/>
      <c r="AE125" s="13"/>
      <c r="AT125" s="6" t="s">
        <v>191</v>
      </c>
      <c r="AU125" s="6" t="s">
        <v>85</v>
      </c>
    </row>
    <row r="126" spans="1:65" s="16" customFormat="1" ht="14.4" customHeight="1">
      <c r="A126" s="13"/>
      <c r="B126" s="14"/>
      <c r="C126" s="86" t="s">
        <v>87</v>
      </c>
      <c r="D126" s="86" t="s">
        <v>185</v>
      </c>
      <c r="E126" s="87" t="s">
        <v>1029</v>
      </c>
      <c r="F126" s="88" t="s">
        <v>1030</v>
      </c>
      <c r="G126" s="89" t="s">
        <v>225</v>
      </c>
      <c r="H126" s="90">
        <v>2</v>
      </c>
      <c r="I126" s="91"/>
      <c r="J126" s="91">
        <f>ROUND(I126*H126,2)</f>
        <v>0</v>
      </c>
      <c r="K126" s="92"/>
      <c r="L126" s="14" t="s">
        <v>1242</v>
      </c>
      <c r="M126" s="93" t="s">
        <v>1</v>
      </c>
      <c r="N126" s="94" t="s">
        <v>42</v>
      </c>
      <c r="O126" s="95"/>
      <c r="P126" s="96">
        <f>O126*H126</f>
        <v>0</v>
      </c>
      <c r="Q126" s="96">
        <v>0</v>
      </c>
      <c r="R126" s="96">
        <f>Q126*H126</f>
        <v>0</v>
      </c>
      <c r="S126" s="96">
        <v>0</v>
      </c>
      <c r="T126" s="97">
        <f>S126*H126</f>
        <v>0</v>
      </c>
      <c r="U126" s="13"/>
      <c r="V126" s="13"/>
      <c r="W126" s="13"/>
      <c r="X126" s="13"/>
      <c r="Y126" s="13"/>
      <c r="Z126" s="13"/>
      <c r="AA126" s="13"/>
      <c r="AB126" s="13"/>
      <c r="AC126" s="13"/>
      <c r="AD126" s="13"/>
      <c r="AE126" s="13"/>
      <c r="AR126" s="98" t="s">
        <v>85</v>
      </c>
      <c r="AT126" s="98" t="s">
        <v>185</v>
      </c>
      <c r="AU126" s="98" t="s">
        <v>85</v>
      </c>
      <c r="AY126" s="6" t="s">
        <v>184</v>
      </c>
      <c r="BE126" s="99">
        <f>IF(N126="základní",J126,0)</f>
        <v>0</v>
      </c>
      <c r="BF126" s="99">
        <f>IF(N126="snížená",J126,0)</f>
        <v>0</v>
      </c>
      <c r="BG126" s="99">
        <f>IF(N126="zákl. přenesená",J126,0)</f>
        <v>0</v>
      </c>
      <c r="BH126" s="99">
        <f>IF(N126="sníž. přenesená",J126,0)</f>
        <v>0</v>
      </c>
      <c r="BI126" s="99">
        <f>IF(N126="nulová",J126,0)</f>
        <v>0</v>
      </c>
      <c r="BJ126" s="6" t="s">
        <v>85</v>
      </c>
      <c r="BK126" s="99">
        <f>ROUND(I126*H126,2)</f>
        <v>0</v>
      </c>
      <c r="BL126" s="6" t="s">
        <v>85</v>
      </c>
      <c r="BM126" s="98" t="s">
        <v>214</v>
      </c>
    </row>
    <row r="127" spans="1:65" s="16" customFormat="1" ht="18">
      <c r="A127" s="13"/>
      <c r="B127" s="14"/>
      <c r="C127" s="13"/>
      <c r="D127" s="100" t="s">
        <v>191</v>
      </c>
      <c r="E127" s="13"/>
      <c r="F127" s="101" t="s">
        <v>399</v>
      </c>
      <c r="G127" s="13"/>
      <c r="H127" s="13"/>
      <c r="I127" s="13"/>
      <c r="J127" s="13"/>
      <c r="K127" s="13"/>
      <c r="L127" s="14"/>
      <c r="M127" s="102"/>
      <c r="N127" s="103"/>
      <c r="O127" s="95"/>
      <c r="P127" s="95"/>
      <c r="Q127" s="95"/>
      <c r="R127" s="95"/>
      <c r="S127" s="95"/>
      <c r="T127" s="104"/>
      <c r="U127" s="13"/>
      <c r="V127" s="13"/>
      <c r="W127" s="13"/>
      <c r="X127" s="13"/>
      <c r="Y127" s="13"/>
      <c r="Z127" s="13"/>
      <c r="AA127" s="13"/>
      <c r="AB127" s="13"/>
      <c r="AC127" s="13"/>
      <c r="AD127" s="13"/>
      <c r="AE127" s="13"/>
      <c r="AT127" s="6" t="s">
        <v>191</v>
      </c>
      <c r="AU127" s="6" t="s">
        <v>85</v>
      </c>
    </row>
    <row r="128" spans="1:65" s="16" customFormat="1" ht="14.4" customHeight="1">
      <c r="A128" s="13"/>
      <c r="B128" s="14"/>
      <c r="C128" s="86" t="s">
        <v>97</v>
      </c>
      <c r="D128" s="86" t="s">
        <v>185</v>
      </c>
      <c r="E128" s="87" t="s">
        <v>1031</v>
      </c>
      <c r="F128" s="88" t="s">
        <v>1032</v>
      </c>
      <c r="G128" s="89" t="s">
        <v>225</v>
      </c>
      <c r="H128" s="90">
        <v>1</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252</v>
      </c>
    </row>
    <row r="129" spans="1:65" s="16" customFormat="1" ht="18">
      <c r="A129" s="13"/>
      <c r="B129" s="14"/>
      <c r="C129" s="13"/>
      <c r="D129" s="100" t="s">
        <v>191</v>
      </c>
      <c r="E129" s="13"/>
      <c r="F129" s="101" t="s">
        <v>399</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214</v>
      </c>
      <c r="D130" s="86" t="s">
        <v>185</v>
      </c>
      <c r="E130" s="87" t="s">
        <v>1033</v>
      </c>
      <c r="F130" s="88" t="s">
        <v>1034</v>
      </c>
      <c r="G130" s="89" t="s">
        <v>225</v>
      </c>
      <c r="H130" s="90">
        <v>1</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259</v>
      </c>
    </row>
    <row r="131" spans="1:65" s="16" customFormat="1" ht="18">
      <c r="A131" s="13"/>
      <c r="B131" s="14"/>
      <c r="C131" s="13"/>
      <c r="D131" s="100" t="s">
        <v>191</v>
      </c>
      <c r="E131" s="13"/>
      <c r="F131" s="101" t="s">
        <v>399</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249</v>
      </c>
      <c r="D132" s="86" t="s">
        <v>185</v>
      </c>
      <c r="E132" s="87" t="s">
        <v>902</v>
      </c>
      <c r="F132" s="88" t="s">
        <v>903</v>
      </c>
      <c r="G132" s="89" t="s">
        <v>225</v>
      </c>
      <c r="H132" s="90">
        <v>2</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442</v>
      </c>
    </row>
    <row r="133" spans="1:65" s="16" customFormat="1" ht="18">
      <c r="A133" s="13"/>
      <c r="B133" s="14"/>
      <c r="C133" s="13"/>
      <c r="D133" s="100" t="s">
        <v>191</v>
      </c>
      <c r="E133" s="13"/>
      <c r="F133" s="101" t="s">
        <v>399</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252</v>
      </c>
      <c r="D134" s="86" t="s">
        <v>185</v>
      </c>
      <c r="E134" s="87" t="s">
        <v>1035</v>
      </c>
      <c r="F134" s="88" t="s">
        <v>1036</v>
      </c>
      <c r="G134" s="89" t="s">
        <v>225</v>
      </c>
      <c r="H134" s="90">
        <v>6</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448</v>
      </c>
    </row>
    <row r="135" spans="1:65" s="16" customFormat="1" ht="18">
      <c r="A135" s="13"/>
      <c r="B135" s="14"/>
      <c r="C135" s="13"/>
      <c r="D135" s="100" t="s">
        <v>191</v>
      </c>
      <c r="E135" s="13"/>
      <c r="F135" s="101" t="s">
        <v>399</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256</v>
      </c>
      <c r="D136" s="86" t="s">
        <v>185</v>
      </c>
      <c r="E136" s="87" t="s">
        <v>1037</v>
      </c>
      <c r="F136" s="88" t="s">
        <v>1038</v>
      </c>
      <c r="G136" s="89" t="s">
        <v>225</v>
      </c>
      <c r="H136" s="90">
        <v>6</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450</v>
      </c>
    </row>
    <row r="137" spans="1:65" s="16" customFormat="1" ht="18">
      <c r="A137" s="13"/>
      <c r="B137" s="14"/>
      <c r="C137" s="13"/>
      <c r="D137" s="100" t="s">
        <v>191</v>
      </c>
      <c r="E137" s="13"/>
      <c r="F137" s="101" t="s">
        <v>399</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86" t="s">
        <v>259</v>
      </c>
      <c r="D138" s="86" t="s">
        <v>185</v>
      </c>
      <c r="E138" s="87" t="s">
        <v>1039</v>
      </c>
      <c r="F138" s="88" t="s">
        <v>1040</v>
      </c>
      <c r="G138" s="89" t="s">
        <v>225</v>
      </c>
      <c r="H138" s="90">
        <v>3</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453</v>
      </c>
    </row>
    <row r="139" spans="1:65" s="16" customFormat="1" ht="18">
      <c r="A139" s="13"/>
      <c r="B139" s="14"/>
      <c r="C139" s="13"/>
      <c r="D139" s="100" t="s">
        <v>191</v>
      </c>
      <c r="E139" s="13"/>
      <c r="F139" s="101" t="s">
        <v>399</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287</v>
      </c>
      <c r="D140" s="86" t="s">
        <v>185</v>
      </c>
      <c r="E140" s="87" t="s">
        <v>1041</v>
      </c>
      <c r="F140" s="88" t="s">
        <v>1042</v>
      </c>
      <c r="G140" s="89" t="s">
        <v>225</v>
      </c>
      <c r="H140" s="90">
        <v>3</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456</v>
      </c>
    </row>
    <row r="141" spans="1:65" s="16" customFormat="1" ht="18">
      <c r="A141" s="13"/>
      <c r="B141" s="14"/>
      <c r="C141" s="13"/>
      <c r="D141" s="100" t="s">
        <v>191</v>
      </c>
      <c r="E141" s="13"/>
      <c r="F141" s="101" t="s">
        <v>399</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182</v>
      </c>
      <c r="D142" s="86" t="s">
        <v>185</v>
      </c>
      <c r="E142" s="87" t="s">
        <v>1043</v>
      </c>
      <c r="F142" s="88" t="s">
        <v>1044</v>
      </c>
      <c r="G142" s="89" t="s">
        <v>225</v>
      </c>
      <c r="H142" s="90">
        <v>1</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459</v>
      </c>
    </row>
    <row r="143" spans="1:65" s="16" customFormat="1" ht="18">
      <c r="A143" s="13"/>
      <c r="B143" s="14"/>
      <c r="C143" s="13"/>
      <c r="D143" s="100" t="s">
        <v>191</v>
      </c>
      <c r="E143" s="13"/>
      <c r="F143" s="101" t="s">
        <v>399</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86" t="s">
        <v>293</v>
      </c>
      <c r="D144" s="86" t="s">
        <v>185</v>
      </c>
      <c r="E144" s="87" t="s">
        <v>1045</v>
      </c>
      <c r="F144" s="88" t="s">
        <v>328</v>
      </c>
      <c r="G144" s="89" t="s">
        <v>225</v>
      </c>
      <c r="H144" s="90">
        <v>1</v>
      </c>
      <c r="I144" s="91"/>
      <c r="J144" s="91">
        <f>ROUND(I144*H144,2)</f>
        <v>0</v>
      </c>
      <c r="K144" s="92"/>
      <c r="L144" s="14" t="s">
        <v>1242</v>
      </c>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462</v>
      </c>
    </row>
    <row r="145" spans="1:65" s="16" customFormat="1" ht="18">
      <c r="A145" s="13"/>
      <c r="B145" s="14"/>
      <c r="C145" s="13"/>
      <c r="D145" s="100" t="s">
        <v>191</v>
      </c>
      <c r="E145" s="13"/>
      <c r="F145" s="101" t="s">
        <v>399</v>
      </c>
      <c r="G145" s="13"/>
      <c r="H145" s="13"/>
      <c r="I145" s="13"/>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86" t="s">
        <v>280</v>
      </c>
      <c r="D146" s="86" t="s">
        <v>185</v>
      </c>
      <c r="E146" s="87" t="s">
        <v>1046</v>
      </c>
      <c r="F146" s="88" t="s">
        <v>1047</v>
      </c>
      <c r="G146" s="89" t="s">
        <v>225</v>
      </c>
      <c r="H146" s="90">
        <v>3</v>
      </c>
      <c r="I146" s="91"/>
      <c r="J146" s="91">
        <f>ROUND(I146*H146,2)</f>
        <v>0</v>
      </c>
      <c r="K146" s="92"/>
      <c r="L146" s="14" t="s">
        <v>1242</v>
      </c>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465</v>
      </c>
    </row>
    <row r="147" spans="1:65" s="16" customFormat="1" ht="18">
      <c r="A147" s="13"/>
      <c r="B147" s="14"/>
      <c r="C147" s="13"/>
      <c r="D147" s="100" t="s">
        <v>191</v>
      </c>
      <c r="E147" s="13"/>
      <c r="F147" s="101" t="s">
        <v>399</v>
      </c>
      <c r="G147" s="13"/>
      <c r="H147" s="13"/>
      <c r="I147" s="13"/>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86" t="s">
        <v>300</v>
      </c>
      <c r="D148" s="86" t="s">
        <v>185</v>
      </c>
      <c r="E148" s="87" t="s">
        <v>555</v>
      </c>
      <c r="F148" s="88" t="s">
        <v>1048</v>
      </c>
      <c r="G148" s="89" t="s">
        <v>225</v>
      </c>
      <c r="H148" s="90">
        <v>1</v>
      </c>
      <c r="I148" s="91"/>
      <c r="J148" s="91">
        <f>ROUND(I148*H148,2)</f>
        <v>0</v>
      </c>
      <c r="K148" s="92"/>
      <c r="L148" s="14" t="s">
        <v>1242</v>
      </c>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474</v>
      </c>
    </row>
    <row r="149" spans="1:65" s="16" customFormat="1" ht="18">
      <c r="A149" s="13"/>
      <c r="B149" s="14"/>
      <c r="C149" s="13"/>
      <c r="D149" s="100" t="s">
        <v>191</v>
      </c>
      <c r="E149" s="13"/>
      <c r="F149" s="101" t="s">
        <v>399</v>
      </c>
      <c r="G149" s="13"/>
      <c r="H149" s="13"/>
      <c r="I149" s="13"/>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86" t="s">
        <v>304</v>
      </c>
      <c r="D150" s="86" t="s">
        <v>185</v>
      </c>
      <c r="E150" s="87" t="s">
        <v>562</v>
      </c>
      <c r="F150" s="88" t="s">
        <v>563</v>
      </c>
      <c r="G150" s="89" t="s">
        <v>225</v>
      </c>
      <c r="H150" s="90">
        <v>1</v>
      </c>
      <c r="I150" s="91"/>
      <c r="J150" s="91">
        <f>ROUND(I150*H150,2)</f>
        <v>0</v>
      </c>
      <c r="K150" s="92"/>
      <c r="L150" s="14" t="s">
        <v>1242</v>
      </c>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480</v>
      </c>
    </row>
    <row r="151" spans="1:65" s="16" customFormat="1" ht="18">
      <c r="A151" s="13"/>
      <c r="B151" s="14"/>
      <c r="C151" s="13"/>
      <c r="D151" s="100" t="s">
        <v>191</v>
      </c>
      <c r="E151" s="13"/>
      <c r="F151" s="101" t="s">
        <v>399</v>
      </c>
      <c r="G151" s="13"/>
      <c r="H151" s="13"/>
      <c r="I151" s="13"/>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75" customFormat="1" ht="26" customHeight="1">
      <c r="B152" s="76"/>
      <c r="D152" s="77" t="s">
        <v>76</v>
      </c>
      <c r="E152" s="78" t="s">
        <v>366</v>
      </c>
      <c r="F152" s="78" t="s">
        <v>367</v>
      </c>
      <c r="J152" s="79">
        <f>BK152</f>
        <v>0</v>
      </c>
      <c r="L152" s="76"/>
      <c r="M152" s="80"/>
      <c r="N152" s="81"/>
      <c r="O152" s="81"/>
      <c r="P152" s="82">
        <f>SUM(P153:P154)</f>
        <v>0</v>
      </c>
      <c r="Q152" s="81"/>
      <c r="R152" s="82">
        <f>SUM(R153:R154)</f>
        <v>0</v>
      </c>
      <c r="S152" s="81"/>
      <c r="T152" s="83">
        <f>SUM(T153:T154)</f>
        <v>0</v>
      </c>
      <c r="AR152" s="77" t="s">
        <v>85</v>
      </c>
      <c r="AT152" s="84" t="s">
        <v>76</v>
      </c>
      <c r="AU152" s="84" t="s">
        <v>77</v>
      </c>
      <c r="AY152" s="77" t="s">
        <v>184</v>
      </c>
      <c r="BK152" s="85">
        <f>SUM(BK153:BK154)</f>
        <v>0</v>
      </c>
    </row>
    <row r="153" spans="1:65" s="16" customFormat="1" ht="14.4" customHeight="1">
      <c r="A153" s="13"/>
      <c r="B153" s="14"/>
      <c r="C153" s="86" t="s">
        <v>8</v>
      </c>
      <c r="D153" s="86" t="s">
        <v>185</v>
      </c>
      <c r="E153" s="87" t="s">
        <v>1049</v>
      </c>
      <c r="F153" s="88" t="s">
        <v>1050</v>
      </c>
      <c r="G153" s="89" t="s">
        <v>225</v>
      </c>
      <c r="H153" s="90">
        <v>6</v>
      </c>
      <c r="I153" s="91"/>
      <c r="J153" s="91">
        <f>ROUND(I153*H153,2)</f>
        <v>0</v>
      </c>
      <c r="K153" s="92"/>
      <c r="L153" s="14" t="s">
        <v>1242</v>
      </c>
      <c r="M153" s="93" t="s">
        <v>1</v>
      </c>
      <c r="N153" s="94" t="s">
        <v>42</v>
      </c>
      <c r="O153" s="95"/>
      <c r="P153" s="96">
        <f>O153*H153</f>
        <v>0</v>
      </c>
      <c r="Q153" s="96">
        <v>0</v>
      </c>
      <c r="R153" s="96">
        <f>Q153*H153</f>
        <v>0</v>
      </c>
      <c r="S153" s="96">
        <v>0</v>
      </c>
      <c r="T153" s="97">
        <f>S153*H153</f>
        <v>0</v>
      </c>
      <c r="U153" s="13"/>
      <c r="V153" s="13"/>
      <c r="W153" s="13"/>
      <c r="X153" s="13"/>
      <c r="Y153" s="13"/>
      <c r="Z153" s="13"/>
      <c r="AA153" s="13"/>
      <c r="AB153" s="13"/>
      <c r="AC153" s="13"/>
      <c r="AD153" s="13"/>
      <c r="AE153" s="13"/>
      <c r="AR153" s="98" t="s">
        <v>85</v>
      </c>
      <c r="AT153" s="98" t="s">
        <v>185</v>
      </c>
      <c r="AU153" s="98" t="s">
        <v>85</v>
      </c>
      <c r="AY153" s="6" t="s">
        <v>184</v>
      </c>
      <c r="BE153" s="99">
        <f>IF(N153="základní",J153,0)</f>
        <v>0</v>
      </c>
      <c r="BF153" s="99">
        <f>IF(N153="snížená",J153,0)</f>
        <v>0</v>
      </c>
      <c r="BG153" s="99">
        <f>IF(N153="zákl. přenesená",J153,0)</f>
        <v>0</v>
      </c>
      <c r="BH153" s="99">
        <f>IF(N153="sníž. přenesená",J153,0)</f>
        <v>0</v>
      </c>
      <c r="BI153" s="99">
        <f>IF(N153="nulová",J153,0)</f>
        <v>0</v>
      </c>
      <c r="BJ153" s="6" t="s">
        <v>85</v>
      </c>
      <c r="BK153" s="99">
        <f>ROUND(I153*H153,2)</f>
        <v>0</v>
      </c>
      <c r="BL153" s="6" t="s">
        <v>85</v>
      </c>
      <c r="BM153" s="98" t="s">
        <v>483</v>
      </c>
    </row>
    <row r="154" spans="1:65" s="16" customFormat="1" ht="18">
      <c r="A154" s="13"/>
      <c r="B154" s="14"/>
      <c r="C154" s="13"/>
      <c r="D154" s="100" t="s">
        <v>191</v>
      </c>
      <c r="E154" s="13"/>
      <c r="F154" s="101" t="s">
        <v>1051</v>
      </c>
      <c r="G154" s="13"/>
      <c r="H154" s="13"/>
      <c r="I154" s="13"/>
      <c r="J154" s="13"/>
      <c r="K154" s="13"/>
      <c r="L154" s="14"/>
      <c r="M154" s="105"/>
      <c r="N154" s="106"/>
      <c r="O154" s="107"/>
      <c r="P154" s="107"/>
      <c r="Q154" s="107"/>
      <c r="R154" s="107"/>
      <c r="S154" s="107"/>
      <c r="T154" s="108"/>
      <c r="U154" s="13"/>
      <c r="V154" s="13"/>
      <c r="W154" s="13"/>
      <c r="X154" s="13"/>
      <c r="Y154" s="13"/>
      <c r="Z154" s="13"/>
      <c r="AA154" s="13"/>
      <c r="AB154" s="13"/>
      <c r="AC154" s="13"/>
      <c r="AD154" s="13"/>
      <c r="AE154" s="13"/>
      <c r="AT154" s="6" t="s">
        <v>191</v>
      </c>
      <c r="AU154" s="6" t="s">
        <v>85</v>
      </c>
    </row>
    <row r="155" spans="1:65" s="16" customFormat="1" ht="6.9" customHeight="1">
      <c r="A155" s="13"/>
      <c r="B155" s="44"/>
      <c r="C155" s="45"/>
      <c r="D155" s="45"/>
      <c r="E155" s="45"/>
      <c r="F155" s="45"/>
      <c r="G155" s="45"/>
      <c r="H155" s="45"/>
      <c r="I155" s="45"/>
      <c r="J155" s="45"/>
      <c r="K155" s="45"/>
      <c r="L155" s="14"/>
      <c r="M155" s="13"/>
      <c r="O155" s="13"/>
      <c r="P155" s="13"/>
      <c r="Q155" s="13"/>
      <c r="R155" s="13"/>
      <c r="S155" s="13"/>
      <c r="T155" s="13"/>
      <c r="U155" s="13"/>
      <c r="V155" s="13"/>
      <c r="W155" s="13"/>
      <c r="X155" s="13"/>
      <c r="Y155" s="13"/>
      <c r="Z155" s="13"/>
      <c r="AA155" s="13"/>
      <c r="AB155" s="13"/>
      <c r="AC155" s="13"/>
      <c r="AD155" s="13"/>
      <c r="AE155" s="13"/>
    </row>
  </sheetData>
  <sheetProtection algorithmName="SHA-512" hashValue="X28ILfDGKac/OMGhRhfZMYXEY7ncDNMOjU+8cZ5aiOoNd8lRIWeGL/S8NUyMxUJKCthPBo1vm4+ZHXUA3s/s7Q==" saltValue="m3kCLoajpoYK7YZFOlt6iA==" spinCount="100000" sheet="1" objects="1" scenarios="1"/>
  <autoFilter ref="C121:K154" xr:uid="{00000000-0009-0000-0000-00000F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2:BM127"/>
  <sheetViews>
    <sheetView showGridLines="0" tabSelected="1" topLeftCell="A112" workbookViewId="0">
      <selection activeCell="I125" sqref="I125"/>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146</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1024</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237" t="s">
        <v>1052</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17" t="s">
        <v>162</v>
      </c>
      <c r="F29" s="217"/>
      <c r="G29" s="217"/>
      <c r="H29" s="217"/>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ROUND(J121,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ROUND((SUM(BE121:BE126)),  2)</f>
        <v>0</v>
      </c>
      <c r="G35" s="13"/>
      <c r="H35" s="13"/>
      <c r="I35" s="29">
        <v>0.21</v>
      </c>
      <c r="J35" s="28">
        <f>ROUND(((SUM(BE121:BE126))*I35),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ROUND((SUM(BF121:BF126)),  2)</f>
        <v>0</v>
      </c>
      <c r="G36" s="13"/>
      <c r="H36" s="13"/>
      <c r="I36" s="29">
        <v>0.15</v>
      </c>
      <c r="J36" s="28">
        <f>ROUND(((SUM(BF121:BF126))*I36),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ROUND((SUM(BG121:BG126)),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ROUND((SUM(BH121:BH126)),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ROUND((SUM(BI121:BI126)),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1024</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237" t="str">
        <f>E11</f>
        <v>2.7.3 - Úpravy v DIGIP - 4</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J121</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220</v>
      </c>
      <c r="E99" s="55"/>
      <c r="F99" s="55"/>
      <c r="G99" s="55"/>
      <c r="H99" s="55"/>
      <c r="I99" s="55"/>
      <c r="J99" s="56">
        <f>J122</f>
        <v>0</v>
      </c>
      <c r="L99" s="53"/>
    </row>
    <row r="100" spans="1:47" s="16" customFormat="1" ht="21.75" customHeight="1">
      <c r="A100" s="13"/>
      <c r="B100" s="14"/>
      <c r="C100" s="13"/>
      <c r="D100" s="13"/>
      <c r="E100" s="13"/>
      <c r="F100" s="13"/>
      <c r="G100" s="13"/>
      <c r="H100" s="13"/>
      <c r="I100" s="13"/>
      <c r="J100" s="13"/>
      <c r="K100" s="13"/>
      <c r="L100" s="15"/>
      <c r="S100" s="13"/>
      <c r="T100" s="13"/>
      <c r="U100" s="13"/>
      <c r="V100" s="13"/>
      <c r="W100" s="13"/>
      <c r="X100" s="13"/>
      <c r="Y100" s="13"/>
      <c r="Z100" s="13"/>
      <c r="AA100" s="13"/>
      <c r="AB100" s="13"/>
      <c r="AC100" s="13"/>
      <c r="AD100" s="13"/>
      <c r="AE100" s="13"/>
    </row>
    <row r="101" spans="1:47" s="16" customFormat="1" ht="6.9" customHeight="1">
      <c r="A101" s="13"/>
      <c r="B101" s="44"/>
      <c r="C101" s="45"/>
      <c r="D101" s="45"/>
      <c r="E101" s="45"/>
      <c r="F101" s="45"/>
      <c r="G101" s="45"/>
      <c r="H101" s="45"/>
      <c r="I101" s="45"/>
      <c r="J101" s="45"/>
      <c r="K101" s="45"/>
      <c r="L101" s="15"/>
      <c r="S101" s="13"/>
      <c r="T101" s="13"/>
      <c r="U101" s="13"/>
      <c r="V101" s="13"/>
      <c r="W101" s="13"/>
      <c r="X101" s="13"/>
      <c r="Y101" s="13"/>
      <c r="Z101" s="13"/>
      <c r="AA101" s="13"/>
      <c r="AB101" s="13"/>
      <c r="AC101" s="13"/>
      <c r="AD101" s="13"/>
      <c r="AE101" s="13"/>
    </row>
    <row r="105" spans="1:47" s="16" customFormat="1" ht="6.9" customHeight="1">
      <c r="A105" s="13"/>
      <c r="B105" s="46"/>
      <c r="C105" s="47"/>
      <c r="D105" s="47"/>
      <c r="E105" s="47"/>
      <c r="F105" s="47"/>
      <c r="G105" s="47"/>
      <c r="H105" s="47"/>
      <c r="I105" s="47"/>
      <c r="J105" s="47"/>
      <c r="K105" s="47"/>
      <c r="L105" s="15"/>
      <c r="S105" s="13"/>
      <c r="T105" s="13"/>
      <c r="U105" s="13"/>
      <c r="V105" s="13"/>
      <c r="W105" s="13"/>
      <c r="X105" s="13"/>
      <c r="Y105" s="13"/>
      <c r="Z105" s="13"/>
      <c r="AA105" s="13"/>
      <c r="AB105" s="13"/>
      <c r="AC105" s="13"/>
      <c r="AD105" s="13"/>
      <c r="AE105" s="13"/>
    </row>
    <row r="106" spans="1:47" s="16" customFormat="1" ht="24.9" customHeight="1">
      <c r="A106" s="13"/>
      <c r="B106" s="14"/>
      <c r="C106" s="10" t="s">
        <v>169</v>
      </c>
      <c r="D106" s="13"/>
      <c r="E106" s="13"/>
      <c r="F106" s="13"/>
      <c r="G106" s="13"/>
      <c r="H106" s="13"/>
      <c r="I106" s="13"/>
      <c r="J106" s="13"/>
      <c r="K106" s="13"/>
      <c r="L106" s="15"/>
      <c r="S106" s="13"/>
      <c r="T106" s="13"/>
      <c r="U106" s="13"/>
      <c r="V106" s="13"/>
      <c r="W106" s="13"/>
      <c r="X106" s="13"/>
      <c r="Y106" s="13"/>
      <c r="Z106" s="13"/>
      <c r="AA106" s="13"/>
      <c r="AB106" s="13"/>
      <c r="AC106" s="13"/>
      <c r="AD106" s="13"/>
      <c r="AE106" s="13"/>
    </row>
    <row r="107" spans="1:47" s="16" customFormat="1" ht="6.9" customHeight="1">
      <c r="A107" s="13"/>
      <c r="B107" s="14"/>
      <c r="C107" s="13"/>
      <c r="D107" s="13"/>
      <c r="E107" s="13"/>
      <c r="F107" s="13"/>
      <c r="G107" s="13"/>
      <c r="H107" s="13"/>
      <c r="I107" s="13"/>
      <c r="J107" s="13"/>
      <c r="K107" s="13"/>
      <c r="L107" s="15"/>
      <c r="S107" s="13"/>
      <c r="T107" s="13"/>
      <c r="U107" s="13"/>
      <c r="V107" s="13"/>
      <c r="W107" s="13"/>
      <c r="X107" s="13"/>
      <c r="Y107" s="13"/>
      <c r="Z107" s="13"/>
      <c r="AA107" s="13"/>
      <c r="AB107" s="13"/>
      <c r="AC107" s="13"/>
      <c r="AD107" s="13"/>
      <c r="AE107" s="13"/>
    </row>
    <row r="108" spans="1:47" s="16" customFormat="1" ht="12" customHeight="1">
      <c r="A108" s="13"/>
      <c r="B108" s="14"/>
      <c r="C108" s="12" t="s">
        <v>16</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26.25" customHeight="1">
      <c r="A109" s="13"/>
      <c r="B109" s="14"/>
      <c r="C109" s="13"/>
      <c r="D109" s="13"/>
      <c r="E109" s="241" t="str">
        <f>E7</f>
        <v>Nemocnice Rychnov nad Kněžnou – rozšíření průmyslové zóny Solnice – Kvasiny</v>
      </c>
      <c r="F109" s="242"/>
      <c r="G109" s="242"/>
      <c r="H109" s="242"/>
      <c r="I109" s="13"/>
      <c r="J109" s="13"/>
      <c r="K109" s="13"/>
      <c r="L109" s="15"/>
      <c r="S109" s="13"/>
      <c r="T109" s="13"/>
      <c r="U109" s="13"/>
      <c r="V109" s="13"/>
      <c r="W109" s="13"/>
      <c r="X109" s="13"/>
      <c r="Y109" s="13"/>
      <c r="Z109" s="13"/>
      <c r="AA109" s="13"/>
      <c r="AB109" s="13"/>
      <c r="AC109" s="13"/>
      <c r="AD109" s="13"/>
      <c r="AE109" s="13"/>
    </row>
    <row r="110" spans="1:47" ht="12" customHeight="1">
      <c r="B110" s="9"/>
      <c r="C110" s="12" t="s">
        <v>160</v>
      </c>
      <c r="L110" s="9"/>
    </row>
    <row r="111" spans="1:47" s="16" customFormat="1" ht="16.5" customHeight="1">
      <c r="A111" s="13"/>
      <c r="B111" s="14"/>
      <c r="C111" s="13"/>
      <c r="D111" s="13"/>
      <c r="E111" s="241" t="s">
        <v>1024</v>
      </c>
      <c r="F111" s="240"/>
      <c r="G111" s="240"/>
      <c r="H111" s="240"/>
      <c r="I111" s="13"/>
      <c r="J111" s="13"/>
      <c r="K111" s="13"/>
      <c r="L111" s="15"/>
      <c r="S111" s="13"/>
      <c r="T111" s="13"/>
      <c r="U111" s="13"/>
      <c r="V111" s="13"/>
      <c r="W111" s="13"/>
      <c r="X111" s="13"/>
      <c r="Y111" s="13"/>
      <c r="Z111" s="13"/>
      <c r="AA111" s="13"/>
      <c r="AB111" s="13"/>
      <c r="AC111" s="13"/>
      <c r="AD111" s="13"/>
      <c r="AE111" s="13"/>
    </row>
    <row r="112" spans="1:47" s="16" customFormat="1" ht="12" customHeight="1">
      <c r="A112" s="13"/>
      <c r="B112" s="14"/>
      <c r="C112" s="12" t="s">
        <v>216</v>
      </c>
      <c r="D112" s="13"/>
      <c r="E112" s="13"/>
      <c r="F112" s="13"/>
      <c r="G112" s="13"/>
      <c r="H112" s="13"/>
      <c r="I112" s="13"/>
      <c r="J112" s="13"/>
      <c r="K112" s="13"/>
      <c r="L112" s="15"/>
      <c r="S112" s="13"/>
      <c r="T112" s="13"/>
      <c r="U112" s="13"/>
      <c r="V112" s="13"/>
      <c r="W112" s="13"/>
      <c r="X112" s="13"/>
      <c r="Y112" s="13"/>
      <c r="Z112" s="13"/>
      <c r="AA112" s="13"/>
      <c r="AB112" s="13"/>
      <c r="AC112" s="13"/>
      <c r="AD112" s="13"/>
      <c r="AE112" s="13"/>
    </row>
    <row r="113" spans="1:65" s="16" customFormat="1" ht="16.5" customHeight="1">
      <c r="A113" s="13"/>
      <c r="B113" s="14"/>
      <c r="C113" s="13"/>
      <c r="D113" s="13"/>
      <c r="E113" s="237" t="str">
        <f>E11</f>
        <v>2.7.3 - Úpravy v DIGIP - 4</v>
      </c>
      <c r="F113" s="240"/>
      <c r="G113" s="240"/>
      <c r="H113" s="240"/>
      <c r="I113" s="13"/>
      <c r="J113" s="13"/>
      <c r="K113" s="13"/>
      <c r="L113" s="15"/>
      <c r="S113" s="13"/>
      <c r="T113" s="13"/>
      <c r="U113" s="13"/>
      <c r="V113" s="13"/>
      <c r="W113" s="13"/>
      <c r="X113" s="13"/>
      <c r="Y113" s="13"/>
      <c r="Z113" s="13"/>
      <c r="AA113" s="13"/>
      <c r="AB113" s="13"/>
      <c r="AC113" s="13"/>
      <c r="AD113" s="13"/>
      <c r="AE113" s="13"/>
    </row>
    <row r="114" spans="1:65" s="16" customFormat="1" ht="6.9" customHeight="1">
      <c r="A114" s="13"/>
      <c r="B114" s="14"/>
      <c r="C114" s="13"/>
      <c r="D114" s="13"/>
      <c r="E114" s="13"/>
      <c r="F114" s="13"/>
      <c r="G114" s="13"/>
      <c r="H114" s="13"/>
      <c r="I114" s="13"/>
      <c r="J114" s="13"/>
      <c r="K114" s="13"/>
      <c r="L114" s="15"/>
      <c r="S114" s="13"/>
      <c r="T114" s="13"/>
      <c r="U114" s="13"/>
      <c r="V114" s="13"/>
      <c r="W114" s="13"/>
      <c r="X114" s="13"/>
      <c r="Y114" s="13"/>
      <c r="Z114" s="13"/>
      <c r="AA114" s="13"/>
      <c r="AB114" s="13"/>
      <c r="AC114" s="13"/>
      <c r="AD114" s="13"/>
      <c r="AE114" s="13"/>
    </row>
    <row r="115" spans="1:65" s="16" customFormat="1" ht="12" customHeight="1">
      <c r="A115" s="13"/>
      <c r="B115" s="14"/>
      <c r="C115" s="12" t="s">
        <v>20</v>
      </c>
      <c r="D115" s="13"/>
      <c r="E115" s="13"/>
      <c r="F115" s="17" t="str">
        <f>F14</f>
        <v>k.ú. Rychnov nad Kněžnou (744107)</v>
      </c>
      <c r="G115" s="13"/>
      <c r="H115" s="13"/>
      <c r="I115" s="12" t="s">
        <v>22</v>
      </c>
      <c r="J115" s="18" t="str">
        <f>IF(J14="","",J14)</f>
        <v>4. 1. 2021</v>
      </c>
      <c r="K115" s="13"/>
      <c r="L115" s="15"/>
      <c r="S115" s="13"/>
      <c r="T115" s="13"/>
      <c r="U115" s="13"/>
      <c r="V115" s="13"/>
      <c r="W115" s="13"/>
      <c r="X115" s="13"/>
      <c r="Y115" s="13"/>
      <c r="Z115" s="13"/>
      <c r="AA115" s="13"/>
      <c r="AB115" s="13"/>
      <c r="AC115" s="13"/>
      <c r="AD115" s="13"/>
      <c r="AE115" s="13"/>
    </row>
    <row r="116" spans="1:65" s="16" customFormat="1" ht="6.9" customHeight="1">
      <c r="A116" s="13"/>
      <c r="B116" s="14"/>
      <c r="C116" s="13"/>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40" customHeight="1">
      <c r="A117" s="13"/>
      <c r="B117" s="14"/>
      <c r="C117" s="12" t="s">
        <v>24</v>
      </c>
      <c r="D117" s="13"/>
      <c r="E117" s="13"/>
      <c r="F117" s="17" t="str">
        <f>E17</f>
        <v xml:space="preserve">Královéhrad.kraj, Pivovarské nám.1245, H.Králové  </v>
      </c>
      <c r="G117" s="13"/>
      <c r="H117" s="13"/>
      <c r="I117" s="12" t="s">
        <v>30</v>
      </c>
      <c r="J117" s="48" t="str">
        <f>E23</f>
        <v>DOMY, spol. s r. o., architekt. a projekt. ateliér</v>
      </c>
      <c r="K117" s="13"/>
      <c r="L117" s="15"/>
      <c r="S117" s="13"/>
      <c r="T117" s="13"/>
      <c r="U117" s="13"/>
      <c r="V117" s="13"/>
      <c r="W117" s="13"/>
      <c r="X117" s="13"/>
      <c r="Y117" s="13"/>
      <c r="Z117" s="13"/>
      <c r="AA117" s="13"/>
      <c r="AB117" s="13"/>
      <c r="AC117" s="13"/>
      <c r="AD117" s="13"/>
      <c r="AE117" s="13"/>
    </row>
    <row r="118" spans="1:65" s="16" customFormat="1" ht="15.15" customHeight="1">
      <c r="A118" s="13"/>
      <c r="B118" s="14"/>
      <c r="C118" s="12" t="s">
        <v>28</v>
      </c>
      <c r="D118" s="13"/>
      <c r="E118" s="13"/>
      <c r="F118" s="17" t="str">
        <f>IF(E20="","",E20)</f>
        <v>Vyplň údaj</v>
      </c>
      <c r="G118" s="13"/>
      <c r="H118" s="13"/>
      <c r="I118" s="12" t="s">
        <v>33</v>
      </c>
      <c r="J118" s="48" t="str">
        <f>E26</f>
        <v>Ecoten s.r.o.</v>
      </c>
      <c r="K118" s="13"/>
      <c r="L118" s="15"/>
      <c r="S118" s="13"/>
      <c r="T118" s="13"/>
      <c r="U118" s="13"/>
      <c r="V118" s="13"/>
      <c r="W118" s="13"/>
      <c r="X118" s="13"/>
      <c r="Y118" s="13"/>
      <c r="Z118" s="13"/>
      <c r="AA118" s="13"/>
      <c r="AB118" s="13"/>
      <c r="AC118" s="13"/>
      <c r="AD118" s="13"/>
      <c r="AE118" s="13"/>
    </row>
    <row r="119" spans="1:65" s="16" customFormat="1" ht="10.4"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67" customFormat="1" ht="29.25" customHeight="1">
      <c r="A120" s="57"/>
      <c r="B120" s="58"/>
      <c r="C120" s="59" t="s">
        <v>170</v>
      </c>
      <c r="D120" s="60" t="s">
        <v>62</v>
      </c>
      <c r="E120" s="60" t="s">
        <v>58</v>
      </c>
      <c r="F120" s="60" t="s">
        <v>59</v>
      </c>
      <c r="G120" s="60" t="s">
        <v>171</v>
      </c>
      <c r="H120" s="60" t="s">
        <v>172</v>
      </c>
      <c r="I120" s="60" t="s">
        <v>173</v>
      </c>
      <c r="J120" s="61" t="s">
        <v>165</v>
      </c>
      <c r="K120" s="62" t="s">
        <v>174</v>
      </c>
      <c r="L120" s="63"/>
      <c r="M120" s="64" t="s">
        <v>1</v>
      </c>
      <c r="N120" s="65" t="s">
        <v>41</v>
      </c>
      <c r="O120" s="65" t="s">
        <v>175</v>
      </c>
      <c r="P120" s="65" t="s">
        <v>176</v>
      </c>
      <c r="Q120" s="65" t="s">
        <v>177</v>
      </c>
      <c r="R120" s="65" t="s">
        <v>178</v>
      </c>
      <c r="S120" s="65" t="s">
        <v>179</v>
      </c>
      <c r="T120" s="66" t="s">
        <v>180</v>
      </c>
      <c r="U120" s="57"/>
      <c r="V120" s="57"/>
      <c r="W120" s="57"/>
      <c r="X120" s="57"/>
      <c r="Y120" s="57"/>
      <c r="Z120" s="57"/>
      <c r="AA120" s="57"/>
      <c r="AB120" s="57"/>
      <c r="AC120" s="57"/>
      <c r="AD120" s="57"/>
      <c r="AE120" s="57"/>
    </row>
    <row r="121" spans="1:65" s="16" customFormat="1" ht="22.75" customHeight="1">
      <c r="A121" s="13"/>
      <c r="B121" s="14"/>
      <c r="C121" s="68" t="s">
        <v>181</v>
      </c>
      <c r="D121" s="13"/>
      <c r="E121" s="13"/>
      <c r="F121" s="13"/>
      <c r="G121" s="13"/>
      <c r="H121" s="13"/>
      <c r="I121" s="13"/>
      <c r="J121" s="69">
        <f>BK121</f>
        <v>0</v>
      </c>
      <c r="K121" s="13"/>
      <c r="L121" s="14"/>
      <c r="M121" s="70"/>
      <c r="N121" s="71"/>
      <c r="O121" s="23"/>
      <c r="P121" s="72">
        <f>P122</f>
        <v>0</v>
      </c>
      <c r="Q121" s="23"/>
      <c r="R121" s="72">
        <f>R122</f>
        <v>0</v>
      </c>
      <c r="S121" s="23"/>
      <c r="T121" s="73">
        <f>T122</f>
        <v>0</v>
      </c>
      <c r="U121" s="13"/>
      <c r="V121" s="13"/>
      <c r="W121" s="13"/>
      <c r="X121" s="13"/>
      <c r="Y121" s="13"/>
      <c r="Z121" s="13"/>
      <c r="AA121" s="13"/>
      <c r="AB121" s="13"/>
      <c r="AC121" s="13"/>
      <c r="AD121" s="13"/>
      <c r="AE121" s="13"/>
      <c r="AT121" s="6" t="s">
        <v>76</v>
      </c>
      <c r="AU121" s="6" t="s">
        <v>167</v>
      </c>
      <c r="BK121" s="74">
        <f>BK122</f>
        <v>0</v>
      </c>
    </row>
    <row r="122" spans="1:65" s="75" customFormat="1" ht="26" customHeight="1">
      <c r="B122" s="76"/>
      <c r="D122" s="77" t="s">
        <v>76</v>
      </c>
      <c r="E122" s="78" t="s">
        <v>221</v>
      </c>
      <c r="F122" s="78" t="s">
        <v>222</v>
      </c>
      <c r="J122" s="79">
        <f>BK122</f>
        <v>0</v>
      </c>
      <c r="L122" s="76"/>
      <c r="M122" s="80"/>
      <c r="N122" s="81"/>
      <c r="O122" s="81"/>
      <c r="P122" s="82">
        <f>SUM(P123:P126)</f>
        <v>0</v>
      </c>
      <c r="Q122" s="81"/>
      <c r="R122" s="82">
        <f>SUM(R123:R126)</f>
        <v>0</v>
      </c>
      <c r="S122" s="81"/>
      <c r="T122" s="83">
        <f>SUM(T123:T126)</f>
        <v>0</v>
      </c>
      <c r="AR122" s="77" t="s">
        <v>85</v>
      </c>
      <c r="AT122" s="84" t="s">
        <v>76</v>
      </c>
      <c r="AU122" s="84" t="s">
        <v>77</v>
      </c>
      <c r="AY122" s="77" t="s">
        <v>184</v>
      </c>
      <c r="BK122" s="85">
        <f>SUM(BK123:BK126)</f>
        <v>0</v>
      </c>
    </row>
    <row r="123" spans="1:65" s="16" customFormat="1" ht="14.4" customHeight="1">
      <c r="A123" s="13"/>
      <c r="B123" s="14"/>
      <c r="C123" s="86" t="s">
        <v>85</v>
      </c>
      <c r="D123" s="86" t="s">
        <v>185</v>
      </c>
      <c r="E123" s="87" t="s">
        <v>1053</v>
      </c>
      <c r="F123" s="88" t="s">
        <v>241</v>
      </c>
      <c r="G123" s="89" t="s">
        <v>225</v>
      </c>
      <c r="H123" s="90">
        <v>1</v>
      </c>
      <c r="I123" s="91"/>
      <c r="J123" s="91">
        <f>ROUND(I123*H123,2)</f>
        <v>0</v>
      </c>
      <c r="K123" s="92"/>
      <c r="L123" s="14" t="s">
        <v>1242</v>
      </c>
      <c r="M123" s="93" t="s">
        <v>1</v>
      </c>
      <c r="N123" s="94" t="s">
        <v>42</v>
      </c>
      <c r="O123" s="95"/>
      <c r="P123" s="96">
        <f>O123*H123</f>
        <v>0</v>
      </c>
      <c r="Q123" s="96">
        <v>0</v>
      </c>
      <c r="R123" s="96">
        <f>Q123*H123</f>
        <v>0</v>
      </c>
      <c r="S123" s="96">
        <v>0</v>
      </c>
      <c r="T123" s="97">
        <f>S123*H123</f>
        <v>0</v>
      </c>
      <c r="U123" s="13"/>
      <c r="V123" s="13"/>
      <c r="W123" s="13"/>
      <c r="X123" s="13"/>
      <c r="Y123" s="13"/>
      <c r="Z123" s="13"/>
      <c r="AA123" s="109"/>
      <c r="AB123" s="13"/>
      <c r="AC123" s="13"/>
      <c r="AD123" s="13"/>
      <c r="AE123" s="13"/>
      <c r="AR123" s="98" t="s">
        <v>85</v>
      </c>
      <c r="AT123" s="98" t="s">
        <v>185</v>
      </c>
      <c r="AU123" s="98" t="s">
        <v>85</v>
      </c>
      <c r="AY123" s="6" t="s">
        <v>184</v>
      </c>
      <c r="BE123" s="99">
        <f>IF(N123="základní",J123,0)</f>
        <v>0</v>
      </c>
      <c r="BF123" s="99">
        <f>IF(N123="snížená",J123,0)</f>
        <v>0</v>
      </c>
      <c r="BG123" s="99">
        <f>IF(N123="zákl. přenesená",J123,0)</f>
        <v>0</v>
      </c>
      <c r="BH123" s="99">
        <f>IF(N123="sníž. přenesená",J123,0)</f>
        <v>0</v>
      </c>
      <c r="BI123" s="99">
        <f>IF(N123="nulová",J123,0)</f>
        <v>0</v>
      </c>
      <c r="BJ123" s="6" t="s">
        <v>85</v>
      </c>
      <c r="BK123" s="99">
        <f>ROUND(I123*H123,2)</f>
        <v>0</v>
      </c>
      <c r="BL123" s="6" t="s">
        <v>85</v>
      </c>
      <c r="BM123" s="98" t="s">
        <v>304</v>
      </c>
    </row>
    <row r="124" spans="1:65" s="16" customFormat="1" ht="18">
      <c r="A124" s="13"/>
      <c r="B124" s="14"/>
      <c r="C124" s="13"/>
      <c r="D124" s="100" t="s">
        <v>191</v>
      </c>
      <c r="E124" s="13"/>
      <c r="F124" s="101" t="s">
        <v>569</v>
      </c>
      <c r="G124" s="13"/>
      <c r="H124" s="13"/>
      <c r="I124" s="13"/>
      <c r="J124" s="13"/>
      <c r="K124" s="13"/>
      <c r="L124" s="14"/>
      <c r="M124" s="102"/>
      <c r="N124" s="103"/>
      <c r="O124" s="95"/>
      <c r="P124" s="95"/>
      <c r="Q124" s="95"/>
      <c r="R124" s="95"/>
      <c r="S124" s="95"/>
      <c r="T124" s="104"/>
      <c r="U124" s="13"/>
      <c r="V124" s="13"/>
      <c r="W124" s="13"/>
      <c r="X124" s="13"/>
      <c r="Y124" s="13"/>
      <c r="Z124" s="13"/>
      <c r="AA124" s="13"/>
      <c r="AB124" s="13"/>
      <c r="AC124" s="13"/>
      <c r="AD124" s="13"/>
      <c r="AE124" s="13"/>
      <c r="AT124" s="6" t="s">
        <v>191</v>
      </c>
      <c r="AU124" s="6" t="s">
        <v>85</v>
      </c>
    </row>
    <row r="125" spans="1:65" s="16" customFormat="1" ht="14.4" customHeight="1">
      <c r="A125" s="13"/>
      <c r="B125" s="14"/>
      <c r="C125" s="86" t="s">
        <v>87</v>
      </c>
      <c r="D125" s="86" t="s">
        <v>185</v>
      </c>
      <c r="E125" s="87" t="s">
        <v>648</v>
      </c>
      <c r="F125" s="88" t="s">
        <v>649</v>
      </c>
      <c r="G125" s="89" t="s">
        <v>225</v>
      </c>
      <c r="H125" s="90">
        <v>1</v>
      </c>
      <c r="I125" s="91"/>
      <c r="J125" s="91">
        <f>ROUND(I125*H125,2)</f>
        <v>0</v>
      </c>
      <c r="K125" s="92"/>
      <c r="L125" s="14" t="s">
        <v>1242</v>
      </c>
      <c r="M125" s="93" t="s">
        <v>1</v>
      </c>
      <c r="N125" s="94" t="s">
        <v>42</v>
      </c>
      <c r="O125" s="95"/>
      <c r="P125" s="96">
        <f>O125*H125</f>
        <v>0</v>
      </c>
      <c r="Q125" s="96">
        <v>0</v>
      </c>
      <c r="R125" s="96">
        <f>Q125*H125</f>
        <v>0</v>
      </c>
      <c r="S125" s="96">
        <v>0</v>
      </c>
      <c r="T125" s="97">
        <f>S125*H125</f>
        <v>0</v>
      </c>
      <c r="U125" s="13"/>
      <c r="V125" s="13"/>
      <c r="W125" s="13"/>
      <c r="X125" s="13"/>
      <c r="Y125" s="13"/>
      <c r="Z125" s="13"/>
      <c r="AA125" s="13"/>
      <c r="AB125" s="13"/>
      <c r="AC125" s="13"/>
      <c r="AD125" s="13"/>
      <c r="AE125" s="13"/>
      <c r="AR125" s="98" t="s">
        <v>85</v>
      </c>
      <c r="AT125" s="98" t="s">
        <v>185</v>
      </c>
      <c r="AU125" s="98" t="s">
        <v>85</v>
      </c>
      <c r="AY125" s="6" t="s">
        <v>184</v>
      </c>
      <c r="BE125" s="99">
        <f>IF(N125="základní",J125,0)</f>
        <v>0</v>
      </c>
      <c r="BF125" s="99">
        <f>IF(N125="snížená",J125,0)</f>
        <v>0</v>
      </c>
      <c r="BG125" s="99">
        <f>IF(N125="zákl. přenesená",J125,0)</f>
        <v>0</v>
      </c>
      <c r="BH125" s="99">
        <f>IF(N125="sníž. přenesená",J125,0)</f>
        <v>0</v>
      </c>
      <c r="BI125" s="99">
        <f>IF(N125="nulová",J125,0)</f>
        <v>0</v>
      </c>
      <c r="BJ125" s="6" t="s">
        <v>85</v>
      </c>
      <c r="BK125" s="99">
        <f>ROUND(I125*H125,2)</f>
        <v>0</v>
      </c>
      <c r="BL125" s="6" t="s">
        <v>85</v>
      </c>
      <c r="BM125" s="98" t="s">
        <v>471</v>
      </c>
    </row>
    <row r="126" spans="1:65" s="16" customFormat="1" ht="18">
      <c r="A126" s="13"/>
      <c r="B126" s="14"/>
      <c r="C126" s="13"/>
      <c r="D126" s="100" t="s">
        <v>191</v>
      </c>
      <c r="E126" s="13"/>
      <c r="F126" s="101" t="s">
        <v>569</v>
      </c>
      <c r="G126" s="13"/>
      <c r="H126" s="13"/>
      <c r="I126" s="13"/>
      <c r="J126" s="13"/>
      <c r="K126" s="13"/>
      <c r="L126" s="14"/>
      <c r="M126" s="105"/>
      <c r="N126" s="106"/>
      <c r="O126" s="107"/>
      <c r="P126" s="107"/>
      <c r="Q126" s="107"/>
      <c r="R126" s="107"/>
      <c r="S126" s="107"/>
      <c r="T126" s="108"/>
      <c r="U126" s="13"/>
      <c r="V126" s="13"/>
      <c r="W126" s="13"/>
      <c r="X126" s="13"/>
      <c r="Y126" s="13"/>
      <c r="Z126" s="13"/>
      <c r="AA126" s="13"/>
      <c r="AB126" s="13"/>
      <c r="AC126" s="13"/>
      <c r="AD126" s="13"/>
      <c r="AE126" s="13"/>
      <c r="AT126" s="6" t="s">
        <v>191</v>
      </c>
      <c r="AU126" s="6" t="s">
        <v>85</v>
      </c>
    </row>
    <row r="127" spans="1:65" s="16" customFormat="1" ht="6.9" customHeight="1">
      <c r="A127" s="13"/>
      <c r="B127" s="44"/>
      <c r="C127" s="45"/>
      <c r="D127" s="45"/>
      <c r="E127" s="45"/>
      <c r="F127" s="45"/>
      <c r="G127" s="45"/>
      <c r="H127" s="45"/>
      <c r="I127" s="45"/>
      <c r="J127" s="45"/>
      <c r="K127" s="45"/>
      <c r="L127" s="14"/>
      <c r="M127" s="13"/>
      <c r="O127" s="13"/>
      <c r="P127" s="13"/>
      <c r="Q127" s="13"/>
      <c r="R127" s="13"/>
      <c r="S127" s="13"/>
      <c r="T127" s="13"/>
      <c r="U127" s="13"/>
      <c r="V127" s="13"/>
      <c r="W127" s="13"/>
      <c r="X127" s="13"/>
      <c r="Y127" s="13"/>
      <c r="Z127" s="13"/>
      <c r="AA127" s="13"/>
      <c r="AB127" s="13"/>
      <c r="AC127" s="13"/>
      <c r="AD127" s="13"/>
      <c r="AE127" s="13"/>
    </row>
  </sheetData>
  <sheetProtection algorithmName="SHA-512" hashValue="igYwoE/2lrlOw9imigXOpafVMkRjLU6LO4m1+pWuEOm0Ziqk5zivswZkRGUi8G2YpwB7lDMADPaqSt/n8O8j3g==" saltValue="zfhvYAiOGW5ZsxiWq8SQ9Q==" spinCount="100000" sheet="1" objects="1" scenarios="1"/>
  <autoFilter ref="C120:K126" xr:uid="{00000000-0009-0000-0000-000010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2:BM175"/>
  <sheetViews>
    <sheetView showGridLines="0" topLeftCell="A100" workbookViewId="0">
      <selection activeCell="I124" sqref="I124"/>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149</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1024</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237" t="s">
        <v>1054</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17" t="s">
        <v>162</v>
      </c>
      <c r="F29" s="217"/>
      <c r="G29" s="217"/>
      <c r="H29" s="217"/>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ROUND(J122,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ROUND((SUM(BE122:BE174)),  2)</f>
        <v>0</v>
      </c>
      <c r="G35" s="13"/>
      <c r="H35" s="13"/>
      <c r="I35" s="29">
        <v>0.21</v>
      </c>
      <c r="J35" s="28">
        <f>ROUND(((SUM(BE122:BE174))*I35),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ROUND((SUM(BF122:BF174)),  2)</f>
        <v>0</v>
      </c>
      <c r="G36" s="13"/>
      <c r="H36" s="13"/>
      <c r="I36" s="29">
        <v>0.15</v>
      </c>
      <c r="J36" s="28">
        <f>ROUND(((SUM(BF122:BF174))*I36),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ROUND((SUM(BG122:BG174)),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ROUND((SUM(BH122:BH174)),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ROUND((SUM(BI122:BI174)),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1024</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237" t="str">
        <f>E11</f>
        <v>2.7.4 - Úpravy v DIGIP - 5</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J122</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220</v>
      </c>
      <c r="E99" s="55"/>
      <c r="F99" s="55"/>
      <c r="G99" s="55"/>
      <c r="H99" s="55"/>
      <c r="I99" s="55"/>
      <c r="J99" s="56">
        <f>J123</f>
        <v>0</v>
      </c>
      <c r="L99" s="53"/>
    </row>
    <row r="100" spans="1:47" s="52" customFormat="1" ht="24.9" customHeight="1">
      <c r="B100" s="53"/>
      <c r="D100" s="54" t="s">
        <v>264</v>
      </c>
      <c r="E100" s="55"/>
      <c r="F100" s="55"/>
      <c r="G100" s="55"/>
      <c r="H100" s="55"/>
      <c r="I100" s="55"/>
      <c r="J100" s="56">
        <f>J166</f>
        <v>0</v>
      </c>
      <c r="L100" s="53"/>
    </row>
    <row r="101" spans="1:47" s="16" customFormat="1" ht="21.75" customHeight="1">
      <c r="A101" s="13"/>
      <c r="B101" s="14"/>
      <c r="C101" s="13"/>
      <c r="D101" s="13"/>
      <c r="E101" s="13"/>
      <c r="F101" s="13"/>
      <c r="G101" s="13"/>
      <c r="H101" s="13"/>
      <c r="I101" s="13"/>
      <c r="J101" s="13"/>
      <c r="K101" s="13"/>
      <c r="L101" s="15"/>
      <c r="S101" s="13"/>
      <c r="T101" s="13"/>
      <c r="U101" s="13"/>
      <c r="V101" s="13"/>
      <c r="W101" s="13"/>
      <c r="X101" s="13"/>
      <c r="Y101" s="13"/>
      <c r="Z101" s="13"/>
      <c r="AA101" s="13"/>
      <c r="AB101" s="13"/>
      <c r="AC101" s="13"/>
      <c r="AD101" s="13"/>
      <c r="AE101" s="13"/>
    </row>
    <row r="102" spans="1:47" s="16" customFormat="1" ht="6.9" customHeight="1">
      <c r="A102" s="13"/>
      <c r="B102" s="44"/>
      <c r="C102" s="45"/>
      <c r="D102" s="45"/>
      <c r="E102" s="45"/>
      <c r="F102" s="45"/>
      <c r="G102" s="45"/>
      <c r="H102" s="45"/>
      <c r="I102" s="45"/>
      <c r="J102" s="45"/>
      <c r="K102" s="45"/>
      <c r="L102" s="15"/>
      <c r="S102" s="13"/>
      <c r="T102" s="13"/>
      <c r="U102" s="13"/>
      <c r="V102" s="13"/>
      <c r="W102" s="13"/>
      <c r="X102" s="13"/>
      <c r="Y102" s="13"/>
      <c r="Z102" s="13"/>
      <c r="AA102" s="13"/>
      <c r="AB102" s="13"/>
      <c r="AC102" s="13"/>
      <c r="AD102" s="13"/>
      <c r="AE102" s="13"/>
    </row>
    <row r="106" spans="1:47" s="16" customFormat="1" ht="6.9" customHeight="1">
      <c r="A106" s="13"/>
      <c r="B106" s="46"/>
      <c r="C106" s="47"/>
      <c r="D106" s="47"/>
      <c r="E106" s="47"/>
      <c r="F106" s="47"/>
      <c r="G106" s="47"/>
      <c r="H106" s="47"/>
      <c r="I106" s="47"/>
      <c r="J106" s="47"/>
      <c r="K106" s="47"/>
      <c r="L106" s="15"/>
      <c r="S106" s="13"/>
      <c r="T106" s="13"/>
      <c r="U106" s="13"/>
      <c r="V106" s="13"/>
      <c r="W106" s="13"/>
      <c r="X106" s="13"/>
      <c r="Y106" s="13"/>
      <c r="Z106" s="13"/>
      <c r="AA106" s="13"/>
      <c r="AB106" s="13"/>
      <c r="AC106" s="13"/>
      <c r="AD106" s="13"/>
      <c r="AE106" s="13"/>
    </row>
    <row r="107" spans="1:47" s="16" customFormat="1" ht="24.9" customHeight="1">
      <c r="A107" s="13"/>
      <c r="B107" s="14"/>
      <c r="C107" s="10" t="s">
        <v>169</v>
      </c>
      <c r="D107" s="13"/>
      <c r="E107" s="13"/>
      <c r="F107" s="13"/>
      <c r="G107" s="13"/>
      <c r="H107" s="13"/>
      <c r="I107" s="13"/>
      <c r="J107" s="13"/>
      <c r="K107" s="13"/>
      <c r="L107" s="15"/>
      <c r="S107" s="13"/>
      <c r="T107" s="13"/>
      <c r="U107" s="13"/>
      <c r="V107" s="13"/>
      <c r="W107" s="13"/>
      <c r="X107" s="13"/>
      <c r="Y107" s="13"/>
      <c r="Z107" s="13"/>
      <c r="AA107" s="13"/>
      <c r="AB107" s="13"/>
      <c r="AC107" s="13"/>
      <c r="AD107" s="13"/>
      <c r="AE107" s="13"/>
    </row>
    <row r="108" spans="1:47" s="16" customFormat="1" ht="6.9" customHeight="1">
      <c r="A108" s="13"/>
      <c r="B108" s="14"/>
      <c r="C108" s="13"/>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12" customHeight="1">
      <c r="A109" s="13"/>
      <c r="B109" s="14"/>
      <c r="C109" s="12" t="s">
        <v>16</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26.25" customHeight="1">
      <c r="A110" s="13"/>
      <c r="B110" s="14"/>
      <c r="C110" s="13"/>
      <c r="D110" s="13"/>
      <c r="E110" s="241" t="str">
        <f>E7</f>
        <v>Nemocnice Rychnov nad Kněžnou – rozšíření průmyslové zóny Solnice – Kvasiny</v>
      </c>
      <c r="F110" s="242"/>
      <c r="G110" s="242"/>
      <c r="H110" s="242"/>
      <c r="I110" s="13"/>
      <c r="J110" s="13"/>
      <c r="K110" s="13"/>
      <c r="L110" s="15"/>
      <c r="S110" s="13"/>
      <c r="T110" s="13"/>
      <c r="U110" s="13"/>
      <c r="V110" s="13"/>
      <c r="W110" s="13"/>
      <c r="X110" s="13"/>
      <c r="Y110" s="13"/>
      <c r="Z110" s="13"/>
      <c r="AA110" s="13"/>
      <c r="AB110" s="13"/>
      <c r="AC110" s="13"/>
      <c r="AD110" s="13"/>
      <c r="AE110" s="13"/>
    </row>
    <row r="111" spans="1:47" ht="12" customHeight="1">
      <c r="B111" s="9"/>
      <c r="C111" s="12" t="s">
        <v>160</v>
      </c>
      <c r="L111" s="9"/>
    </row>
    <row r="112" spans="1:47" s="16" customFormat="1" ht="16.5" customHeight="1">
      <c r="A112" s="13"/>
      <c r="B112" s="14"/>
      <c r="C112" s="13"/>
      <c r="D112" s="13"/>
      <c r="E112" s="241" t="s">
        <v>1024</v>
      </c>
      <c r="F112" s="240"/>
      <c r="G112" s="240"/>
      <c r="H112" s="240"/>
      <c r="I112" s="13"/>
      <c r="J112" s="13"/>
      <c r="K112" s="13"/>
      <c r="L112" s="15"/>
      <c r="S112" s="13"/>
      <c r="T112" s="13"/>
      <c r="U112" s="13"/>
      <c r="V112" s="13"/>
      <c r="W112" s="13"/>
      <c r="X112" s="13"/>
      <c r="Y112" s="13"/>
      <c r="Z112" s="13"/>
      <c r="AA112" s="13"/>
      <c r="AB112" s="13"/>
      <c r="AC112" s="13"/>
      <c r="AD112" s="13"/>
      <c r="AE112" s="13"/>
    </row>
    <row r="113" spans="1:65" s="16" customFormat="1" ht="12" customHeight="1">
      <c r="A113" s="13"/>
      <c r="B113" s="14"/>
      <c r="C113" s="12" t="s">
        <v>216</v>
      </c>
      <c r="D113" s="13"/>
      <c r="E113" s="13"/>
      <c r="F113" s="13"/>
      <c r="G113" s="13"/>
      <c r="H113" s="13"/>
      <c r="I113" s="13"/>
      <c r="J113" s="13"/>
      <c r="K113" s="13"/>
      <c r="L113" s="15"/>
      <c r="S113" s="13"/>
      <c r="T113" s="13"/>
      <c r="U113" s="13"/>
      <c r="V113" s="13"/>
      <c r="W113" s="13"/>
      <c r="X113" s="13"/>
      <c r="Y113" s="13"/>
      <c r="Z113" s="13"/>
      <c r="AA113" s="13"/>
      <c r="AB113" s="13"/>
      <c r="AC113" s="13"/>
      <c r="AD113" s="13"/>
      <c r="AE113" s="13"/>
    </row>
    <row r="114" spans="1:65" s="16" customFormat="1" ht="16.5" customHeight="1">
      <c r="A114" s="13"/>
      <c r="B114" s="14"/>
      <c r="C114" s="13"/>
      <c r="D114" s="13"/>
      <c r="E114" s="237" t="str">
        <f>E11</f>
        <v>2.7.4 - Úpravy v DIGIP - 5</v>
      </c>
      <c r="F114" s="240"/>
      <c r="G114" s="240"/>
      <c r="H114" s="240"/>
      <c r="I114" s="13"/>
      <c r="J114" s="13"/>
      <c r="K114" s="13"/>
      <c r="L114" s="15"/>
      <c r="S114" s="13"/>
      <c r="T114" s="13"/>
      <c r="U114" s="13"/>
      <c r="V114" s="13"/>
      <c r="W114" s="13"/>
      <c r="X114" s="13"/>
      <c r="Y114" s="13"/>
      <c r="Z114" s="13"/>
      <c r="AA114" s="13"/>
      <c r="AB114" s="13"/>
      <c r="AC114" s="13"/>
      <c r="AD114" s="13"/>
      <c r="AE114" s="13"/>
    </row>
    <row r="115" spans="1:65" s="16" customFormat="1" ht="6.9" customHeight="1">
      <c r="A115" s="13"/>
      <c r="B115" s="14"/>
      <c r="C115" s="13"/>
      <c r="D115" s="13"/>
      <c r="E115" s="13"/>
      <c r="F115" s="13"/>
      <c r="G115" s="13"/>
      <c r="H115" s="13"/>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20</v>
      </c>
      <c r="D116" s="13"/>
      <c r="E116" s="13"/>
      <c r="F116" s="17" t="str">
        <f>F14</f>
        <v>k.ú. Rychnov nad Kněžnou (744107)</v>
      </c>
      <c r="G116" s="13"/>
      <c r="H116" s="13"/>
      <c r="I116" s="12" t="s">
        <v>22</v>
      </c>
      <c r="J116" s="18" t="str">
        <f>IF(J14="","",J14)</f>
        <v>4. 1. 2021</v>
      </c>
      <c r="K116" s="13"/>
      <c r="L116" s="15"/>
      <c r="S116" s="13"/>
      <c r="T116" s="13"/>
      <c r="U116" s="13"/>
      <c r="V116" s="13"/>
      <c r="W116" s="13"/>
      <c r="X116" s="13"/>
      <c r="Y116" s="13"/>
      <c r="Z116" s="13"/>
      <c r="AA116" s="13"/>
      <c r="AB116" s="13"/>
      <c r="AC116" s="13"/>
      <c r="AD116" s="13"/>
      <c r="AE116" s="13"/>
    </row>
    <row r="117" spans="1:65" s="16" customFormat="1" ht="6.9" customHeight="1">
      <c r="A117" s="13"/>
      <c r="B117" s="14"/>
      <c r="C117" s="13"/>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40" customHeight="1">
      <c r="A118" s="13"/>
      <c r="B118" s="14"/>
      <c r="C118" s="12" t="s">
        <v>24</v>
      </c>
      <c r="D118" s="13"/>
      <c r="E118" s="13"/>
      <c r="F118" s="17" t="str">
        <f>E17</f>
        <v xml:space="preserve">Královéhrad.kraj, Pivovarské nám.1245, H.Králové  </v>
      </c>
      <c r="G118" s="13"/>
      <c r="H118" s="13"/>
      <c r="I118" s="12" t="s">
        <v>30</v>
      </c>
      <c r="J118" s="48" t="str">
        <f>E23</f>
        <v>DOMY, spol. s r. o., architekt. a projekt. ateliér</v>
      </c>
      <c r="K118" s="13"/>
      <c r="L118" s="15"/>
      <c r="S118" s="13"/>
      <c r="T118" s="13"/>
      <c r="U118" s="13"/>
      <c r="V118" s="13"/>
      <c r="W118" s="13"/>
      <c r="X118" s="13"/>
      <c r="Y118" s="13"/>
      <c r="Z118" s="13"/>
      <c r="AA118" s="13"/>
      <c r="AB118" s="13"/>
      <c r="AC118" s="13"/>
      <c r="AD118" s="13"/>
      <c r="AE118" s="13"/>
    </row>
    <row r="119" spans="1:65" s="16" customFormat="1" ht="15.15" customHeight="1">
      <c r="A119" s="13"/>
      <c r="B119" s="14"/>
      <c r="C119" s="12" t="s">
        <v>28</v>
      </c>
      <c r="D119" s="13"/>
      <c r="E119" s="13"/>
      <c r="F119" s="17" t="str">
        <f>IF(E20="","",E20)</f>
        <v>Vyplň údaj</v>
      </c>
      <c r="G119" s="13"/>
      <c r="H119" s="13"/>
      <c r="I119" s="12" t="s">
        <v>33</v>
      </c>
      <c r="J119" s="48" t="str">
        <f>E26</f>
        <v>Ecoten s.r.o.</v>
      </c>
      <c r="K119" s="13"/>
      <c r="L119" s="15"/>
      <c r="S119" s="13"/>
      <c r="T119" s="13"/>
      <c r="U119" s="13"/>
      <c r="V119" s="13"/>
      <c r="W119" s="13"/>
      <c r="X119" s="13"/>
      <c r="Y119" s="13"/>
      <c r="Z119" s="13"/>
      <c r="AA119" s="13"/>
      <c r="AB119" s="13"/>
      <c r="AC119" s="13"/>
      <c r="AD119" s="13"/>
      <c r="AE119" s="13"/>
    </row>
    <row r="120" spans="1:65" s="16" customFormat="1" ht="10.4"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67" customFormat="1" ht="29.25" customHeight="1">
      <c r="A121" s="57"/>
      <c r="B121" s="58"/>
      <c r="C121" s="59" t="s">
        <v>170</v>
      </c>
      <c r="D121" s="60" t="s">
        <v>62</v>
      </c>
      <c r="E121" s="60" t="s">
        <v>58</v>
      </c>
      <c r="F121" s="60" t="s">
        <v>59</v>
      </c>
      <c r="G121" s="60" t="s">
        <v>171</v>
      </c>
      <c r="H121" s="60" t="s">
        <v>172</v>
      </c>
      <c r="I121" s="60" t="s">
        <v>173</v>
      </c>
      <c r="J121" s="61" t="s">
        <v>165</v>
      </c>
      <c r="K121" s="62" t="s">
        <v>174</v>
      </c>
      <c r="L121" s="63"/>
      <c r="M121" s="64" t="s">
        <v>1</v>
      </c>
      <c r="N121" s="65" t="s">
        <v>41</v>
      </c>
      <c r="O121" s="65" t="s">
        <v>175</v>
      </c>
      <c r="P121" s="65" t="s">
        <v>176</v>
      </c>
      <c r="Q121" s="65" t="s">
        <v>177</v>
      </c>
      <c r="R121" s="65" t="s">
        <v>178</v>
      </c>
      <c r="S121" s="65" t="s">
        <v>179</v>
      </c>
      <c r="T121" s="66" t="s">
        <v>180</v>
      </c>
      <c r="U121" s="57"/>
      <c r="V121" s="57"/>
      <c r="W121" s="57"/>
      <c r="X121" s="57"/>
      <c r="Y121" s="57"/>
      <c r="Z121" s="57"/>
      <c r="AA121" s="57"/>
      <c r="AB121" s="57"/>
      <c r="AC121" s="57"/>
      <c r="AD121" s="57"/>
      <c r="AE121" s="57"/>
    </row>
    <row r="122" spans="1:65" s="16" customFormat="1" ht="22.75" customHeight="1">
      <c r="A122" s="13"/>
      <c r="B122" s="14"/>
      <c r="C122" s="68" t="s">
        <v>181</v>
      </c>
      <c r="D122" s="13"/>
      <c r="E122" s="13"/>
      <c r="F122" s="13"/>
      <c r="G122" s="13"/>
      <c r="H122" s="13"/>
      <c r="I122" s="13"/>
      <c r="J122" s="69">
        <f>BK122</f>
        <v>0</v>
      </c>
      <c r="K122" s="13"/>
      <c r="L122" s="14"/>
      <c r="M122" s="70"/>
      <c r="N122" s="71"/>
      <c r="O122" s="23"/>
      <c r="P122" s="72">
        <f>P123+P166</f>
        <v>0</v>
      </c>
      <c r="Q122" s="23"/>
      <c r="R122" s="72">
        <f>R123+R166</f>
        <v>0</v>
      </c>
      <c r="S122" s="23"/>
      <c r="T122" s="73">
        <f>T123+T166</f>
        <v>0</v>
      </c>
      <c r="U122" s="13"/>
      <c r="V122" s="13"/>
      <c r="W122" s="13"/>
      <c r="X122" s="13"/>
      <c r="Y122" s="13"/>
      <c r="Z122" s="13"/>
      <c r="AA122" s="13"/>
      <c r="AB122" s="13"/>
      <c r="AC122" s="13"/>
      <c r="AD122" s="13"/>
      <c r="AE122" s="13"/>
      <c r="AT122" s="6" t="s">
        <v>76</v>
      </c>
      <c r="AU122" s="6" t="s">
        <v>167</v>
      </c>
      <c r="BK122" s="74">
        <f>BK123+BK166</f>
        <v>0</v>
      </c>
    </row>
    <row r="123" spans="1:65" s="75" customFormat="1" ht="26" customHeight="1">
      <c r="B123" s="76"/>
      <c r="D123" s="77" t="s">
        <v>76</v>
      </c>
      <c r="E123" s="78" t="s">
        <v>221</v>
      </c>
      <c r="F123" s="78" t="s">
        <v>222</v>
      </c>
      <c r="J123" s="79">
        <f>BK123</f>
        <v>0</v>
      </c>
      <c r="L123" s="76"/>
      <c r="M123" s="80"/>
      <c r="N123" s="81"/>
      <c r="O123" s="81"/>
      <c r="P123" s="82">
        <f>SUM(P124:P165)</f>
        <v>0</v>
      </c>
      <c r="Q123" s="81"/>
      <c r="R123" s="82">
        <f>SUM(R124:R165)</f>
        <v>0</v>
      </c>
      <c r="S123" s="81"/>
      <c r="T123" s="83">
        <f>SUM(T124:T165)</f>
        <v>0</v>
      </c>
      <c r="AR123" s="77" t="s">
        <v>85</v>
      </c>
      <c r="AT123" s="84" t="s">
        <v>76</v>
      </c>
      <c r="AU123" s="84" t="s">
        <v>77</v>
      </c>
      <c r="AY123" s="77" t="s">
        <v>184</v>
      </c>
      <c r="BK123" s="85">
        <f>SUM(BK124:BK165)</f>
        <v>0</v>
      </c>
    </row>
    <row r="124" spans="1:65" s="16" customFormat="1" ht="14.4" customHeight="1">
      <c r="A124" s="13"/>
      <c r="B124" s="14"/>
      <c r="C124" s="86" t="s">
        <v>85</v>
      </c>
      <c r="D124" s="86" t="s">
        <v>185</v>
      </c>
      <c r="E124" s="87" t="s">
        <v>1055</v>
      </c>
      <c r="F124" s="88" t="s">
        <v>1056</v>
      </c>
      <c r="G124" s="89" t="s">
        <v>225</v>
      </c>
      <c r="H124" s="90">
        <v>1</v>
      </c>
      <c r="I124" s="91"/>
      <c r="J124" s="91">
        <f>ROUND(I124*H124,2)</f>
        <v>0</v>
      </c>
      <c r="K124" s="92"/>
      <c r="L124" s="14" t="s">
        <v>1242</v>
      </c>
      <c r="M124" s="93" t="s">
        <v>1</v>
      </c>
      <c r="N124" s="94" t="s">
        <v>42</v>
      </c>
      <c r="O124" s="95"/>
      <c r="P124" s="96">
        <f>O124*H124</f>
        <v>0</v>
      </c>
      <c r="Q124" s="96">
        <v>0</v>
      </c>
      <c r="R124" s="96">
        <f>Q124*H124</f>
        <v>0</v>
      </c>
      <c r="S124" s="96">
        <v>0</v>
      </c>
      <c r="T124" s="97">
        <f>S124*H124</f>
        <v>0</v>
      </c>
      <c r="U124" s="13"/>
      <c r="V124" s="13"/>
      <c r="W124" s="13"/>
      <c r="X124" s="13"/>
      <c r="Y124" s="13"/>
      <c r="Z124" s="13"/>
      <c r="AA124" s="13"/>
      <c r="AB124" s="13"/>
      <c r="AC124" s="13"/>
      <c r="AD124" s="13"/>
      <c r="AE124" s="13"/>
      <c r="AR124" s="98" t="s">
        <v>85</v>
      </c>
      <c r="AT124" s="98" t="s">
        <v>185</v>
      </c>
      <c r="AU124" s="98" t="s">
        <v>85</v>
      </c>
      <c r="AY124" s="6" t="s">
        <v>184</v>
      </c>
      <c r="BE124" s="99">
        <f>IF(N124="základní",J124,0)</f>
        <v>0</v>
      </c>
      <c r="BF124" s="99">
        <f>IF(N124="snížená",J124,0)</f>
        <v>0</v>
      </c>
      <c r="BG124" s="99">
        <f>IF(N124="zákl. přenesená",J124,0)</f>
        <v>0</v>
      </c>
      <c r="BH124" s="99">
        <f>IF(N124="sníž. přenesená",J124,0)</f>
        <v>0</v>
      </c>
      <c r="BI124" s="99">
        <f>IF(N124="nulová",J124,0)</f>
        <v>0</v>
      </c>
      <c r="BJ124" s="6" t="s">
        <v>85</v>
      </c>
      <c r="BK124" s="99">
        <f>ROUND(I124*H124,2)</f>
        <v>0</v>
      </c>
      <c r="BL124" s="6" t="s">
        <v>85</v>
      </c>
      <c r="BM124" s="98" t="s">
        <v>182</v>
      </c>
    </row>
    <row r="125" spans="1:65" s="16" customFormat="1" ht="18">
      <c r="A125" s="13"/>
      <c r="B125" s="14"/>
      <c r="C125" s="13"/>
      <c r="D125" s="100" t="s">
        <v>191</v>
      </c>
      <c r="E125" s="13"/>
      <c r="F125" s="101" t="s">
        <v>673</v>
      </c>
      <c r="G125" s="13"/>
      <c r="H125" s="13"/>
      <c r="I125" s="13"/>
      <c r="J125" s="13"/>
      <c r="K125" s="13"/>
      <c r="L125" s="14"/>
      <c r="M125" s="102"/>
      <c r="N125" s="103"/>
      <c r="O125" s="95"/>
      <c r="P125" s="95"/>
      <c r="Q125" s="95"/>
      <c r="R125" s="95"/>
      <c r="S125" s="95"/>
      <c r="T125" s="104"/>
      <c r="U125" s="13"/>
      <c r="V125" s="13"/>
      <c r="W125" s="13"/>
      <c r="X125" s="13"/>
      <c r="Y125" s="13"/>
      <c r="Z125" s="13"/>
      <c r="AA125" s="13"/>
      <c r="AB125" s="13"/>
      <c r="AC125" s="13"/>
      <c r="AD125" s="13"/>
      <c r="AE125" s="13"/>
      <c r="AT125" s="6" t="s">
        <v>191</v>
      </c>
      <c r="AU125" s="6" t="s">
        <v>85</v>
      </c>
    </row>
    <row r="126" spans="1:65" s="16" customFormat="1" ht="14.4" customHeight="1">
      <c r="A126" s="13"/>
      <c r="B126" s="14"/>
      <c r="C126" s="86" t="s">
        <v>87</v>
      </c>
      <c r="D126" s="86" t="s">
        <v>185</v>
      </c>
      <c r="E126" s="87" t="s">
        <v>1057</v>
      </c>
      <c r="F126" s="88" t="s">
        <v>982</v>
      </c>
      <c r="G126" s="89" t="s">
        <v>225</v>
      </c>
      <c r="H126" s="90">
        <v>1</v>
      </c>
      <c r="I126" s="91"/>
      <c r="J126" s="91">
        <f>ROUND(I126*H126,2)</f>
        <v>0</v>
      </c>
      <c r="K126" s="92"/>
      <c r="L126" s="14" t="s">
        <v>1242</v>
      </c>
      <c r="M126" s="93" t="s">
        <v>1</v>
      </c>
      <c r="N126" s="94" t="s">
        <v>42</v>
      </c>
      <c r="O126" s="95"/>
      <c r="P126" s="96">
        <f>O126*H126</f>
        <v>0</v>
      </c>
      <c r="Q126" s="96">
        <v>0</v>
      </c>
      <c r="R126" s="96">
        <f>Q126*H126</f>
        <v>0</v>
      </c>
      <c r="S126" s="96">
        <v>0</v>
      </c>
      <c r="T126" s="97">
        <f>S126*H126</f>
        <v>0</v>
      </c>
      <c r="U126" s="13"/>
      <c r="V126" s="13"/>
      <c r="W126" s="13"/>
      <c r="X126" s="13"/>
      <c r="Y126" s="13"/>
      <c r="Z126" s="13"/>
      <c r="AA126" s="13"/>
      <c r="AB126" s="13"/>
      <c r="AC126" s="13"/>
      <c r="AD126" s="13"/>
      <c r="AE126" s="13"/>
      <c r="AR126" s="98" t="s">
        <v>85</v>
      </c>
      <c r="AT126" s="98" t="s">
        <v>185</v>
      </c>
      <c r="AU126" s="98" t="s">
        <v>85</v>
      </c>
      <c r="AY126" s="6" t="s">
        <v>184</v>
      </c>
      <c r="BE126" s="99">
        <f>IF(N126="základní",J126,0)</f>
        <v>0</v>
      </c>
      <c r="BF126" s="99">
        <f>IF(N126="snížená",J126,0)</f>
        <v>0</v>
      </c>
      <c r="BG126" s="99">
        <f>IF(N126="zákl. přenesená",J126,0)</f>
        <v>0</v>
      </c>
      <c r="BH126" s="99">
        <f>IF(N126="sníž. přenesená",J126,0)</f>
        <v>0</v>
      </c>
      <c r="BI126" s="99">
        <f>IF(N126="nulová",J126,0)</f>
        <v>0</v>
      </c>
      <c r="BJ126" s="6" t="s">
        <v>85</v>
      </c>
      <c r="BK126" s="99">
        <f>ROUND(I126*H126,2)</f>
        <v>0</v>
      </c>
      <c r="BL126" s="6" t="s">
        <v>85</v>
      </c>
      <c r="BM126" s="98" t="s">
        <v>280</v>
      </c>
    </row>
    <row r="127" spans="1:65" s="16" customFormat="1" ht="18">
      <c r="A127" s="13"/>
      <c r="B127" s="14"/>
      <c r="C127" s="13"/>
      <c r="D127" s="100" t="s">
        <v>191</v>
      </c>
      <c r="E127" s="13"/>
      <c r="F127" s="101" t="s">
        <v>673</v>
      </c>
      <c r="G127" s="13"/>
      <c r="H127" s="13"/>
      <c r="I127" s="13"/>
      <c r="J127" s="13"/>
      <c r="K127" s="13"/>
      <c r="L127" s="14"/>
      <c r="M127" s="102"/>
      <c r="N127" s="103"/>
      <c r="O127" s="95"/>
      <c r="P127" s="95"/>
      <c r="Q127" s="95"/>
      <c r="R127" s="95"/>
      <c r="S127" s="95"/>
      <c r="T127" s="104"/>
      <c r="U127" s="13"/>
      <c r="V127" s="13"/>
      <c r="W127" s="13"/>
      <c r="X127" s="13"/>
      <c r="Y127" s="13"/>
      <c r="Z127" s="13"/>
      <c r="AA127" s="13"/>
      <c r="AB127" s="13"/>
      <c r="AC127" s="13"/>
      <c r="AD127" s="13"/>
      <c r="AE127" s="13"/>
      <c r="AT127" s="6" t="s">
        <v>191</v>
      </c>
      <c r="AU127" s="6" t="s">
        <v>85</v>
      </c>
    </row>
    <row r="128" spans="1:65" s="16" customFormat="1" ht="14.4" customHeight="1">
      <c r="A128" s="13"/>
      <c r="B128" s="14"/>
      <c r="C128" s="86" t="s">
        <v>97</v>
      </c>
      <c r="D128" s="86" t="s">
        <v>185</v>
      </c>
      <c r="E128" s="87" t="s">
        <v>698</v>
      </c>
      <c r="F128" s="88" t="s">
        <v>699</v>
      </c>
      <c r="G128" s="89" t="s">
        <v>225</v>
      </c>
      <c r="H128" s="90">
        <v>1</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311</v>
      </c>
    </row>
    <row r="129" spans="1:65" s="16" customFormat="1" ht="18">
      <c r="A129" s="13"/>
      <c r="B129" s="14"/>
      <c r="C129" s="13"/>
      <c r="D129" s="100" t="s">
        <v>191</v>
      </c>
      <c r="E129" s="13"/>
      <c r="F129" s="101" t="s">
        <v>673</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214</v>
      </c>
      <c r="D130" s="86" t="s">
        <v>185</v>
      </c>
      <c r="E130" s="87" t="s">
        <v>1058</v>
      </c>
      <c r="F130" s="88" t="s">
        <v>1059</v>
      </c>
      <c r="G130" s="89" t="s">
        <v>225</v>
      </c>
      <c r="H130" s="90">
        <v>1</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319</v>
      </c>
    </row>
    <row r="131" spans="1:65" s="16" customFormat="1" ht="18">
      <c r="A131" s="13"/>
      <c r="B131" s="14"/>
      <c r="C131" s="13"/>
      <c r="D131" s="100" t="s">
        <v>191</v>
      </c>
      <c r="E131" s="13"/>
      <c r="F131" s="101" t="s">
        <v>673</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249</v>
      </c>
      <c r="D132" s="86" t="s">
        <v>185</v>
      </c>
      <c r="E132" s="87" t="s">
        <v>740</v>
      </c>
      <c r="F132" s="88" t="s">
        <v>1060</v>
      </c>
      <c r="G132" s="89" t="s">
        <v>225</v>
      </c>
      <c r="H132" s="90">
        <v>1</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326</v>
      </c>
    </row>
    <row r="133" spans="1:65" s="16" customFormat="1" ht="18">
      <c r="A133" s="13"/>
      <c r="B133" s="14"/>
      <c r="C133" s="13"/>
      <c r="D133" s="100" t="s">
        <v>191</v>
      </c>
      <c r="E133" s="13"/>
      <c r="F133" s="101" t="s">
        <v>673</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252</v>
      </c>
      <c r="D134" s="86" t="s">
        <v>185</v>
      </c>
      <c r="E134" s="87" t="s">
        <v>1061</v>
      </c>
      <c r="F134" s="88" t="s">
        <v>1062</v>
      </c>
      <c r="G134" s="89" t="s">
        <v>225</v>
      </c>
      <c r="H134" s="90">
        <v>1</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333</v>
      </c>
    </row>
    <row r="135" spans="1:65" s="16" customFormat="1" ht="18">
      <c r="A135" s="13"/>
      <c r="B135" s="14"/>
      <c r="C135" s="13"/>
      <c r="D135" s="100" t="s">
        <v>191</v>
      </c>
      <c r="E135" s="13"/>
      <c r="F135" s="101" t="s">
        <v>673</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256</v>
      </c>
      <c r="D136" s="86" t="s">
        <v>185</v>
      </c>
      <c r="E136" s="87" t="s">
        <v>1063</v>
      </c>
      <c r="F136" s="88" t="s">
        <v>1064</v>
      </c>
      <c r="G136" s="89" t="s">
        <v>225</v>
      </c>
      <c r="H136" s="90">
        <v>1</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340</v>
      </c>
    </row>
    <row r="137" spans="1:65" s="16" customFormat="1" ht="18">
      <c r="A137" s="13"/>
      <c r="B137" s="14"/>
      <c r="C137" s="13"/>
      <c r="D137" s="100" t="s">
        <v>191</v>
      </c>
      <c r="E137" s="13"/>
      <c r="F137" s="101" t="s">
        <v>673</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86" t="s">
        <v>259</v>
      </c>
      <c r="D138" s="86" t="s">
        <v>185</v>
      </c>
      <c r="E138" s="87" t="s">
        <v>1065</v>
      </c>
      <c r="F138" s="88" t="s">
        <v>1064</v>
      </c>
      <c r="G138" s="89" t="s">
        <v>225</v>
      </c>
      <c r="H138" s="90">
        <v>1</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346</v>
      </c>
    </row>
    <row r="139" spans="1:65" s="16" customFormat="1" ht="18">
      <c r="A139" s="13"/>
      <c r="B139" s="14"/>
      <c r="C139" s="13"/>
      <c r="D139" s="100" t="s">
        <v>191</v>
      </c>
      <c r="E139" s="13"/>
      <c r="F139" s="101" t="s">
        <v>673</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287</v>
      </c>
      <c r="D140" s="86" t="s">
        <v>185</v>
      </c>
      <c r="E140" s="87" t="s">
        <v>1066</v>
      </c>
      <c r="F140" s="88" t="s">
        <v>1067</v>
      </c>
      <c r="G140" s="89" t="s">
        <v>225</v>
      </c>
      <c r="H140" s="90">
        <v>2</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354</v>
      </c>
    </row>
    <row r="141" spans="1:65" s="16" customFormat="1" ht="18">
      <c r="A141" s="13"/>
      <c r="B141" s="14"/>
      <c r="C141" s="13"/>
      <c r="D141" s="100" t="s">
        <v>191</v>
      </c>
      <c r="E141" s="13"/>
      <c r="F141" s="101" t="s">
        <v>673</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182</v>
      </c>
      <c r="D142" s="86" t="s">
        <v>185</v>
      </c>
      <c r="E142" s="87" t="s">
        <v>1068</v>
      </c>
      <c r="F142" s="88" t="s">
        <v>1067</v>
      </c>
      <c r="G142" s="89" t="s">
        <v>225</v>
      </c>
      <c r="H142" s="90">
        <v>15</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362</v>
      </c>
    </row>
    <row r="143" spans="1:65" s="16" customFormat="1" ht="18">
      <c r="A143" s="13"/>
      <c r="B143" s="14"/>
      <c r="C143" s="13"/>
      <c r="D143" s="100" t="s">
        <v>191</v>
      </c>
      <c r="E143" s="13"/>
      <c r="F143" s="101" t="s">
        <v>673</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86" t="s">
        <v>293</v>
      </c>
      <c r="D144" s="86" t="s">
        <v>185</v>
      </c>
      <c r="E144" s="87" t="s">
        <v>1069</v>
      </c>
      <c r="F144" s="88" t="s">
        <v>1067</v>
      </c>
      <c r="G144" s="89" t="s">
        <v>225</v>
      </c>
      <c r="H144" s="90">
        <v>1</v>
      </c>
      <c r="I144" s="91"/>
      <c r="J144" s="91">
        <f>ROUND(I144*H144,2)</f>
        <v>0</v>
      </c>
      <c r="K144" s="92"/>
      <c r="L144" s="14" t="s">
        <v>1242</v>
      </c>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373</v>
      </c>
    </row>
    <row r="145" spans="1:65" s="16" customFormat="1" ht="18">
      <c r="A145" s="13"/>
      <c r="B145" s="14"/>
      <c r="C145" s="13"/>
      <c r="D145" s="100" t="s">
        <v>191</v>
      </c>
      <c r="E145" s="13"/>
      <c r="F145" s="101" t="s">
        <v>673</v>
      </c>
      <c r="G145" s="13"/>
      <c r="H145" s="13"/>
      <c r="I145" s="13"/>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86" t="s">
        <v>280</v>
      </c>
      <c r="D146" s="86" t="s">
        <v>185</v>
      </c>
      <c r="E146" s="87" t="s">
        <v>1070</v>
      </c>
      <c r="F146" s="88" t="s">
        <v>1067</v>
      </c>
      <c r="G146" s="89" t="s">
        <v>225</v>
      </c>
      <c r="H146" s="90">
        <v>1</v>
      </c>
      <c r="I146" s="91"/>
      <c r="J146" s="91">
        <f>ROUND(I146*H146,2)</f>
        <v>0</v>
      </c>
      <c r="K146" s="92"/>
      <c r="L146" s="14" t="s">
        <v>1242</v>
      </c>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381</v>
      </c>
    </row>
    <row r="147" spans="1:65" s="16" customFormat="1" ht="18">
      <c r="A147" s="13"/>
      <c r="B147" s="14"/>
      <c r="C147" s="13"/>
      <c r="D147" s="100" t="s">
        <v>191</v>
      </c>
      <c r="E147" s="13"/>
      <c r="F147" s="101" t="s">
        <v>673</v>
      </c>
      <c r="G147" s="13"/>
      <c r="H147" s="13"/>
      <c r="I147" s="13"/>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86" t="s">
        <v>300</v>
      </c>
      <c r="D148" s="86" t="s">
        <v>185</v>
      </c>
      <c r="E148" s="87" t="s">
        <v>1071</v>
      </c>
      <c r="F148" s="88" t="s">
        <v>1067</v>
      </c>
      <c r="G148" s="89" t="s">
        <v>225</v>
      </c>
      <c r="H148" s="90">
        <v>1</v>
      </c>
      <c r="I148" s="91"/>
      <c r="J148" s="91">
        <f>ROUND(I148*H148,2)</f>
        <v>0</v>
      </c>
      <c r="K148" s="92"/>
      <c r="L148" s="14" t="s">
        <v>1242</v>
      </c>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226</v>
      </c>
    </row>
    <row r="149" spans="1:65" s="16" customFormat="1" ht="18">
      <c r="A149" s="13"/>
      <c r="B149" s="14"/>
      <c r="C149" s="13"/>
      <c r="D149" s="100" t="s">
        <v>191</v>
      </c>
      <c r="E149" s="13"/>
      <c r="F149" s="101" t="s">
        <v>673</v>
      </c>
      <c r="G149" s="13"/>
      <c r="H149" s="13"/>
      <c r="I149" s="13"/>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86" t="s">
        <v>304</v>
      </c>
      <c r="D150" s="86" t="s">
        <v>185</v>
      </c>
      <c r="E150" s="87" t="s">
        <v>1072</v>
      </c>
      <c r="F150" s="88" t="s">
        <v>1067</v>
      </c>
      <c r="G150" s="89" t="s">
        <v>225</v>
      </c>
      <c r="H150" s="90">
        <v>3</v>
      </c>
      <c r="I150" s="91"/>
      <c r="J150" s="91">
        <f>ROUND(I150*H150,2)</f>
        <v>0</v>
      </c>
      <c r="K150" s="92"/>
      <c r="L150" s="14" t="s">
        <v>1242</v>
      </c>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421</v>
      </c>
    </row>
    <row r="151" spans="1:65" s="16" customFormat="1" ht="18">
      <c r="A151" s="13"/>
      <c r="B151" s="14"/>
      <c r="C151" s="13"/>
      <c r="D151" s="100" t="s">
        <v>191</v>
      </c>
      <c r="E151" s="13"/>
      <c r="F151" s="101" t="s">
        <v>673</v>
      </c>
      <c r="G151" s="13"/>
      <c r="H151" s="13"/>
      <c r="I151" s="13"/>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86" t="s">
        <v>8</v>
      </c>
      <c r="D152" s="86" t="s">
        <v>185</v>
      </c>
      <c r="E152" s="87" t="s">
        <v>1073</v>
      </c>
      <c r="F152" s="88" t="s">
        <v>1074</v>
      </c>
      <c r="G152" s="89" t="s">
        <v>225</v>
      </c>
      <c r="H152" s="90">
        <v>1</v>
      </c>
      <c r="I152" s="91"/>
      <c r="J152" s="91">
        <f>ROUND(I152*H152,2)</f>
        <v>0</v>
      </c>
      <c r="K152" s="92"/>
      <c r="L152" s="14" t="s">
        <v>1242</v>
      </c>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424</v>
      </c>
    </row>
    <row r="153" spans="1:65" s="16" customFormat="1" ht="18">
      <c r="A153" s="13"/>
      <c r="B153" s="14"/>
      <c r="C153" s="13"/>
      <c r="D153" s="100" t="s">
        <v>191</v>
      </c>
      <c r="E153" s="13"/>
      <c r="F153" s="101" t="s">
        <v>673</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86" t="s">
        <v>311</v>
      </c>
      <c r="D154" s="86" t="s">
        <v>185</v>
      </c>
      <c r="E154" s="87" t="s">
        <v>1075</v>
      </c>
      <c r="F154" s="88" t="s">
        <v>1074</v>
      </c>
      <c r="G154" s="89" t="s">
        <v>225</v>
      </c>
      <c r="H154" s="90">
        <v>1</v>
      </c>
      <c r="I154" s="91"/>
      <c r="J154" s="91">
        <f>ROUND(I154*H154,2)</f>
        <v>0</v>
      </c>
      <c r="K154" s="92"/>
      <c r="L154" s="14" t="s">
        <v>1242</v>
      </c>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427</v>
      </c>
    </row>
    <row r="155" spans="1:65" s="16" customFormat="1" ht="18">
      <c r="A155" s="13"/>
      <c r="B155" s="14"/>
      <c r="C155" s="13"/>
      <c r="D155" s="100" t="s">
        <v>191</v>
      </c>
      <c r="E155" s="13"/>
      <c r="F155" s="101" t="s">
        <v>673</v>
      </c>
      <c r="G155" s="13"/>
      <c r="H155" s="13"/>
      <c r="I155" s="13"/>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86" t="s">
        <v>315</v>
      </c>
      <c r="D156" s="86" t="s">
        <v>185</v>
      </c>
      <c r="E156" s="87" t="s">
        <v>779</v>
      </c>
      <c r="F156" s="88" t="s">
        <v>780</v>
      </c>
      <c r="G156" s="89" t="s">
        <v>225</v>
      </c>
      <c r="H156" s="90">
        <v>1</v>
      </c>
      <c r="I156" s="91"/>
      <c r="J156" s="91">
        <f>ROUND(I156*H156,2)</f>
        <v>0</v>
      </c>
      <c r="K156" s="92"/>
      <c r="L156" s="14" t="s">
        <v>1242</v>
      </c>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430</v>
      </c>
    </row>
    <row r="157" spans="1:65" s="16" customFormat="1" ht="18">
      <c r="A157" s="13"/>
      <c r="B157" s="14"/>
      <c r="C157" s="13"/>
      <c r="D157" s="100" t="s">
        <v>191</v>
      </c>
      <c r="E157" s="13"/>
      <c r="F157" s="101" t="s">
        <v>673</v>
      </c>
      <c r="G157" s="13"/>
      <c r="H157" s="13"/>
      <c r="I157" s="13"/>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86" t="s">
        <v>319</v>
      </c>
      <c r="D158" s="86" t="s">
        <v>185</v>
      </c>
      <c r="E158" s="87" t="s">
        <v>823</v>
      </c>
      <c r="F158" s="88" t="s">
        <v>824</v>
      </c>
      <c r="G158" s="89" t="s">
        <v>225</v>
      </c>
      <c r="H158" s="90">
        <v>1</v>
      </c>
      <c r="I158" s="91"/>
      <c r="J158" s="91">
        <f>ROUND(I158*H158,2)</f>
        <v>0</v>
      </c>
      <c r="K158" s="92"/>
      <c r="L158" s="14" t="s">
        <v>1242</v>
      </c>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433</v>
      </c>
    </row>
    <row r="159" spans="1:65" s="16" customFormat="1" ht="18">
      <c r="A159" s="13"/>
      <c r="B159" s="14"/>
      <c r="C159" s="13"/>
      <c r="D159" s="100" t="s">
        <v>191</v>
      </c>
      <c r="E159" s="13"/>
      <c r="F159" s="101" t="s">
        <v>673</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86" t="s">
        <v>322</v>
      </c>
      <c r="D160" s="86" t="s">
        <v>185</v>
      </c>
      <c r="E160" s="87" t="s">
        <v>832</v>
      </c>
      <c r="F160" s="88" t="s">
        <v>824</v>
      </c>
      <c r="G160" s="89" t="s">
        <v>225</v>
      </c>
      <c r="H160" s="90">
        <v>2</v>
      </c>
      <c r="I160" s="91"/>
      <c r="J160" s="91">
        <f>ROUND(I160*H160,2)</f>
        <v>0</v>
      </c>
      <c r="K160" s="92"/>
      <c r="L160" s="14" t="s">
        <v>1242</v>
      </c>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436</v>
      </c>
    </row>
    <row r="161" spans="1:65" s="16" customFormat="1" ht="18">
      <c r="A161" s="13"/>
      <c r="B161" s="14"/>
      <c r="C161" s="13"/>
      <c r="D161" s="100" t="s">
        <v>191</v>
      </c>
      <c r="E161" s="13"/>
      <c r="F161" s="101" t="s">
        <v>673</v>
      </c>
      <c r="G161" s="13"/>
      <c r="H161" s="13"/>
      <c r="I161" s="13"/>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24.15" customHeight="1">
      <c r="A162" s="13"/>
      <c r="B162" s="14"/>
      <c r="C162" s="86" t="s">
        <v>326</v>
      </c>
      <c r="D162" s="86" t="s">
        <v>185</v>
      </c>
      <c r="E162" s="87" t="s">
        <v>1076</v>
      </c>
      <c r="F162" s="88" t="s">
        <v>1077</v>
      </c>
      <c r="G162" s="89" t="s">
        <v>225</v>
      </c>
      <c r="H162" s="90">
        <v>2</v>
      </c>
      <c r="I162" s="91"/>
      <c r="J162" s="91">
        <f>ROUND(I162*H162,2)</f>
        <v>0</v>
      </c>
      <c r="K162" s="92"/>
      <c r="L162" s="14" t="s">
        <v>1242</v>
      </c>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439</v>
      </c>
    </row>
    <row r="163" spans="1:65" s="16" customFormat="1" ht="18">
      <c r="A163" s="13"/>
      <c r="B163" s="14"/>
      <c r="C163" s="13"/>
      <c r="D163" s="100" t="s">
        <v>191</v>
      </c>
      <c r="E163" s="13"/>
      <c r="F163" s="101" t="s">
        <v>673</v>
      </c>
      <c r="G163" s="13"/>
      <c r="H163" s="13"/>
      <c r="I163" s="13"/>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86" t="s">
        <v>7</v>
      </c>
      <c r="D164" s="86" t="s">
        <v>185</v>
      </c>
      <c r="E164" s="87" t="s">
        <v>912</v>
      </c>
      <c r="F164" s="88" t="s">
        <v>913</v>
      </c>
      <c r="G164" s="89" t="s">
        <v>225</v>
      </c>
      <c r="H164" s="90">
        <v>2</v>
      </c>
      <c r="I164" s="91"/>
      <c r="J164" s="91">
        <f>ROUND(I164*H164,2)</f>
        <v>0</v>
      </c>
      <c r="K164" s="92"/>
      <c r="L164" s="14" t="s">
        <v>1242</v>
      </c>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445</v>
      </c>
    </row>
    <row r="165" spans="1:65" s="16" customFormat="1" ht="18">
      <c r="A165" s="13"/>
      <c r="B165" s="14"/>
      <c r="C165" s="13"/>
      <c r="D165" s="100" t="s">
        <v>191</v>
      </c>
      <c r="E165" s="13"/>
      <c r="F165" s="101" t="s">
        <v>673</v>
      </c>
      <c r="G165" s="13"/>
      <c r="H165" s="13"/>
      <c r="I165" s="13"/>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75" customFormat="1" ht="26" customHeight="1">
      <c r="B166" s="76"/>
      <c r="D166" s="77" t="s">
        <v>76</v>
      </c>
      <c r="E166" s="78" t="s">
        <v>366</v>
      </c>
      <c r="F166" s="78" t="s">
        <v>367</v>
      </c>
      <c r="J166" s="79">
        <f>BK166</f>
        <v>0</v>
      </c>
      <c r="L166" s="76"/>
      <c r="M166" s="80"/>
      <c r="N166" s="81"/>
      <c r="O166" s="81"/>
      <c r="P166" s="82">
        <f>SUM(P167:P174)</f>
        <v>0</v>
      </c>
      <c r="Q166" s="81"/>
      <c r="R166" s="82">
        <f>SUM(R167:R174)</f>
        <v>0</v>
      </c>
      <c r="S166" s="81"/>
      <c r="T166" s="83">
        <f>SUM(T167:T174)</f>
        <v>0</v>
      </c>
      <c r="AR166" s="77" t="s">
        <v>85</v>
      </c>
      <c r="AT166" s="84" t="s">
        <v>76</v>
      </c>
      <c r="AU166" s="84" t="s">
        <v>77</v>
      </c>
      <c r="AY166" s="77" t="s">
        <v>184</v>
      </c>
      <c r="BK166" s="85">
        <f>SUM(BK167:BK174)</f>
        <v>0</v>
      </c>
    </row>
    <row r="167" spans="1:65" s="16" customFormat="1" ht="14.4" customHeight="1">
      <c r="A167" s="13"/>
      <c r="B167" s="14"/>
      <c r="C167" s="86" t="s">
        <v>333</v>
      </c>
      <c r="D167" s="86" t="s">
        <v>185</v>
      </c>
      <c r="E167" s="87" t="s">
        <v>797</v>
      </c>
      <c r="F167" s="88" t="s">
        <v>962</v>
      </c>
      <c r="G167" s="89" t="s">
        <v>225</v>
      </c>
      <c r="H167" s="90">
        <v>3</v>
      </c>
      <c r="I167" s="91"/>
      <c r="J167" s="91">
        <f>ROUND(I167*H167,2)</f>
        <v>0</v>
      </c>
      <c r="K167" s="92"/>
      <c r="L167" s="14" t="s">
        <v>1242</v>
      </c>
      <c r="M167" s="93" t="s">
        <v>1</v>
      </c>
      <c r="N167" s="94" t="s">
        <v>42</v>
      </c>
      <c r="O167" s="95"/>
      <c r="P167" s="96">
        <f>O167*H167</f>
        <v>0</v>
      </c>
      <c r="Q167" s="96">
        <v>0</v>
      </c>
      <c r="R167" s="96">
        <f>Q167*H167</f>
        <v>0</v>
      </c>
      <c r="S167" s="96">
        <v>0</v>
      </c>
      <c r="T167" s="97">
        <f>S167*H167</f>
        <v>0</v>
      </c>
      <c r="U167" s="13"/>
      <c r="V167" s="13"/>
      <c r="W167" s="13"/>
      <c r="X167" s="13"/>
      <c r="Y167" s="13"/>
      <c r="Z167" s="13"/>
      <c r="AA167" s="13"/>
      <c r="AB167" s="13"/>
      <c r="AC167" s="13"/>
      <c r="AD167" s="13"/>
      <c r="AE167" s="13"/>
      <c r="AR167" s="98" t="s">
        <v>85</v>
      </c>
      <c r="AT167" s="98" t="s">
        <v>185</v>
      </c>
      <c r="AU167" s="98" t="s">
        <v>85</v>
      </c>
      <c r="AY167" s="6" t="s">
        <v>184</v>
      </c>
      <c r="BE167" s="99">
        <f>IF(N167="základní",J167,0)</f>
        <v>0</v>
      </c>
      <c r="BF167" s="99">
        <f>IF(N167="snížená",J167,0)</f>
        <v>0</v>
      </c>
      <c r="BG167" s="99">
        <f>IF(N167="zákl. přenesená",J167,0)</f>
        <v>0</v>
      </c>
      <c r="BH167" s="99">
        <f>IF(N167="sníž. přenesená",J167,0)</f>
        <v>0</v>
      </c>
      <c r="BI167" s="99">
        <f>IF(N167="nulová",J167,0)</f>
        <v>0</v>
      </c>
      <c r="BJ167" s="6" t="s">
        <v>85</v>
      </c>
      <c r="BK167" s="99">
        <f>ROUND(I167*H167,2)</f>
        <v>0</v>
      </c>
      <c r="BL167" s="6" t="s">
        <v>85</v>
      </c>
      <c r="BM167" s="98" t="s">
        <v>486</v>
      </c>
    </row>
    <row r="168" spans="1:65" s="16" customFormat="1" ht="18">
      <c r="A168" s="13"/>
      <c r="B168" s="14"/>
      <c r="C168" s="13"/>
      <c r="D168" s="100" t="s">
        <v>191</v>
      </c>
      <c r="E168" s="13"/>
      <c r="F168" s="101" t="s">
        <v>948</v>
      </c>
      <c r="G168" s="13"/>
      <c r="H168" s="13"/>
      <c r="I168" s="13"/>
      <c r="J168" s="13"/>
      <c r="K168" s="13"/>
      <c r="L168" s="14"/>
      <c r="M168" s="102"/>
      <c r="N168" s="103"/>
      <c r="O168" s="95"/>
      <c r="P168" s="95"/>
      <c r="Q168" s="95"/>
      <c r="R168" s="95"/>
      <c r="S168" s="95"/>
      <c r="T168" s="104"/>
      <c r="U168" s="13"/>
      <c r="V168" s="13"/>
      <c r="W168" s="13"/>
      <c r="X168" s="13"/>
      <c r="Y168" s="13"/>
      <c r="Z168" s="13"/>
      <c r="AA168" s="13"/>
      <c r="AB168" s="13"/>
      <c r="AC168" s="13"/>
      <c r="AD168" s="13"/>
      <c r="AE168" s="13"/>
      <c r="AT168" s="6" t="s">
        <v>191</v>
      </c>
      <c r="AU168" s="6" t="s">
        <v>85</v>
      </c>
    </row>
    <row r="169" spans="1:65" s="16" customFormat="1" ht="24.15" customHeight="1">
      <c r="A169" s="13"/>
      <c r="B169" s="14"/>
      <c r="C169" s="86" t="s">
        <v>336</v>
      </c>
      <c r="D169" s="86" t="s">
        <v>185</v>
      </c>
      <c r="E169" s="87" t="s">
        <v>1078</v>
      </c>
      <c r="F169" s="88" t="s">
        <v>1079</v>
      </c>
      <c r="G169" s="89" t="s">
        <v>225</v>
      </c>
      <c r="H169" s="90">
        <v>1</v>
      </c>
      <c r="I169" s="91"/>
      <c r="J169" s="91">
        <f>ROUND(I169*H169,2)</f>
        <v>0</v>
      </c>
      <c r="K169" s="92"/>
      <c r="L169" s="14" t="s">
        <v>1242</v>
      </c>
      <c r="M169" s="93" t="s">
        <v>1</v>
      </c>
      <c r="N169" s="94" t="s">
        <v>42</v>
      </c>
      <c r="O169" s="95"/>
      <c r="P169" s="96">
        <f>O169*H169</f>
        <v>0</v>
      </c>
      <c r="Q169" s="96">
        <v>0</v>
      </c>
      <c r="R169" s="96">
        <f>Q169*H169</f>
        <v>0</v>
      </c>
      <c r="S169" s="96">
        <v>0</v>
      </c>
      <c r="T169" s="97">
        <f>S169*H169</f>
        <v>0</v>
      </c>
      <c r="U169" s="13"/>
      <c r="V169" s="13"/>
      <c r="W169" s="13"/>
      <c r="X169" s="13"/>
      <c r="Y169" s="13"/>
      <c r="Z169" s="13"/>
      <c r="AA169" s="13"/>
      <c r="AB169" s="13"/>
      <c r="AC169" s="13"/>
      <c r="AD169" s="13"/>
      <c r="AE169" s="13"/>
      <c r="AR169" s="98" t="s">
        <v>85</v>
      </c>
      <c r="AT169" s="98" t="s">
        <v>185</v>
      </c>
      <c r="AU169" s="98" t="s">
        <v>85</v>
      </c>
      <c r="AY169" s="6" t="s">
        <v>184</v>
      </c>
      <c r="BE169" s="99">
        <f>IF(N169="základní",J169,0)</f>
        <v>0</v>
      </c>
      <c r="BF169" s="99">
        <f>IF(N169="snížená",J169,0)</f>
        <v>0</v>
      </c>
      <c r="BG169" s="99">
        <f>IF(N169="zákl. přenesená",J169,0)</f>
        <v>0</v>
      </c>
      <c r="BH169" s="99">
        <f>IF(N169="sníž. přenesená",J169,0)</f>
        <v>0</v>
      </c>
      <c r="BI169" s="99">
        <f>IF(N169="nulová",J169,0)</f>
        <v>0</v>
      </c>
      <c r="BJ169" s="6" t="s">
        <v>85</v>
      </c>
      <c r="BK169" s="99">
        <f>ROUND(I169*H169,2)</f>
        <v>0</v>
      </c>
      <c r="BL169" s="6" t="s">
        <v>85</v>
      </c>
      <c r="BM169" s="98" t="s">
        <v>489</v>
      </c>
    </row>
    <row r="170" spans="1:65" s="16" customFormat="1" ht="18">
      <c r="A170" s="13"/>
      <c r="B170" s="14"/>
      <c r="C170" s="13"/>
      <c r="D170" s="100" t="s">
        <v>191</v>
      </c>
      <c r="E170" s="13"/>
      <c r="F170" s="101" t="s">
        <v>948</v>
      </c>
      <c r="G170" s="13"/>
      <c r="H170" s="13"/>
      <c r="I170" s="13"/>
      <c r="J170" s="13"/>
      <c r="K170" s="13"/>
      <c r="L170" s="14"/>
      <c r="M170" s="102"/>
      <c r="N170" s="103"/>
      <c r="O170" s="95"/>
      <c r="P170" s="95"/>
      <c r="Q170" s="95"/>
      <c r="R170" s="95"/>
      <c r="S170" s="95"/>
      <c r="T170" s="104"/>
      <c r="U170" s="13"/>
      <c r="V170" s="13"/>
      <c r="W170" s="13"/>
      <c r="X170" s="13"/>
      <c r="Y170" s="13"/>
      <c r="Z170" s="13"/>
      <c r="AA170" s="13"/>
      <c r="AB170" s="13"/>
      <c r="AC170" s="13"/>
      <c r="AD170" s="13"/>
      <c r="AE170" s="13"/>
      <c r="AT170" s="6" t="s">
        <v>191</v>
      </c>
      <c r="AU170" s="6" t="s">
        <v>85</v>
      </c>
    </row>
    <row r="171" spans="1:65" s="16" customFormat="1" ht="14.4" customHeight="1">
      <c r="A171" s="13"/>
      <c r="B171" s="14"/>
      <c r="C171" s="86" t="s">
        <v>340</v>
      </c>
      <c r="D171" s="86" t="s">
        <v>185</v>
      </c>
      <c r="E171" s="87" t="s">
        <v>1080</v>
      </c>
      <c r="F171" s="88" t="s">
        <v>950</v>
      </c>
      <c r="G171" s="89" t="s">
        <v>225</v>
      </c>
      <c r="H171" s="90">
        <v>1</v>
      </c>
      <c r="I171" s="91"/>
      <c r="J171" s="91">
        <f>ROUND(I171*H171,2)</f>
        <v>0</v>
      </c>
      <c r="K171" s="92"/>
      <c r="L171" s="14" t="s">
        <v>1242</v>
      </c>
      <c r="M171" s="93" t="s">
        <v>1</v>
      </c>
      <c r="N171" s="94" t="s">
        <v>42</v>
      </c>
      <c r="O171" s="95"/>
      <c r="P171" s="96">
        <f>O171*H171</f>
        <v>0</v>
      </c>
      <c r="Q171" s="96">
        <v>0</v>
      </c>
      <c r="R171" s="96">
        <f>Q171*H171</f>
        <v>0</v>
      </c>
      <c r="S171" s="96">
        <v>0</v>
      </c>
      <c r="T171" s="97">
        <f>S171*H171</f>
        <v>0</v>
      </c>
      <c r="U171" s="13"/>
      <c r="V171" s="13"/>
      <c r="W171" s="13"/>
      <c r="X171" s="13"/>
      <c r="Y171" s="13"/>
      <c r="Z171" s="13"/>
      <c r="AA171" s="13"/>
      <c r="AB171" s="13"/>
      <c r="AC171" s="13"/>
      <c r="AD171" s="13"/>
      <c r="AE171" s="13"/>
      <c r="AR171" s="98" t="s">
        <v>85</v>
      </c>
      <c r="AT171" s="98" t="s">
        <v>185</v>
      </c>
      <c r="AU171" s="98" t="s">
        <v>85</v>
      </c>
      <c r="AY171" s="6" t="s">
        <v>184</v>
      </c>
      <c r="BE171" s="99">
        <f>IF(N171="základní",J171,0)</f>
        <v>0</v>
      </c>
      <c r="BF171" s="99">
        <f>IF(N171="snížená",J171,0)</f>
        <v>0</v>
      </c>
      <c r="BG171" s="99">
        <f>IF(N171="zákl. přenesená",J171,0)</f>
        <v>0</v>
      </c>
      <c r="BH171" s="99">
        <f>IF(N171="sníž. přenesená",J171,0)</f>
        <v>0</v>
      </c>
      <c r="BI171" s="99">
        <f>IF(N171="nulová",J171,0)</f>
        <v>0</v>
      </c>
      <c r="BJ171" s="6" t="s">
        <v>85</v>
      </c>
      <c r="BK171" s="99">
        <f>ROUND(I171*H171,2)</f>
        <v>0</v>
      </c>
      <c r="BL171" s="6" t="s">
        <v>85</v>
      </c>
      <c r="BM171" s="98" t="s">
        <v>492</v>
      </c>
    </row>
    <row r="172" spans="1:65" s="16" customFormat="1" ht="18">
      <c r="A172" s="13"/>
      <c r="B172" s="14"/>
      <c r="C172" s="13"/>
      <c r="D172" s="100" t="s">
        <v>191</v>
      </c>
      <c r="E172" s="13"/>
      <c r="F172" s="101" t="s">
        <v>948</v>
      </c>
      <c r="G172" s="13"/>
      <c r="H172" s="13"/>
      <c r="I172" s="13"/>
      <c r="J172" s="13"/>
      <c r="K172" s="13"/>
      <c r="L172" s="14"/>
      <c r="M172" s="102"/>
      <c r="N172" s="103"/>
      <c r="O172" s="95"/>
      <c r="P172" s="95"/>
      <c r="Q172" s="95"/>
      <c r="R172" s="95"/>
      <c r="S172" s="95"/>
      <c r="T172" s="104"/>
      <c r="U172" s="13"/>
      <c r="V172" s="13"/>
      <c r="W172" s="13"/>
      <c r="X172" s="13"/>
      <c r="Y172" s="13"/>
      <c r="Z172" s="13"/>
      <c r="AA172" s="13"/>
      <c r="AB172" s="13"/>
      <c r="AC172" s="13"/>
      <c r="AD172" s="13"/>
      <c r="AE172" s="13"/>
      <c r="AT172" s="6" t="s">
        <v>191</v>
      </c>
      <c r="AU172" s="6" t="s">
        <v>85</v>
      </c>
    </row>
    <row r="173" spans="1:65" s="16" customFormat="1" ht="14.4" customHeight="1">
      <c r="A173" s="13"/>
      <c r="B173" s="14"/>
      <c r="C173" s="86" t="s">
        <v>343</v>
      </c>
      <c r="D173" s="86" t="s">
        <v>185</v>
      </c>
      <c r="E173" s="87" t="s">
        <v>823</v>
      </c>
      <c r="F173" s="88" t="s">
        <v>824</v>
      </c>
      <c r="G173" s="89" t="s">
        <v>225</v>
      </c>
      <c r="H173" s="90">
        <v>2</v>
      </c>
      <c r="I173" s="91"/>
      <c r="J173" s="91">
        <f>ROUND(I173*H173,2)</f>
        <v>0</v>
      </c>
      <c r="K173" s="92"/>
      <c r="L173" s="14" t="s">
        <v>1242</v>
      </c>
      <c r="M173" s="93" t="s">
        <v>1</v>
      </c>
      <c r="N173" s="94" t="s">
        <v>42</v>
      </c>
      <c r="O173" s="95"/>
      <c r="P173" s="96">
        <f>O173*H173</f>
        <v>0</v>
      </c>
      <c r="Q173" s="96">
        <v>0</v>
      </c>
      <c r="R173" s="96">
        <f>Q173*H173</f>
        <v>0</v>
      </c>
      <c r="S173" s="96">
        <v>0</v>
      </c>
      <c r="T173" s="97">
        <f>S173*H173</f>
        <v>0</v>
      </c>
      <c r="U173" s="13"/>
      <c r="V173" s="13"/>
      <c r="W173" s="13"/>
      <c r="X173" s="13"/>
      <c r="Y173" s="13"/>
      <c r="Z173" s="13"/>
      <c r="AA173" s="13"/>
      <c r="AB173" s="13"/>
      <c r="AC173" s="13"/>
      <c r="AD173" s="13"/>
      <c r="AE173" s="13"/>
      <c r="AR173" s="98" t="s">
        <v>85</v>
      </c>
      <c r="AT173" s="98" t="s">
        <v>185</v>
      </c>
      <c r="AU173" s="98" t="s">
        <v>85</v>
      </c>
      <c r="AY173" s="6" t="s">
        <v>184</v>
      </c>
      <c r="BE173" s="99">
        <f>IF(N173="základní",J173,0)</f>
        <v>0</v>
      </c>
      <c r="BF173" s="99">
        <f>IF(N173="snížená",J173,0)</f>
        <v>0</v>
      </c>
      <c r="BG173" s="99">
        <f>IF(N173="zákl. přenesená",J173,0)</f>
        <v>0</v>
      </c>
      <c r="BH173" s="99">
        <f>IF(N173="sníž. přenesená",J173,0)</f>
        <v>0</v>
      </c>
      <c r="BI173" s="99">
        <f>IF(N173="nulová",J173,0)</f>
        <v>0</v>
      </c>
      <c r="BJ173" s="6" t="s">
        <v>85</v>
      </c>
      <c r="BK173" s="99">
        <f>ROUND(I173*H173,2)</f>
        <v>0</v>
      </c>
      <c r="BL173" s="6" t="s">
        <v>85</v>
      </c>
      <c r="BM173" s="98" t="s">
        <v>495</v>
      </c>
    </row>
    <row r="174" spans="1:65" s="16" customFormat="1" ht="18">
      <c r="A174" s="13"/>
      <c r="B174" s="14"/>
      <c r="C174" s="13"/>
      <c r="D174" s="100" t="s">
        <v>191</v>
      </c>
      <c r="E174" s="13"/>
      <c r="F174" s="101" t="s">
        <v>948</v>
      </c>
      <c r="G174" s="13"/>
      <c r="H174" s="13"/>
      <c r="I174" s="13"/>
      <c r="J174" s="13"/>
      <c r="K174" s="13"/>
      <c r="L174" s="14"/>
      <c r="M174" s="105"/>
      <c r="N174" s="106"/>
      <c r="O174" s="107"/>
      <c r="P174" s="107"/>
      <c r="Q174" s="107"/>
      <c r="R174" s="107"/>
      <c r="S174" s="107"/>
      <c r="T174" s="108"/>
      <c r="U174" s="13"/>
      <c r="V174" s="13"/>
      <c r="W174" s="13"/>
      <c r="X174" s="13"/>
      <c r="Y174" s="13"/>
      <c r="Z174" s="13"/>
      <c r="AA174" s="13"/>
      <c r="AB174" s="13"/>
      <c r="AC174" s="13"/>
      <c r="AD174" s="13"/>
      <c r="AE174" s="13"/>
      <c r="AT174" s="6" t="s">
        <v>191</v>
      </c>
      <c r="AU174" s="6" t="s">
        <v>85</v>
      </c>
    </row>
    <row r="175" spans="1:65" s="16" customFormat="1" ht="6.9" customHeight="1">
      <c r="A175" s="13"/>
      <c r="B175" s="44"/>
      <c r="C175" s="45"/>
      <c r="D175" s="45"/>
      <c r="E175" s="45"/>
      <c r="F175" s="45"/>
      <c r="G175" s="45"/>
      <c r="H175" s="45"/>
      <c r="I175" s="45"/>
      <c r="J175" s="45"/>
      <c r="K175" s="45"/>
      <c r="L175" s="14"/>
      <c r="M175" s="13"/>
      <c r="O175" s="13"/>
      <c r="P175" s="13"/>
      <c r="Q175" s="13"/>
      <c r="R175" s="13"/>
      <c r="S175" s="13"/>
      <c r="T175" s="13"/>
      <c r="U175" s="13"/>
      <c r="V175" s="13"/>
      <c r="W175" s="13"/>
      <c r="X175" s="13"/>
      <c r="Y175" s="13"/>
      <c r="Z175" s="13"/>
      <c r="AA175" s="13"/>
      <c r="AB175" s="13"/>
      <c r="AC175" s="13"/>
      <c r="AD175" s="13"/>
      <c r="AE175" s="13"/>
    </row>
  </sheetData>
  <sheetProtection algorithmName="SHA-512" hashValue="iQwef0qPeVV1T4b+R01JNThsXWBVtmanp4OHCAGMHSV3mpDirrsVczBYuKrhh3cBKmmWuaPWyscL4P89GxmzYQ==" saltValue="Li+MZaw9fkChkv4tQM+XKQ==" spinCount="100000" sheet="1" objects="1" scenarios="1"/>
  <autoFilter ref="C121:K174" xr:uid="{00000000-0009-0000-0000-000011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2:BM205"/>
  <sheetViews>
    <sheetView showGridLines="0" workbookViewId="0">
      <selection activeCell="H202" sqref="H202"/>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155</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1081</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237" t="s">
        <v>1082</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17" t="s">
        <v>162</v>
      </c>
      <c r="F29" s="217"/>
      <c r="G29" s="217"/>
      <c r="H29" s="217"/>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ROUND(J129,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ROUND((SUM(BE129:BE204)),  2)</f>
        <v>0</v>
      </c>
      <c r="G35" s="13"/>
      <c r="H35" s="13"/>
      <c r="I35" s="29">
        <v>0.21</v>
      </c>
      <c r="J35" s="28">
        <f>ROUND(((SUM(BE129:BE204))*I35),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ROUND((SUM(BF129:BF204)),  2)</f>
        <v>0</v>
      </c>
      <c r="G36" s="13"/>
      <c r="H36" s="13"/>
      <c r="I36" s="29">
        <v>0.15</v>
      </c>
      <c r="J36" s="28">
        <f>ROUND(((SUM(BF129:BF204))*I36),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ROUND((SUM(BG129:BG204)),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ROUND((SUM(BH129:BH204)),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ROUND((SUM(BI129:BI204)),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1081</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237" t="str">
        <f>E11</f>
        <v>D.2.8.1 - Vestavby operačních sálů</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J129</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1083</v>
      </c>
      <c r="E99" s="55"/>
      <c r="F99" s="55"/>
      <c r="G99" s="55"/>
      <c r="H99" s="55"/>
      <c r="I99" s="55"/>
      <c r="J99" s="56">
        <f>J130</f>
        <v>0</v>
      </c>
      <c r="L99" s="53"/>
    </row>
    <row r="100" spans="1:47" s="52" customFormat="1" ht="24.9" customHeight="1">
      <c r="B100" s="53"/>
      <c r="D100" s="54" t="s">
        <v>1084</v>
      </c>
      <c r="E100" s="55"/>
      <c r="F100" s="55"/>
      <c r="G100" s="55"/>
      <c r="H100" s="55"/>
      <c r="I100" s="55"/>
      <c r="J100" s="56">
        <f>J135</f>
        <v>0</v>
      </c>
      <c r="L100" s="53"/>
    </row>
    <row r="101" spans="1:47" s="52" customFormat="1" ht="24.9" customHeight="1">
      <c r="B101" s="53"/>
      <c r="D101" s="54" t="s">
        <v>1085</v>
      </c>
      <c r="E101" s="55"/>
      <c r="F101" s="55"/>
      <c r="G101" s="55"/>
      <c r="H101" s="55"/>
      <c r="I101" s="55"/>
      <c r="J101" s="56">
        <f>J160</f>
        <v>0</v>
      </c>
      <c r="L101" s="53"/>
    </row>
    <row r="102" spans="1:47" s="52" customFormat="1" ht="24.9" customHeight="1">
      <c r="B102" s="53"/>
      <c r="D102" s="54" t="s">
        <v>1086</v>
      </c>
      <c r="E102" s="55"/>
      <c r="F102" s="55"/>
      <c r="G102" s="55"/>
      <c r="H102" s="55"/>
      <c r="I102" s="55"/>
      <c r="J102" s="56">
        <f>J165</f>
        <v>0</v>
      </c>
      <c r="L102" s="53"/>
    </row>
    <row r="103" spans="1:47" s="52" customFormat="1" ht="24.9" customHeight="1">
      <c r="B103" s="53"/>
      <c r="D103" s="54" t="s">
        <v>1087</v>
      </c>
      <c r="E103" s="55"/>
      <c r="F103" s="55"/>
      <c r="G103" s="55"/>
      <c r="H103" s="55"/>
      <c r="I103" s="55"/>
      <c r="J103" s="56">
        <f>J172</f>
        <v>0</v>
      </c>
      <c r="L103" s="53"/>
    </row>
    <row r="104" spans="1:47" s="52" customFormat="1" ht="24.9" customHeight="1">
      <c r="B104" s="53"/>
      <c r="D104" s="54" t="s">
        <v>1088</v>
      </c>
      <c r="E104" s="55"/>
      <c r="F104" s="55"/>
      <c r="G104" s="55"/>
      <c r="H104" s="55"/>
      <c r="I104" s="55"/>
      <c r="J104" s="56">
        <f>J177</f>
        <v>0</v>
      </c>
      <c r="L104" s="53"/>
    </row>
    <row r="105" spans="1:47" s="52" customFormat="1" ht="24.9" customHeight="1">
      <c r="B105" s="53"/>
      <c r="D105" s="54" t="s">
        <v>1089</v>
      </c>
      <c r="E105" s="55"/>
      <c r="F105" s="55"/>
      <c r="G105" s="55"/>
      <c r="H105" s="55"/>
      <c r="I105" s="55"/>
      <c r="J105" s="56">
        <f>J184</f>
        <v>0</v>
      </c>
      <c r="L105" s="53"/>
    </row>
    <row r="106" spans="1:47" s="52" customFormat="1" ht="24.9" customHeight="1">
      <c r="B106" s="53"/>
      <c r="D106" s="54" t="s">
        <v>1090</v>
      </c>
      <c r="E106" s="55"/>
      <c r="F106" s="55"/>
      <c r="G106" s="55"/>
      <c r="H106" s="55"/>
      <c r="I106" s="55"/>
      <c r="J106" s="56">
        <f>J197</f>
        <v>0</v>
      </c>
      <c r="L106" s="53"/>
    </row>
    <row r="107" spans="1:47" s="52" customFormat="1" ht="24.9" customHeight="1">
      <c r="B107" s="53"/>
      <c r="D107" s="54" t="s">
        <v>1091</v>
      </c>
      <c r="E107" s="55"/>
      <c r="F107" s="55"/>
      <c r="G107" s="55"/>
      <c r="H107" s="55"/>
      <c r="I107" s="55"/>
      <c r="J107" s="56">
        <f>J204</f>
        <v>0</v>
      </c>
      <c r="L107" s="53"/>
    </row>
    <row r="108" spans="1:47" s="16" customFormat="1" ht="21.75" customHeight="1">
      <c r="A108" s="13"/>
      <c r="B108" s="14"/>
      <c r="C108" s="13"/>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44"/>
      <c r="C109" s="45"/>
      <c r="D109" s="45"/>
      <c r="E109" s="45"/>
      <c r="F109" s="45"/>
      <c r="G109" s="45"/>
      <c r="H109" s="45"/>
      <c r="I109" s="45"/>
      <c r="J109" s="45"/>
      <c r="K109" s="45"/>
      <c r="L109" s="15"/>
      <c r="S109" s="13"/>
      <c r="T109" s="13"/>
      <c r="U109" s="13"/>
      <c r="V109" s="13"/>
      <c r="W109" s="13"/>
      <c r="X109" s="13"/>
      <c r="Y109" s="13"/>
      <c r="Z109" s="13"/>
      <c r="AA109" s="13"/>
      <c r="AB109" s="13"/>
      <c r="AC109" s="13"/>
      <c r="AD109" s="13"/>
      <c r="AE109" s="13"/>
    </row>
    <row r="113" spans="1:31" s="16" customFormat="1" ht="6.9" customHeight="1">
      <c r="A113" s="13"/>
      <c r="B113" s="46"/>
      <c r="C113" s="47"/>
      <c r="D113" s="47"/>
      <c r="E113" s="47"/>
      <c r="F113" s="47"/>
      <c r="G113" s="47"/>
      <c r="H113" s="47"/>
      <c r="I113" s="47"/>
      <c r="J113" s="47"/>
      <c r="K113" s="47"/>
      <c r="L113" s="15"/>
      <c r="S113" s="13"/>
      <c r="T113" s="13"/>
      <c r="U113" s="13"/>
      <c r="V113" s="13"/>
      <c r="W113" s="13"/>
      <c r="X113" s="13"/>
      <c r="Y113" s="13"/>
      <c r="Z113" s="13"/>
      <c r="AA113" s="13"/>
      <c r="AB113" s="13"/>
      <c r="AC113" s="13"/>
      <c r="AD113" s="13"/>
      <c r="AE113" s="13"/>
    </row>
    <row r="114" spans="1:31" s="16" customFormat="1" ht="24.9" customHeight="1">
      <c r="A114" s="13"/>
      <c r="B114" s="14"/>
      <c r="C114" s="10" t="s">
        <v>169</v>
      </c>
      <c r="D114" s="13"/>
      <c r="E114" s="13"/>
      <c r="F114" s="13"/>
      <c r="G114" s="13"/>
      <c r="H114" s="13"/>
      <c r="I114" s="13"/>
      <c r="J114" s="13"/>
      <c r="K114" s="13"/>
      <c r="L114" s="15"/>
      <c r="S114" s="13"/>
      <c r="T114" s="13"/>
      <c r="U114" s="13"/>
      <c r="V114" s="13"/>
      <c r="W114" s="13"/>
      <c r="X114" s="13"/>
      <c r="Y114" s="13"/>
      <c r="Z114" s="13"/>
      <c r="AA114" s="13"/>
      <c r="AB114" s="13"/>
      <c r="AC114" s="13"/>
      <c r="AD114" s="13"/>
      <c r="AE114" s="13"/>
    </row>
    <row r="115" spans="1:31" s="16" customFormat="1" ht="6.9" customHeight="1">
      <c r="A115" s="13"/>
      <c r="B115" s="14"/>
      <c r="C115" s="13"/>
      <c r="D115" s="13"/>
      <c r="E115" s="13"/>
      <c r="F115" s="13"/>
      <c r="G115" s="13"/>
      <c r="H115" s="13"/>
      <c r="I115" s="13"/>
      <c r="J115" s="13"/>
      <c r="K115" s="13"/>
      <c r="L115" s="15"/>
      <c r="S115" s="13"/>
      <c r="T115" s="13"/>
      <c r="U115" s="13"/>
      <c r="V115" s="13"/>
      <c r="W115" s="13"/>
      <c r="X115" s="13"/>
      <c r="Y115" s="13"/>
      <c r="Z115" s="13"/>
      <c r="AA115" s="13"/>
      <c r="AB115" s="13"/>
      <c r="AC115" s="13"/>
      <c r="AD115" s="13"/>
      <c r="AE115" s="13"/>
    </row>
    <row r="116" spans="1:31" s="16" customFormat="1" ht="12" customHeight="1">
      <c r="A116" s="13"/>
      <c r="B116" s="14"/>
      <c r="C116" s="12" t="s">
        <v>16</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31" s="16" customFormat="1" ht="26.25" customHeight="1">
      <c r="A117" s="13"/>
      <c r="B117" s="14"/>
      <c r="C117" s="13"/>
      <c r="D117" s="13"/>
      <c r="E117" s="241" t="str">
        <f>E7</f>
        <v>Nemocnice Rychnov nad Kněžnou – rozšíření průmyslové zóny Solnice – Kvasiny</v>
      </c>
      <c r="F117" s="242"/>
      <c r="G117" s="242"/>
      <c r="H117" s="242"/>
      <c r="I117" s="13"/>
      <c r="J117" s="13"/>
      <c r="K117" s="13"/>
      <c r="L117" s="15"/>
      <c r="S117" s="13"/>
      <c r="T117" s="13"/>
      <c r="U117" s="13"/>
      <c r="V117" s="13"/>
      <c r="W117" s="13"/>
      <c r="X117" s="13"/>
      <c r="Y117" s="13"/>
      <c r="Z117" s="13"/>
      <c r="AA117" s="13"/>
      <c r="AB117" s="13"/>
      <c r="AC117" s="13"/>
      <c r="AD117" s="13"/>
      <c r="AE117" s="13"/>
    </row>
    <row r="118" spans="1:31" ht="12" customHeight="1">
      <c r="B118" s="9"/>
      <c r="C118" s="12" t="s">
        <v>160</v>
      </c>
      <c r="L118" s="9"/>
    </row>
    <row r="119" spans="1:31" s="16" customFormat="1" ht="16.5" customHeight="1">
      <c r="A119" s="13"/>
      <c r="B119" s="14"/>
      <c r="C119" s="13"/>
      <c r="D119" s="13"/>
      <c r="E119" s="241" t="s">
        <v>1081</v>
      </c>
      <c r="F119" s="240"/>
      <c r="G119" s="240"/>
      <c r="H119" s="240"/>
      <c r="I119" s="13"/>
      <c r="J119" s="13"/>
      <c r="K119" s="13"/>
      <c r="L119" s="15"/>
      <c r="S119" s="13"/>
      <c r="T119" s="13"/>
      <c r="U119" s="13"/>
      <c r="V119" s="13"/>
      <c r="W119" s="13"/>
      <c r="X119" s="13"/>
      <c r="Y119" s="13"/>
      <c r="Z119" s="13"/>
      <c r="AA119" s="13"/>
      <c r="AB119" s="13"/>
      <c r="AC119" s="13"/>
      <c r="AD119" s="13"/>
      <c r="AE119" s="13"/>
    </row>
    <row r="120" spans="1:31" s="16" customFormat="1" ht="12" customHeight="1">
      <c r="A120" s="13"/>
      <c r="B120" s="14"/>
      <c r="C120" s="12" t="s">
        <v>216</v>
      </c>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31" s="16" customFormat="1" ht="16.5" customHeight="1">
      <c r="A121" s="13"/>
      <c r="B121" s="14"/>
      <c r="C121" s="13"/>
      <c r="D121" s="13"/>
      <c r="E121" s="237" t="str">
        <f>E11</f>
        <v>D.2.8.1 - Vestavby operačních sálů</v>
      </c>
      <c r="F121" s="240"/>
      <c r="G121" s="240"/>
      <c r="H121" s="240"/>
      <c r="I121" s="13"/>
      <c r="J121" s="13"/>
      <c r="K121" s="13"/>
      <c r="L121" s="15"/>
      <c r="S121" s="13"/>
      <c r="T121" s="13"/>
      <c r="U121" s="13"/>
      <c r="V121" s="13"/>
      <c r="W121" s="13"/>
      <c r="X121" s="13"/>
      <c r="Y121" s="13"/>
      <c r="Z121" s="13"/>
      <c r="AA121" s="13"/>
      <c r="AB121" s="13"/>
      <c r="AC121" s="13"/>
      <c r="AD121" s="13"/>
      <c r="AE121" s="13"/>
    </row>
    <row r="122" spans="1:31" s="16" customFormat="1" ht="6.9" customHeight="1">
      <c r="A122" s="13"/>
      <c r="B122" s="14"/>
      <c r="C122" s="13"/>
      <c r="D122" s="13"/>
      <c r="E122" s="13"/>
      <c r="F122" s="13"/>
      <c r="G122" s="13"/>
      <c r="H122" s="13"/>
      <c r="I122" s="13"/>
      <c r="J122" s="13"/>
      <c r="K122" s="13"/>
      <c r="L122" s="15"/>
      <c r="S122" s="13"/>
      <c r="T122" s="13"/>
      <c r="U122" s="13"/>
      <c r="V122" s="13"/>
      <c r="W122" s="13"/>
      <c r="X122" s="13"/>
      <c r="Y122" s="13"/>
      <c r="Z122" s="13"/>
      <c r="AA122" s="13"/>
      <c r="AB122" s="13"/>
      <c r="AC122" s="13"/>
      <c r="AD122" s="13"/>
      <c r="AE122" s="13"/>
    </row>
    <row r="123" spans="1:31" s="16" customFormat="1" ht="12" customHeight="1">
      <c r="A123" s="13"/>
      <c r="B123" s="14"/>
      <c r="C123" s="12" t="s">
        <v>20</v>
      </c>
      <c r="D123" s="13"/>
      <c r="E123" s="13"/>
      <c r="F123" s="17" t="str">
        <f>F14</f>
        <v>k.ú. Rychnov nad Kněžnou (744107)</v>
      </c>
      <c r="G123" s="13"/>
      <c r="H123" s="13"/>
      <c r="I123" s="12" t="s">
        <v>22</v>
      </c>
      <c r="J123" s="18" t="str">
        <f>IF(J14="","",J14)</f>
        <v>4. 1. 2021</v>
      </c>
      <c r="K123" s="13"/>
      <c r="L123" s="15"/>
      <c r="S123" s="13"/>
      <c r="T123" s="13"/>
      <c r="U123" s="13"/>
      <c r="V123" s="13"/>
      <c r="W123" s="13"/>
      <c r="X123" s="13"/>
      <c r="Y123" s="13"/>
      <c r="Z123" s="13"/>
      <c r="AA123" s="13"/>
      <c r="AB123" s="13"/>
      <c r="AC123" s="13"/>
      <c r="AD123" s="13"/>
      <c r="AE123" s="13"/>
    </row>
    <row r="124" spans="1:31" s="16" customFormat="1" ht="6.9"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31" s="16" customFormat="1" ht="40" customHeight="1">
      <c r="A125" s="13"/>
      <c r="B125" s="14"/>
      <c r="C125" s="12" t="s">
        <v>24</v>
      </c>
      <c r="D125" s="13"/>
      <c r="E125" s="13"/>
      <c r="F125" s="17" t="str">
        <f>E17</f>
        <v xml:space="preserve">Královéhrad.kraj, Pivovarské nám.1245, H.Králové  </v>
      </c>
      <c r="G125" s="13"/>
      <c r="H125" s="13"/>
      <c r="I125" s="12" t="s">
        <v>30</v>
      </c>
      <c r="J125" s="48" t="str">
        <f>E23</f>
        <v>DOMY, spol. s r. o., architekt. a projekt. ateliér</v>
      </c>
      <c r="K125" s="13"/>
      <c r="L125" s="15"/>
      <c r="S125" s="13"/>
      <c r="T125" s="13"/>
      <c r="U125" s="13"/>
      <c r="V125" s="13"/>
      <c r="W125" s="13"/>
      <c r="X125" s="13"/>
      <c r="Y125" s="13"/>
      <c r="Z125" s="13"/>
      <c r="AA125" s="13"/>
      <c r="AB125" s="13"/>
      <c r="AC125" s="13"/>
      <c r="AD125" s="13"/>
      <c r="AE125" s="13"/>
    </row>
    <row r="126" spans="1:31" s="16" customFormat="1" ht="15.15" customHeight="1">
      <c r="A126" s="13"/>
      <c r="B126" s="14"/>
      <c r="C126" s="12" t="s">
        <v>28</v>
      </c>
      <c r="D126" s="13"/>
      <c r="E126" s="13"/>
      <c r="F126" s="17" t="str">
        <f>IF(E20="","",E20)</f>
        <v>Vyplň údaj</v>
      </c>
      <c r="G126" s="13"/>
      <c r="H126" s="13"/>
      <c r="I126" s="12" t="s">
        <v>33</v>
      </c>
      <c r="J126" s="48" t="str">
        <f>E26</f>
        <v>Ecoten s.r.o.</v>
      </c>
      <c r="K126" s="13"/>
      <c r="L126" s="15"/>
      <c r="S126" s="13"/>
      <c r="T126" s="13"/>
      <c r="U126" s="13"/>
      <c r="V126" s="13"/>
      <c r="W126" s="13"/>
      <c r="X126" s="13"/>
      <c r="Y126" s="13"/>
      <c r="Z126" s="13"/>
      <c r="AA126" s="13"/>
      <c r="AB126" s="13"/>
      <c r="AC126" s="13"/>
      <c r="AD126" s="13"/>
      <c r="AE126" s="13"/>
    </row>
    <row r="127" spans="1:31" s="16" customFormat="1" ht="10.4" customHeight="1">
      <c r="A127" s="13"/>
      <c r="B127" s="14"/>
      <c r="C127" s="13"/>
      <c r="D127" s="13"/>
      <c r="E127" s="13"/>
      <c r="F127" s="13"/>
      <c r="G127" s="13"/>
      <c r="H127" s="13"/>
      <c r="I127" s="13"/>
      <c r="J127" s="13"/>
      <c r="K127" s="13"/>
      <c r="L127" s="15"/>
      <c r="S127" s="13"/>
      <c r="T127" s="13"/>
      <c r="U127" s="13"/>
      <c r="V127" s="13"/>
      <c r="W127" s="13"/>
      <c r="X127" s="13"/>
      <c r="Y127" s="13"/>
      <c r="Z127" s="13"/>
      <c r="AA127" s="13"/>
      <c r="AB127" s="13"/>
      <c r="AC127" s="13"/>
      <c r="AD127" s="13"/>
      <c r="AE127" s="13"/>
    </row>
    <row r="128" spans="1:31" s="67" customFormat="1" ht="29.25" customHeight="1">
      <c r="A128" s="57"/>
      <c r="B128" s="58"/>
      <c r="C128" s="59" t="s">
        <v>170</v>
      </c>
      <c r="D128" s="60" t="s">
        <v>62</v>
      </c>
      <c r="E128" s="60" t="s">
        <v>58</v>
      </c>
      <c r="F128" s="60" t="s">
        <v>59</v>
      </c>
      <c r="G128" s="60" t="s">
        <v>171</v>
      </c>
      <c r="H128" s="60" t="s">
        <v>172</v>
      </c>
      <c r="I128" s="60" t="s">
        <v>173</v>
      </c>
      <c r="J128" s="61" t="s">
        <v>165</v>
      </c>
      <c r="K128" s="62" t="s">
        <v>174</v>
      </c>
      <c r="L128" s="63"/>
      <c r="M128" s="64" t="s">
        <v>1</v>
      </c>
      <c r="N128" s="65" t="s">
        <v>41</v>
      </c>
      <c r="O128" s="65" t="s">
        <v>175</v>
      </c>
      <c r="P128" s="65" t="s">
        <v>176</v>
      </c>
      <c r="Q128" s="65" t="s">
        <v>177</v>
      </c>
      <c r="R128" s="65" t="s">
        <v>178</v>
      </c>
      <c r="S128" s="65" t="s">
        <v>179</v>
      </c>
      <c r="T128" s="66" t="s">
        <v>180</v>
      </c>
      <c r="U128" s="57"/>
      <c r="V128" s="57"/>
      <c r="W128" s="57"/>
      <c r="X128" s="57"/>
      <c r="Y128" s="57"/>
      <c r="Z128" s="57"/>
      <c r="AA128" s="57"/>
      <c r="AB128" s="57"/>
      <c r="AC128" s="57"/>
      <c r="AD128" s="57"/>
      <c r="AE128" s="57"/>
    </row>
    <row r="129" spans="1:65" s="16" customFormat="1" ht="22.75" customHeight="1">
      <c r="A129" s="13"/>
      <c r="B129" s="14"/>
      <c r="C129" s="68" t="s">
        <v>181</v>
      </c>
      <c r="D129" s="13"/>
      <c r="E129" s="13"/>
      <c r="F129" s="13"/>
      <c r="G129" s="13"/>
      <c r="H129" s="13"/>
      <c r="I129" s="13"/>
      <c r="J129" s="69">
        <f>BK129</f>
        <v>0</v>
      </c>
      <c r="K129" s="13"/>
      <c r="L129" s="14"/>
      <c r="M129" s="70"/>
      <c r="N129" s="71"/>
      <c r="O129" s="23"/>
      <c r="P129" s="72">
        <f>P130+P135+P160+P165+P172+P177+P184+P197+P204</f>
        <v>0</v>
      </c>
      <c r="Q129" s="23"/>
      <c r="R129" s="72">
        <f>R130+R135+R160+R165+R172+R177+R184+R197+R204</f>
        <v>0</v>
      </c>
      <c r="S129" s="23"/>
      <c r="T129" s="73">
        <f>T130+T135+T160+T165+T172+T177+T184+T197+T204</f>
        <v>0</v>
      </c>
      <c r="U129" s="13"/>
      <c r="V129" s="13"/>
      <c r="W129" s="13"/>
      <c r="X129" s="13"/>
      <c r="Y129" s="13"/>
      <c r="Z129" s="13"/>
      <c r="AA129" s="13"/>
      <c r="AB129" s="13"/>
      <c r="AC129" s="13"/>
      <c r="AD129" s="13"/>
      <c r="AE129" s="13"/>
      <c r="AT129" s="6" t="s">
        <v>76</v>
      </c>
      <c r="AU129" s="6" t="s">
        <v>167</v>
      </c>
      <c r="BK129" s="74">
        <f>BK130+BK135+BK160+BK165+BK172+BK177+BK184+BK197+BK204</f>
        <v>0</v>
      </c>
    </row>
    <row r="130" spans="1:65" s="75" customFormat="1" ht="26" customHeight="1">
      <c r="B130" s="76"/>
      <c r="D130" s="77" t="s">
        <v>76</v>
      </c>
      <c r="E130" s="78" t="s">
        <v>85</v>
      </c>
      <c r="F130" s="78" t="s">
        <v>1092</v>
      </c>
      <c r="J130" s="79">
        <f>BK130</f>
        <v>0</v>
      </c>
      <c r="L130" s="76"/>
      <c r="M130" s="80"/>
      <c r="N130" s="81"/>
      <c r="O130" s="81"/>
      <c r="P130" s="82">
        <f>SUM(P131:P134)</f>
        <v>0</v>
      </c>
      <c r="Q130" s="81"/>
      <c r="R130" s="82">
        <f>SUM(R131:R134)</f>
        <v>0</v>
      </c>
      <c r="S130" s="81"/>
      <c r="T130" s="83">
        <f>SUM(T131:T134)</f>
        <v>0</v>
      </c>
      <c r="AR130" s="77" t="s">
        <v>85</v>
      </c>
      <c r="AT130" s="84" t="s">
        <v>76</v>
      </c>
      <c r="AU130" s="84" t="s">
        <v>77</v>
      </c>
      <c r="AY130" s="77" t="s">
        <v>184</v>
      </c>
      <c r="BK130" s="85">
        <f>SUM(BK131:BK134)</f>
        <v>0</v>
      </c>
    </row>
    <row r="131" spans="1:65" s="16" customFormat="1" ht="24.15" customHeight="1">
      <c r="A131" s="13"/>
      <c r="B131" s="14"/>
      <c r="C131" s="109" t="s">
        <v>85</v>
      </c>
      <c r="D131" s="109" t="s">
        <v>185</v>
      </c>
      <c r="E131" s="110" t="s">
        <v>1093</v>
      </c>
      <c r="F131" s="111" t="s">
        <v>1094</v>
      </c>
      <c r="G131" s="112" t="s">
        <v>1095</v>
      </c>
      <c r="H131" s="113">
        <v>176.98</v>
      </c>
      <c r="I131" s="1"/>
      <c r="J131" s="114">
        <f>ROUND(I131*H131,2)</f>
        <v>0</v>
      </c>
      <c r="K131" s="92"/>
      <c r="L131" s="14"/>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87</v>
      </c>
    </row>
    <row r="132" spans="1:65" s="16" customFormat="1" ht="171">
      <c r="A132" s="13"/>
      <c r="B132" s="14"/>
      <c r="C132" s="13"/>
      <c r="D132" s="100" t="s">
        <v>191</v>
      </c>
      <c r="E132" s="13"/>
      <c r="F132" s="101" t="s">
        <v>1096</v>
      </c>
      <c r="G132" s="13"/>
      <c r="H132" s="13"/>
      <c r="I132" s="2"/>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37.75" customHeight="1">
      <c r="A133" s="13"/>
      <c r="B133" s="14"/>
      <c r="C133" s="109" t="s">
        <v>87</v>
      </c>
      <c r="D133" s="109" t="s">
        <v>185</v>
      </c>
      <c r="E133" s="110" t="s">
        <v>1097</v>
      </c>
      <c r="F133" s="111" t="s">
        <v>1098</v>
      </c>
      <c r="G133" s="112" t="s">
        <v>225</v>
      </c>
      <c r="H133" s="113">
        <v>8</v>
      </c>
      <c r="I133" s="1"/>
      <c r="J133" s="114">
        <f>ROUND(I133*H133,2)</f>
        <v>0</v>
      </c>
      <c r="K133" s="92"/>
      <c r="L133" s="14"/>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214</v>
      </c>
    </row>
    <row r="134" spans="1:65" s="16" customFormat="1" ht="36">
      <c r="A134" s="13"/>
      <c r="B134" s="14"/>
      <c r="C134" s="13"/>
      <c r="D134" s="100" t="s">
        <v>191</v>
      </c>
      <c r="E134" s="13"/>
      <c r="F134" s="101" t="s">
        <v>1099</v>
      </c>
      <c r="G134" s="13"/>
      <c r="H134" s="13"/>
      <c r="I134" s="13"/>
      <c r="J134" s="13"/>
      <c r="K134" s="13"/>
      <c r="L134" s="14"/>
      <c r="M134" s="102"/>
      <c r="N134" s="103"/>
      <c r="O134" s="95"/>
      <c r="P134" s="95"/>
      <c r="Q134" s="95"/>
      <c r="R134" s="95"/>
      <c r="S134" s="95"/>
      <c r="T134" s="104"/>
      <c r="U134" s="13"/>
      <c r="V134" s="13"/>
      <c r="W134" s="13"/>
      <c r="X134" s="13"/>
      <c r="Y134" s="13"/>
      <c r="Z134" s="13"/>
      <c r="AA134" s="13"/>
      <c r="AB134" s="13"/>
      <c r="AC134" s="13"/>
      <c r="AD134" s="13"/>
      <c r="AE134" s="13"/>
      <c r="AT134" s="6" t="s">
        <v>191</v>
      </c>
      <c r="AU134" s="6" t="s">
        <v>85</v>
      </c>
    </row>
    <row r="135" spans="1:65" s="75" customFormat="1" ht="26" customHeight="1">
      <c r="B135" s="76"/>
      <c r="D135" s="77" t="s">
        <v>76</v>
      </c>
      <c r="E135" s="78" t="s">
        <v>87</v>
      </c>
      <c r="F135" s="78" t="s">
        <v>1100</v>
      </c>
      <c r="J135" s="79">
        <f>BK135</f>
        <v>0</v>
      </c>
      <c r="L135" s="76"/>
      <c r="M135" s="80"/>
      <c r="N135" s="81"/>
      <c r="O135" s="81"/>
      <c r="P135" s="82">
        <f>SUM(P136:P159)</f>
        <v>0</v>
      </c>
      <c r="Q135" s="81"/>
      <c r="R135" s="82">
        <f>SUM(R136:R159)</f>
        <v>0</v>
      </c>
      <c r="S135" s="81"/>
      <c r="T135" s="83">
        <f>SUM(T136:T159)</f>
        <v>0</v>
      </c>
      <c r="AR135" s="77" t="s">
        <v>85</v>
      </c>
      <c r="AT135" s="84" t="s">
        <v>76</v>
      </c>
      <c r="AU135" s="84" t="s">
        <v>77</v>
      </c>
      <c r="AY135" s="77" t="s">
        <v>184</v>
      </c>
      <c r="BK135" s="85">
        <f>SUM(BK136:BK159)</f>
        <v>0</v>
      </c>
    </row>
    <row r="136" spans="1:65" s="16" customFormat="1" ht="49" customHeight="1">
      <c r="A136" s="13"/>
      <c r="B136" s="14"/>
      <c r="C136" s="109" t="s">
        <v>97</v>
      </c>
      <c r="D136" s="109" t="s">
        <v>185</v>
      </c>
      <c r="E136" s="110" t="s">
        <v>1101</v>
      </c>
      <c r="F136" s="111" t="s">
        <v>1102</v>
      </c>
      <c r="G136" s="112" t="s">
        <v>1095</v>
      </c>
      <c r="H136" s="113">
        <v>98.94</v>
      </c>
      <c r="I136" s="1"/>
      <c r="J136" s="114">
        <f>ROUND(I136*H136,2)</f>
        <v>0</v>
      </c>
      <c r="K136" s="92"/>
      <c r="L136" s="14"/>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252</v>
      </c>
    </row>
    <row r="137" spans="1:65" s="16" customFormat="1" ht="99">
      <c r="A137" s="13"/>
      <c r="B137" s="14"/>
      <c r="C137" s="13"/>
      <c r="D137" s="100" t="s">
        <v>191</v>
      </c>
      <c r="E137" s="13"/>
      <c r="F137" s="101" t="s">
        <v>1103</v>
      </c>
      <c r="G137" s="13"/>
      <c r="H137" s="13"/>
      <c r="I137" s="2"/>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49" customHeight="1">
      <c r="A138" s="13"/>
      <c r="B138" s="14"/>
      <c r="C138" s="109" t="s">
        <v>214</v>
      </c>
      <c r="D138" s="109" t="s">
        <v>185</v>
      </c>
      <c r="E138" s="110" t="s">
        <v>1104</v>
      </c>
      <c r="F138" s="111" t="s">
        <v>1102</v>
      </c>
      <c r="G138" s="112" t="s">
        <v>1095</v>
      </c>
      <c r="H138" s="113">
        <v>22</v>
      </c>
      <c r="I138" s="1"/>
      <c r="J138" s="114">
        <f>ROUND(I138*H138,2)</f>
        <v>0</v>
      </c>
      <c r="K138" s="92"/>
      <c r="L138" s="14"/>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259</v>
      </c>
    </row>
    <row r="139" spans="1:65" s="16" customFormat="1" ht="99">
      <c r="A139" s="13"/>
      <c r="B139" s="14"/>
      <c r="C139" s="13"/>
      <c r="D139" s="100" t="s">
        <v>191</v>
      </c>
      <c r="E139" s="13"/>
      <c r="F139" s="101" t="s">
        <v>1105</v>
      </c>
      <c r="G139" s="13"/>
      <c r="H139" s="13"/>
      <c r="I139" s="2"/>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49" customHeight="1">
      <c r="A140" s="13"/>
      <c r="B140" s="14"/>
      <c r="C140" s="109" t="s">
        <v>249</v>
      </c>
      <c r="D140" s="109" t="s">
        <v>185</v>
      </c>
      <c r="E140" s="110" t="s">
        <v>1106</v>
      </c>
      <c r="F140" s="111" t="s">
        <v>1102</v>
      </c>
      <c r="G140" s="112" t="s">
        <v>1095</v>
      </c>
      <c r="H140" s="113">
        <v>197.84</v>
      </c>
      <c r="I140" s="1"/>
      <c r="J140" s="114">
        <f>ROUND(I140*H140,2)</f>
        <v>0</v>
      </c>
      <c r="K140" s="92"/>
      <c r="L140" s="14"/>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182</v>
      </c>
    </row>
    <row r="141" spans="1:65" s="16" customFormat="1" ht="99">
      <c r="A141" s="13"/>
      <c r="B141" s="14"/>
      <c r="C141" s="13"/>
      <c r="D141" s="100" t="s">
        <v>191</v>
      </c>
      <c r="E141" s="13"/>
      <c r="F141" s="101" t="s">
        <v>1107</v>
      </c>
      <c r="G141" s="13"/>
      <c r="H141" s="13"/>
      <c r="I141" s="2"/>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37.75" customHeight="1">
      <c r="A142" s="13"/>
      <c r="B142" s="14"/>
      <c r="C142" s="109" t="s">
        <v>252</v>
      </c>
      <c r="D142" s="109" t="s">
        <v>185</v>
      </c>
      <c r="E142" s="110" t="s">
        <v>1108</v>
      </c>
      <c r="F142" s="111" t="s">
        <v>1109</v>
      </c>
      <c r="G142" s="112" t="s">
        <v>1110</v>
      </c>
      <c r="H142" s="113">
        <v>109.9</v>
      </c>
      <c r="I142" s="1"/>
      <c r="J142" s="114">
        <f>ROUND(I142*H142,2)</f>
        <v>0</v>
      </c>
      <c r="K142" s="92"/>
      <c r="L142" s="14"/>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280</v>
      </c>
    </row>
    <row r="143" spans="1:65" s="16" customFormat="1" ht="45">
      <c r="A143" s="13"/>
      <c r="B143" s="14"/>
      <c r="C143" s="13"/>
      <c r="D143" s="100" t="s">
        <v>191</v>
      </c>
      <c r="E143" s="13"/>
      <c r="F143" s="101" t="s">
        <v>1111</v>
      </c>
      <c r="G143" s="13"/>
      <c r="H143" s="13"/>
      <c r="I143" s="2"/>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37.75" customHeight="1">
      <c r="A144" s="13"/>
      <c r="B144" s="14"/>
      <c r="C144" s="109" t="s">
        <v>256</v>
      </c>
      <c r="D144" s="109" t="s">
        <v>185</v>
      </c>
      <c r="E144" s="110" t="s">
        <v>1112</v>
      </c>
      <c r="F144" s="111" t="s">
        <v>1113</v>
      </c>
      <c r="G144" s="112" t="s">
        <v>1095</v>
      </c>
      <c r="H144" s="113">
        <v>346.19</v>
      </c>
      <c r="I144" s="1"/>
      <c r="J144" s="114">
        <f>ROUND(I144*H144,2)</f>
        <v>0</v>
      </c>
      <c r="K144" s="92"/>
      <c r="L144" s="14"/>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304</v>
      </c>
    </row>
    <row r="145" spans="1:65" s="16" customFormat="1" ht="45">
      <c r="A145" s="13"/>
      <c r="B145" s="14"/>
      <c r="C145" s="13"/>
      <c r="D145" s="100" t="s">
        <v>191</v>
      </c>
      <c r="E145" s="13"/>
      <c r="F145" s="101" t="s">
        <v>1114</v>
      </c>
      <c r="G145" s="13"/>
      <c r="H145" s="13"/>
      <c r="I145" s="2"/>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49" customHeight="1">
      <c r="A146" s="13"/>
      <c r="B146" s="14"/>
      <c r="C146" s="109" t="s">
        <v>259</v>
      </c>
      <c r="D146" s="109" t="s">
        <v>185</v>
      </c>
      <c r="E146" s="110" t="s">
        <v>1115</v>
      </c>
      <c r="F146" s="111" t="s">
        <v>1116</v>
      </c>
      <c r="G146" s="112" t="s">
        <v>225</v>
      </c>
      <c r="H146" s="113">
        <v>72</v>
      </c>
      <c r="I146" s="1"/>
      <c r="J146" s="114">
        <f>ROUND(I146*H146,2)</f>
        <v>0</v>
      </c>
      <c r="K146" s="92"/>
      <c r="L146" s="14"/>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311</v>
      </c>
    </row>
    <row r="147" spans="1:65" s="16" customFormat="1" ht="54">
      <c r="A147" s="13"/>
      <c r="B147" s="14"/>
      <c r="C147" s="13"/>
      <c r="D147" s="100" t="s">
        <v>191</v>
      </c>
      <c r="E147" s="13"/>
      <c r="F147" s="101" t="s">
        <v>1117</v>
      </c>
      <c r="G147" s="13"/>
      <c r="H147" s="13"/>
      <c r="I147" s="2"/>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49" customHeight="1">
      <c r="A148" s="13"/>
      <c r="B148" s="14"/>
      <c r="C148" s="109" t="s">
        <v>287</v>
      </c>
      <c r="D148" s="109" t="s">
        <v>185</v>
      </c>
      <c r="E148" s="110" t="s">
        <v>1118</v>
      </c>
      <c r="F148" s="111" t="s">
        <v>1119</v>
      </c>
      <c r="G148" s="112" t="s">
        <v>225</v>
      </c>
      <c r="H148" s="113">
        <v>32</v>
      </c>
      <c r="I148" s="1"/>
      <c r="J148" s="114">
        <f>ROUND(I148*H148,2)</f>
        <v>0</v>
      </c>
      <c r="K148" s="92"/>
      <c r="L148" s="14"/>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319</v>
      </c>
    </row>
    <row r="149" spans="1:65" s="16" customFormat="1" ht="54">
      <c r="A149" s="13"/>
      <c r="B149" s="14"/>
      <c r="C149" s="13"/>
      <c r="D149" s="100" t="s">
        <v>191</v>
      </c>
      <c r="E149" s="13"/>
      <c r="F149" s="101" t="s">
        <v>1120</v>
      </c>
      <c r="G149" s="13"/>
      <c r="H149" s="13"/>
      <c r="I149" s="2"/>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49" customHeight="1">
      <c r="A150" s="13"/>
      <c r="B150" s="14"/>
      <c r="C150" s="109" t="s">
        <v>182</v>
      </c>
      <c r="D150" s="109" t="s">
        <v>185</v>
      </c>
      <c r="E150" s="110" t="s">
        <v>1121</v>
      </c>
      <c r="F150" s="111" t="s">
        <v>1119</v>
      </c>
      <c r="G150" s="112" t="s">
        <v>225</v>
      </c>
      <c r="H150" s="113">
        <v>12</v>
      </c>
      <c r="I150" s="1"/>
      <c r="J150" s="114">
        <f>ROUND(I150*H150,2)</f>
        <v>0</v>
      </c>
      <c r="K150" s="92"/>
      <c r="L150" s="14"/>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326</v>
      </c>
    </row>
    <row r="151" spans="1:65" s="16" customFormat="1" ht="54">
      <c r="A151" s="13"/>
      <c r="B151" s="14"/>
      <c r="C151" s="13"/>
      <c r="D151" s="100" t="s">
        <v>191</v>
      </c>
      <c r="E151" s="13"/>
      <c r="F151" s="101" t="s">
        <v>1122</v>
      </c>
      <c r="G151" s="13"/>
      <c r="H151" s="13"/>
      <c r="I151" s="2"/>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37.75" customHeight="1">
      <c r="A152" s="13"/>
      <c r="B152" s="14"/>
      <c r="C152" s="109" t="s">
        <v>293</v>
      </c>
      <c r="D152" s="109" t="s">
        <v>185</v>
      </c>
      <c r="E152" s="110" t="s">
        <v>1123</v>
      </c>
      <c r="F152" s="111" t="s">
        <v>1124</v>
      </c>
      <c r="G152" s="112" t="s">
        <v>1110</v>
      </c>
      <c r="H152" s="113">
        <v>567.29999999999995</v>
      </c>
      <c r="I152" s="1"/>
      <c r="J152" s="114">
        <f>ROUND(I152*H152,2)</f>
        <v>0</v>
      </c>
      <c r="K152" s="92"/>
      <c r="L152" s="14"/>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333</v>
      </c>
    </row>
    <row r="153" spans="1:65" s="16" customFormat="1" ht="27">
      <c r="A153" s="13"/>
      <c r="B153" s="14"/>
      <c r="C153" s="13"/>
      <c r="D153" s="100" t="s">
        <v>191</v>
      </c>
      <c r="E153" s="13"/>
      <c r="F153" s="101" t="s">
        <v>1125</v>
      </c>
      <c r="G153" s="13"/>
      <c r="H153" s="13"/>
      <c r="I153" s="2"/>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49" customHeight="1">
      <c r="A154" s="13"/>
      <c r="B154" s="14"/>
      <c r="C154" s="109" t="s">
        <v>280</v>
      </c>
      <c r="D154" s="109" t="s">
        <v>185</v>
      </c>
      <c r="E154" s="110" t="s">
        <v>1126</v>
      </c>
      <c r="F154" s="111" t="s">
        <v>1127</v>
      </c>
      <c r="G154" s="112" t="s">
        <v>1110</v>
      </c>
      <c r="H154" s="113">
        <v>567.29999999999995</v>
      </c>
      <c r="I154" s="1"/>
      <c r="J154" s="114">
        <f>ROUND(I154*H154,2)</f>
        <v>0</v>
      </c>
      <c r="K154" s="92"/>
      <c r="L154" s="14"/>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340</v>
      </c>
    </row>
    <row r="155" spans="1:65" s="16" customFormat="1" ht="36">
      <c r="A155" s="13"/>
      <c r="B155" s="14"/>
      <c r="C155" s="13"/>
      <c r="D155" s="100" t="s">
        <v>191</v>
      </c>
      <c r="E155" s="13"/>
      <c r="F155" s="101" t="s">
        <v>1128</v>
      </c>
      <c r="G155" s="13"/>
      <c r="H155" s="13"/>
      <c r="I155" s="2"/>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24.15" customHeight="1">
      <c r="A156" s="13"/>
      <c r="B156" s="14"/>
      <c r="C156" s="109" t="s">
        <v>300</v>
      </c>
      <c r="D156" s="109" t="s">
        <v>185</v>
      </c>
      <c r="E156" s="110" t="s">
        <v>1129</v>
      </c>
      <c r="F156" s="111" t="s">
        <v>1130</v>
      </c>
      <c r="G156" s="112" t="s">
        <v>1095</v>
      </c>
      <c r="H156" s="113">
        <v>79.59</v>
      </c>
      <c r="I156" s="1"/>
      <c r="J156" s="114">
        <f>ROUND(I156*H156,2)</f>
        <v>0</v>
      </c>
      <c r="K156" s="92"/>
      <c r="L156" s="14"/>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346</v>
      </c>
    </row>
    <row r="157" spans="1:65" s="16" customFormat="1" ht="27">
      <c r="A157" s="13"/>
      <c r="B157" s="14"/>
      <c r="C157" s="13"/>
      <c r="D157" s="100" t="s">
        <v>191</v>
      </c>
      <c r="E157" s="13"/>
      <c r="F157" s="101" t="s">
        <v>1131</v>
      </c>
      <c r="G157" s="13"/>
      <c r="H157" s="13"/>
      <c r="I157" s="2"/>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49" customHeight="1">
      <c r="A158" s="13"/>
      <c r="B158" s="14"/>
      <c r="C158" s="109" t="s">
        <v>304</v>
      </c>
      <c r="D158" s="109" t="s">
        <v>185</v>
      </c>
      <c r="E158" s="110" t="s">
        <v>1132</v>
      </c>
      <c r="F158" s="111" t="s">
        <v>1133</v>
      </c>
      <c r="G158" s="112" t="s">
        <v>1095</v>
      </c>
      <c r="H158" s="113">
        <v>368.2</v>
      </c>
      <c r="I158" s="1"/>
      <c r="J158" s="114">
        <f>ROUND(I158*H158,2)</f>
        <v>0</v>
      </c>
      <c r="K158" s="92"/>
      <c r="L158" s="14"/>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354</v>
      </c>
    </row>
    <row r="159" spans="1:65" s="16" customFormat="1" ht="108">
      <c r="A159" s="13"/>
      <c r="B159" s="14"/>
      <c r="C159" s="13"/>
      <c r="D159" s="100" t="s">
        <v>191</v>
      </c>
      <c r="E159" s="13"/>
      <c r="F159" s="101" t="s">
        <v>1134</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75" customFormat="1" ht="26" customHeight="1">
      <c r="B160" s="76"/>
      <c r="D160" s="77" t="s">
        <v>76</v>
      </c>
      <c r="E160" s="78" t="s">
        <v>97</v>
      </c>
      <c r="F160" s="78" t="s">
        <v>1135</v>
      </c>
      <c r="J160" s="79">
        <f>BK160</f>
        <v>0</v>
      </c>
      <c r="L160" s="76"/>
      <c r="M160" s="80"/>
      <c r="N160" s="81"/>
      <c r="O160" s="81"/>
      <c r="P160" s="82">
        <f>SUM(P161:P164)</f>
        <v>0</v>
      </c>
      <c r="Q160" s="81"/>
      <c r="R160" s="82">
        <f>SUM(R161:R164)</f>
        <v>0</v>
      </c>
      <c r="S160" s="81"/>
      <c r="T160" s="83">
        <f>SUM(T161:T164)</f>
        <v>0</v>
      </c>
      <c r="AR160" s="77" t="s">
        <v>85</v>
      </c>
      <c r="AT160" s="84" t="s">
        <v>76</v>
      </c>
      <c r="AU160" s="84" t="s">
        <v>77</v>
      </c>
      <c r="AY160" s="77" t="s">
        <v>184</v>
      </c>
      <c r="BK160" s="85">
        <f>SUM(BK161:BK164)</f>
        <v>0</v>
      </c>
    </row>
    <row r="161" spans="1:65" s="16" customFormat="1" ht="62.75" customHeight="1">
      <c r="A161" s="13"/>
      <c r="B161" s="14"/>
      <c r="C161" s="109" t="s">
        <v>8</v>
      </c>
      <c r="D161" s="109" t="s">
        <v>185</v>
      </c>
      <c r="E161" s="110" t="s">
        <v>1136</v>
      </c>
      <c r="F161" s="111" t="s">
        <v>1137</v>
      </c>
      <c r="G161" s="112" t="s">
        <v>225</v>
      </c>
      <c r="H161" s="113">
        <v>25</v>
      </c>
      <c r="I161" s="1"/>
      <c r="J161" s="114">
        <f>ROUND(I161*H161,2)</f>
        <v>0</v>
      </c>
      <c r="K161" s="92"/>
      <c r="L161" s="14"/>
      <c r="M161" s="93" t="s">
        <v>1</v>
      </c>
      <c r="N161" s="94" t="s">
        <v>42</v>
      </c>
      <c r="O161" s="95"/>
      <c r="P161" s="96">
        <f>O161*H161</f>
        <v>0</v>
      </c>
      <c r="Q161" s="96">
        <v>0</v>
      </c>
      <c r="R161" s="96">
        <f>Q161*H161</f>
        <v>0</v>
      </c>
      <c r="S161" s="96">
        <v>0</v>
      </c>
      <c r="T161" s="97">
        <f>S161*H161</f>
        <v>0</v>
      </c>
      <c r="U161" s="13"/>
      <c r="V161" s="13"/>
      <c r="W161" s="13"/>
      <c r="X161" s="13"/>
      <c r="Y161" s="13"/>
      <c r="Z161" s="13"/>
      <c r="AA161" s="13"/>
      <c r="AB161" s="13"/>
      <c r="AC161" s="13"/>
      <c r="AD161" s="13"/>
      <c r="AE161" s="13"/>
      <c r="AR161" s="98" t="s">
        <v>85</v>
      </c>
      <c r="AT161" s="98" t="s">
        <v>185</v>
      </c>
      <c r="AU161" s="98" t="s">
        <v>85</v>
      </c>
      <c r="AY161" s="6" t="s">
        <v>184</v>
      </c>
      <c r="BE161" s="99">
        <f>IF(N161="základní",J161,0)</f>
        <v>0</v>
      </c>
      <c r="BF161" s="99">
        <f>IF(N161="snížená",J161,0)</f>
        <v>0</v>
      </c>
      <c r="BG161" s="99">
        <f>IF(N161="zákl. přenesená",J161,0)</f>
        <v>0</v>
      </c>
      <c r="BH161" s="99">
        <f>IF(N161="sníž. přenesená",J161,0)</f>
        <v>0</v>
      </c>
      <c r="BI161" s="99">
        <f>IF(N161="nulová",J161,0)</f>
        <v>0</v>
      </c>
      <c r="BJ161" s="6" t="s">
        <v>85</v>
      </c>
      <c r="BK161" s="99">
        <f>ROUND(I161*H161,2)</f>
        <v>0</v>
      </c>
      <c r="BL161" s="6" t="s">
        <v>85</v>
      </c>
      <c r="BM161" s="98" t="s">
        <v>362</v>
      </c>
    </row>
    <row r="162" spans="1:65" s="16" customFormat="1" ht="72">
      <c r="A162" s="13"/>
      <c r="B162" s="14"/>
      <c r="C162" s="13"/>
      <c r="D162" s="100" t="s">
        <v>191</v>
      </c>
      <c r="E162" s="13"/>
      <c r="F162" s="101" t="s">
        <v>1138</v>
      </c>
      <c r="G162" s="13"/>
      <c r="H162" s="13"/>
      <c r="I162" s="2"/>
      <c r="J162" s="13"/>
      <c r="K162" s="13"/>
      <c r="L162" s="14"/>
      <c r="M162" s="102"/>
      <c r="N162" s="103"/>
      <c r="O162" s="95"/>
      <c r="P162" s="95"/>
      <c r="Q162" s="95"/>
      <c r="R162" s="95"/>
      <c r="S162" s="95"/>
      <c r="T162" s="104"/>
      <c r="U162" s="13"/>
      <c r="V162" s="13"/>
      <c r="W162" s="13"/>
      <c r="X162" s="13"/>
      <c r="Y162" s="13"/>
      <c r="Z162" s="13"/>
      <c r="AA162" s="13"/>
      <c r="AB162" s="13"/>
      <c r="AC162" s="13"/>
      <c r="AD162" s="13"/>
      <c r="AE162" s="13"/>
      <c r="AT162" s="6" t="s">
        <v>191</v>
      </c>
      <c r="AU162" s="6" t="s">
        <v>85</v>
      </c>
    </row>
    <row r="163" spans="1:65" s="16" customFormat="1" ht="62.75" customHeight="1">
      <c r="A163" s="13"/>
      <c r="B163" s="14"/>
      <c r="C163" s="109" t="s">
        <v>311</v>
      </c>
      <c r="D163" s="109" t="s">
        <v>185</v>
      </c>
      <c r="E163" s="110" t="s">
        <v>1139</v>
      </c>
      <c r="F163" s="111" t="s">
        <v>1140</v>
      </c>
      <c r="G163" s="112" t="s">
        <v>225</v>
      </c>
      <c r="H163" s="113">
        <v>19</v>
      </c>
      <c r="I163" s="1"/>
      <c r="J163" s="114">
        <f>ROUND(I163*H163,2)</f>
        <v>0</v>
      </c>
      <c r="K163" s="92"/>
      <c r="L163" s="14"/>
      <c r="M163" s="93" t="s">
        <v>1</v>
      </c>
      <c r="N163" s="94" t="s">
        <v>42</v>
      </c>
      <c r="O163" s="95"/>
      <c r="P163" s="96">
        <f>O163*H163</f>
        <v>0</v>
      </c>
      <c r="Q163" s="96">
        <v>0</v>
      </c>
      <c r="R163" s="96">
        <f>Q163*H163</f>
        <v>0</v>
      </c>
      <c r="S163" s="96">
        <v>0</v>
      </c>
      <c r="T163" s="97">
        <f>S163*H163</f>
        <v>0</v>
      </c>
      <c r="U163" s="13"/>
      <c r="V163" s="13"/>
      <c r="W163" s="13"/>
      <c r="X163" s="13"/>
      <c r="Y163" s="13"/>
      <c r="Z163" s="13"/>
      <c r="AA163" s="13"/>
      <c r="AB163" s="13"/>
      <c r="AC163" s="13"/>
      <c r="AD163" s="13"/>
      <c r="AE163" s="13"/>
      <c r="AR163" s="98" t="s">
        <v>85</v>
      </c>
      <c r="AT163" s="98" t="s">
        <v>185</v>
      </c>
      <c r="AU163" s="98" t="s">
        <v>85</v>
      </c>
      <c r="AY163" s="6" t="s">
        <v>184</v>
      </c>
      <c r="BE163" s="99">
        <f>IF(N163="základní",J163,0)</f>
        <v>0</v>
      </c>
      <c r="BF163" s="99">
        <f>IF(N163="snížená",J163,0)</f>
        <v>0</v>
      </c>
      <c r="BG163" s="99">
        <f>IF(N163="zákl. přenesená",J163,0)</f>
        <v>0</v>
      </c>
      <c r="BH163" s="99">
        <f>IF(N163="sníž. přenesená",J163,0)</f>
        <v>0</v>
      </c>
      <c r="BI163" s="99">
        <f>IF(N163="nulová",J163,0)</f>
        <v>0</v>
      </c>
      <c r="BJ163" s="6" t="s">
        <v>85</v>
      </c>
      <c r="BK163" s="99">
        <f>ROUND(I163*H163,2)</f>
        <v>0</v>
      </c>
      <c r="BL163" s="6" t="s">
        <v>85</v>
      </c>
      <c r="BM163" s="98" t="s">
        <v>373</v>
      </c>
    </row>
    <row r="164" spans="1:65" s="16" customFormat="1" ht="72">
      <c r="A164" s="13"/>
      <c r="B164" s="14"/>
      <c r="C164" s="13"/>
      <c r="D164" s="100" t="s">
        <v>191</v>
      </c>
      <c r="E164" s="13"/>
      <c r="F164" s="101" t="s">
        <v>1141</v>
      </c>
      <c r="G164" s="13"/>
      <c r="H164" s="13"/>
      <c r="I164" s="13"/>
      <c r="J164" s="13"/>
      <c r="K164" s="13"/>
      <c r="L164" s="14"/>
      <c r="M164" s="102"/>
      <c r="N164" s="103"/>
      <c r="O164" s="95"/>
      <c r="P164" s="95"/>
      <c r="Q164" s="95"/>
      <c r="R164" s="95"/>
      <c r="S164" s="95"/>
      <c r="T164" s="104"/>
      <c r="U164" s="13"/>
      <c r="V164" s="13"/>
      <c r="W164" s="13"/>
      <c r="X164" s="13"/>
      <c r="Y164" s="13"/>
      <c r="Z164" s="13"/>
      <c r="AA164" s="13"/>
      <c r="AB164" s="13"/>
      <c r="AC164" s="13"/>
      <c r="AD164" s="13"/>
      <c r="AE164" s="13"/>
      <c r="AT164" s="6" t="s">
        <v>191</v>
      </c>
      <c r="AU164" s="6" t="s">
        <v>85</v>
      </c>
    </row>
    <row r="165" spans="1:65" s="75" customFormat="1" ht="26" customHeight="1">
      <c r="B165" s="76"/>
      <c r="D165" s="77" t="s">
        <v>76</v>
      </c>
      <c r="E165" s="78" t="s">
        <v>214</v>
      </c>
      <c r="F165" s="78" t="s">
        <v>1142</v>
      </c>
      <c r="J165" s="79">
        <f>BK165</f>
        <v>0</v>
      </c>
      <c r="L165" s="76"/>
      <c r="M165" s="80"/>
      <c r="N165" s="81"/>
      <c r="O165" s="81"/>
      <c r="P165" s="82">
        <f>SUM(P166:P171)</f>
        <v>0</v>
      </c>
      <c r="Q165" s="81"/>
      <c r="R165" s="82">
        <f>SUM(R166:R171)</f>
        <v>0</v>
      </c>
      <c r="S165" s="81"/>
      <c r="T165" s="83">
        <f>SUM(T166:T171)</f>
        <v>0</v>
      </c>
      <c r="AR165" s="77" t="s">
        <v>85</v>
      </c>
      <c r="AT165" s="84" t="s">
        <v>76</v>
      </c>
      <c r="AU165" s="84" t="s">
        <v>77</v>
      </c>
      <c r="AY165" s="77" t="s">
        <v>184</v>
      </c>
      <c r="BK165" s="85">
        <f>SUM(BK166:BK171)</f>
        <v>0</v>
      </c>
    </row>
    <row r="166" spans="1:65" s="16" customFormat="1" ht="62.75" customHeight="1">
      <c r="A166" s="13"/>
      <c r="B166" s="14"/>
      <c r="C166" s="109" t="s">
        <v>315</v>
      </c>
      <c r="D166" s="109" t="s">
        <v>185</v>
      </c>
      <c r="E166" s="110" t="s">
        <v>1143</v>
      </c>
      <c r="F166" s="111" t="s">
        <v>1144</v>
      </c>
      <c r="G166" s="112" t="s">
        <v>225</v>
      </c>
      <c r="H166" s="113">
        <v>2</v>
      </c>
      <c r="I166" s="1"/>
      <c r="J166" s="114">
        <f>ROUND(I166*H166,2)</f>
        <v>0</v>
      </c>
      <c r="K166" s="92"/>
      <c r="L166" s="14"/>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381</v>
      </c>
    </row>
    <row r="167" spans="1:65" s="16" customFormat="1" ht="99">
      <c r="A167" s="13"/>
      <c r="B167" s="14"/>
      <c r="C167" s="13"/>
      <c r="D167" s="100" t="s">
        <v>191</v>
      </c>
      <c r="E167" s="13"/>
      <c r="F167" s="101" t="s">
        <v>1145</v>
      </c>
      <c r="G167" s="13"/>
      <c r="H167" s="13"/>
      <c r="I167" s="2"/>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62.75" customHeight="1">
      <c r="A168" s="13"/>
      <c r="B168" s="14"/>
      <c r="C168" s="109" t="s">
        <v>319</v>
      </c>
      <c r="D168" s="109" t="s">
        <v>185</v>
      </c>
      <c r="E168" s="110" t="s">
        <v>1146</v>
      </c>
      <c r="F168" s="111" t="s">
        <v>1147</v>
      </c>
      <c r="G168" s="112" t="s">
        <v>225</v>
      </c>
      <c r="H168" s="113">
        <v>2</v>
      </c>
      <c r="I168" s="1"/>
      <c r="J168" s="114">
        <f>ROUND(I168*H168,2)</f>
        <v>0</v>
      </c>
      <c r="K168" s="92"/>
      <c r="L168" s="14"/>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226</v>
      </c>
    </row>
    <row r="169" spans="1:65" s="16" customFormat="1" ht="171">
      <c r="A169" s="13"/>
      <c r="B169" s="14"/>
      <c r="C169" s="13"/>
      <c r="D169" s="100" t="s">
        <v>191</v>
      </c>
      <c r="E169" s="13"/>
      <c r="F169" s="101" t="s">
        <v>1148</v>
      </c>
      <c r="G169" s="13"/>
      <c r="H169" s="13"/>
      <c r="I169" s="2"/>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16" customFormat="1" ht="62.75" customHeight="1">
      <c r="A170" s="13"/>
      <c r="B170" s="14"/>
      <c r="C170" s="109" t="s">
        <v>322</v>
      </c>
      <c r="D170" s="109" t="s">
        <v>185</v>
      </c>
      <c r="E170" s="110" t="s">
        <v>1149</v>
      </c>
      <c r="F170" s="111" t="s">
        <v>1150</v>
      </c>
      <c r="G170" s="112" t="s">
        <v>225</v>
      </c>
      <c r="H170" s="113">
        <v>8</v>
      </c>
      <c r="I170" s="1"/>
      <c r="J170" s="114">
        <f>ROUND(I170*H170,2)</f>
        <v>0</v>
      </c>
      <c r="K170" s="92"/>
      <c r="L170" s="14"/>
      <c r="M170" s="93" t="s">
        <v>1</v>
      </c>
      <c r="N170" s="94" t="s">
        <v>42</v>
      </c>
      <c r="O170" s="95"/>
      <c r="P170" s="96">
        <f>O170*H170</f>
        <v>0</v>
      </c>
      <c r="Q170" s="96">
        <v>0</v>
      </c>
      <c r="R170" s="96">
        <f>Q170*H170</f>
        <v>0</v>
      </c>
      <c r="S170" s="96">
        <v>0</v>
      </c>
      <c r="T170" s="97">
        <f>S170*H170</f>
        <v>0</v>
      </c>
      <c r="U170" s="13"/>
      <c r="V170" s="13"/>
      <c r="W170" s="13"/>
      <c r="X170" s="13"/>
      <c r="Y170" s="13"/>
      <c r="Z170" s="13"/>
      <c r="AA170" s="13"/>
      <c r="AB170" s="13"/>
      <c r="AC170" s="13"/>
      <c r="AD170" s="13"/>
      <c r="AE170" s="13"/>
      <c r="AR170" s="98" t="s">
        <v>85</v>
      </c>
      <c r="AT170" s="98" t="s">
        <v>185</v>
      </c>
      <c r="AU170" s="98" t="s">
        <v>85</v>
      </c>
      <c r="AY170" s="6" t="s">
        <v>184</v>
      </c>
      <c r="BE170" s="99">
        <f>IF(N170="základní",J170,0)</f>
        <v>0</v>
      </c>
      <c r="BF170" s="99">
        <f>IF(N170="snížená",J170,0)</f>
        <v>0</v>
      </c>
      <c r="BG170" s="99">
        <f>IF(N170="zákl. přenesená",J170,0)</f>
        <v>0</v>
      </c>
      <c r="BH170" s="99">
        <f>IF(N170="sníž. přenesená",J170,0)</f>
        <v>0</v>
      </c>
      <c r="BI170" s="99">
        <f>IF(N170="nulová",J170,0)</f>
        <v>0</v>
      </c>
      <c r="BJ170" s="6" t="s">
        <v>85</v>
      </c>
      <c r="BK170" s="99">
        <f>ROUND(I170*H170,2)</f>
        <v>0</v>
      </c>
      <c r="BL170" s="6" t="s">
        <v>85</v>
      </c>
      <c r="BM170" s="98" t="s">
        <v>421</v>
      </c>
    </row>
    <row r="171" spans="1:65" s="16" customFormat="1" ht="90">
      <c r="A171" s="13"/>
      <c r="B171" s="14"/>
      <c r="C171" s="13"/>
      <c r="D171" s="100" t="s">
        <v>191</v>
      </c>
      <c r="E171" s="13"/>
      <c r="F171" s="101" t="s">
        <v>1151</v>
      </c>
      <c r="G171" s="13"/>
      <c r="H171" s="13"/>
      <c r="I171" s="13"/>
      <c r="J171" s="13"/>
      <c r="K171" s="13"/>
      <c r="L171" s="14"/>
      <c r="M171" s="102"/>
      <c r="N171" s="103"/>
      <c r="O171" s="95"/>
      <c r="P171" s="95"/>
      <c r="Q171" s="95"/>
      <c r="R171" s="95"/>
      <c r="S171" s="95"/>
      <c r="T171" s="104"/>
      <c r="U171" s="13"/>
      <c r="V171" s="13"/>
      <c r="W171" s="13"/>
      <c r="X171" s="13"/>
      <c r="Y171" s="13"/>
      <c r="Z171" s="13"/>
      <c r="AA171" s="13"/>
      <c r="AB171" s="13"/>
      <c r="AC171" s="13"/>
      <c r="AD171" s="13"/>
      <c r="AE171" s="13"/>
      <c r="AT171" s="6" t="s">
        <v>191</v>
      </c>
      <c r="AU171" s="6" t="s">
        <v>85</v>
      </c>
    </row>
    <row r="172" spans="1:65" s="75" customFormat="1" ht="26" customHeight="1">
      <c r="B172" s="76"/>
      <c r="D172" s="77" t="s">
        <v>76</v>
      </c>
      <c r="E172" s="78" t="s">
        <v>249</v>
      </c>
      <c r="F172" s="78" t="s">
        <v>1152</v>
      </c>
      <c r="J172" s="79">
        <f>BK172</f>
        <v>0</v>
      </c>
      <c r="L172" s="76"/>
      <c r="M172" s="80"/>
      <c r="N172" s="81"/>
      <c r="O172" s="81"/>
      <c r="P172" s="82">
        <f>SUM(P173:P176)</f>
        <v>0</v>
      </c>
      <c r="Q172" s="81"/>
      <c r="R172" s="82">
        <f>SUM(R173:R176)</f>
        <v>0</v>
      </c>
      <c r="S172" s="81"/>
      <c r="T172" s="83">
        <f>SUM(T173:T176)</f>
        <v>0</v>
      </c>
      <c r="AR172" s="77" t="s">
        <v>85</v>
      </c>
      <c r="AT172" s="84" t="s">
        <v>76</v>
      </c>
      <c r="AU172" s="84" t="s">
        <v>77</v>
      </c>
      <c r="AY172" s="77" t="s">
        <v>184</v>
      </c>
      <c r="BK172" s="85">
        <f>SUM(BK173:BK176)</f>
        <v>0</v>
      </c>
    </row>
    <row r="173" spans="1:65" s="16" customFormat="1" ht="62.75" customHeight="1">
      <c r="A173" s="13"/>
      <c r="B173" s="14"/>
      <c r="C173" s="109" t="s">
        <v>326</v>
      </c>
      <c r="D173" s="109" t="s">
        <v>185</v>
      </c>
      <c r="E173" s="110" t="s">
        <v>1153</v>
      </c>
      <c r="F173" s="111" t="s">
        <v>1154</v>
      </c>
      <c r="G173" s="112" t="s">
        <v>225</v>
      </c>
      <c r="H173" s="113">
        <v>2</v>
      </c>
      <c r="I173" s="1"/>
      <c r="J173" s="114">
        <f>ROUND(I173*H173,2)</f>
        <v>0</v>
      </c>
      <c r="K173" s="92"/>
      <c r="L173" s="14"/>
      <c r="M173" s="93" t="s">
        <v>1</v>
      </c>
      <c r="N173" s="94" t="s">
        <v>42</v>
      </c>
      <c r="O173" s="95"/>
      <c r="P173" s="96">
        <f>O173*H173</f>
        <v>0</v>
      </c>
      <c r="Q173" s="96">
        <v>0</v>
      </c>
      <c r="R173" s="96">
        <f>Q173*H173</f>
        <v>0</v>
      </c>
      <c r="S173" s="96">
        <v>0</v>
      </c>
      <c r="T173" s="97">
        <f>S173*H173</f>
        <v>0</v>
      </c>
      <c r="U173" s="13"/>
      <c r="V173" s="13"/>
      <c r="W173" s="13"/>
      <c r="X173" s="13"/>
      <c r="Y173" s="13"/>
      <c r="Z173" s="13"/>
      <c r="AA173" s="13"/>
      <c r="AB173" s="13"/>
      <c r="AC173" s="13"/>
      <c r="AD173" s="13"/>
      <c r="AE173" s="13"/>
      <c r="AR173" s="98" t="s">
        <v>85</v>
      </c>
      <c r="AT173" s="98" t="s">
        <v>185</v>
      </c>
      <c r="AU173" s="98" t="s">
        <v>85</v>
      </c>
      <c r="AY173" s="6" t="s">
        <v>184</v>
      </c>
      <c r="BE173" s="99">
        <f>IF(N173="základní",J173,0)</f>
        <v>0</v>
      </c>
      <c r="BF173" s="99">
        <f>IF(N173="snížená",J173,0)</f>
        <v>0</v>
      </c>
      <c r="BG173" s="99">
        <f>IF(N173="zákl. přenesená",J173,0)</f>
        <v>0</v>
      </c>
      <c r="BH173" s="99">
        <f>IF(N173="sníž. přenesená",J173,0)</f>
        <v>0</v>
      </c>
      <c r="BI173" s="99">
        <f>IF(N173="nulová",J173,0)</f>
        <v>0</v>
      </c>
      <c r="BJ173" s="6" t="s">
        <v>85</v>
      </c>
      <c r="BK173" s="99">
        <f>ROUND(I173*H173,2)</f>
        <v>0</v>
      </c>
      <c r="BL173" s="6" t="s">
        <v>85</v>
      </c>
      <c r="BM173" s="98" t="s">
        <v>424</v>
      </c>
    </row>
    <row r="174" spans="1:65" s="16" customFormat="1" ht="54">
      <c r="A174" s="13"/>
      <c r="B174" s="14"/>
      <c r="C174" s="13"/>
      <c r="D174" s="100" t="s">
        <v>191</v>
      </c>
      <c r="E174" s="13"/>
      <c r="F174" s="101" t="s">
        <v>1155</v>
      </c>
      <c r="G174" s="13"/>
      <c r="H174" s="13"/>
      <c r="I174" s="2"/>
      <c r="J174" s="13"/>
      <c r="K174" s="13"/>
      <c r="L174" s="14"/>
      <c r="M174" s="102"/>
      <c r="N174" s="103"/>
      <c r="O174" s="95"/>
      <c r="P174" s="95"/>
      <c r="Q174" s="95"/>
      <c r="R174" s="95"/>
      <c r="S174" s="95"/>
      <c r="T174" s="104"/>
      <c r="U174" s="13"/>
      <c r="V174" s="13"/>
      <c r="W174" s="13"/>
      <c r="X174" s="13"/>
      <c r="Y174" s="13"/>
      <c r="Z174" s="13"/>
      <c r="AA174" s="13"/>
      <c r="AB174" s="13"/>
      <c r="AC174" s="13"/>
      <c r="AD174" s="13"/>
      <c r="AE174" s="13"/>
      <c r="AT174" s="6" t="s">
        <v>191</v>
      </c>
      <c r="AU174" s="6" t="s">
        <v>85</v>
      </c>
    </row>
    <row r="175" spans="1:65" s="16" customFormat="1" ht="62.75" customHeight="1">
      <c r="A175" s="13"/>
      <c r="B175" s="14"/>
      <c r="C175" s="109" t="s">
        <v>7</v>
      </c>
      <c r="D175" s="109" t="s">
        <v>185</v>
      </c>
      <c r="E175" s="110" t="s">
        <v>1156</v>
      </c>
      <c r="F175" s="111" t="s">
        <v>1157</v>
      </c>
      <c r="G175" s="112" t="s">
        <v>225</v>
      </c>
      <c r="H175" s="113">
        <v>2</v>
      </c>
      <c r="I175" s="1"/>
      <c r="J175" s="114">
        <f>ROUND(I175*H175,2)</f>
        <v>0</v>
      </c>
      <c r="K175" s="92"/>
      <c r="L175" s="14"/>
      <c r="M175" s="93" t="s">
        <v>1</v>
      </c>
      <c r="N175" s="94" t="s">
        <v>42</v>
      </c>
      <c r="O175" s="95"/>
      <c r="P175" s="96">
        <f>O175*H175</f>
        <v>0</v>
      </c>
      <c r="Q175" s="96">
        <v>0</v>
      </c>
      <c r="R175" s="96">
        <f>Q175*H175</f>
        <v>0</v>
      </c>
      <c r="S175" s="96">
        <v>0</v>
      </c>
      <c r="T175" s="97">
        <f>S175*H175</f>
        <v>0</v>
      </c>
      <c r="U175" s="13"/>
      <c r="V175" s="13"/>
      <c r="W175" s="13"/>
      <c r="X175" s="13"/>
      <c r="Y175" s="13"/>
      <c r="Z175" s="13"/>
      <c r="AA175" s="13"/>
      <c r="AB175" s="13"/>
      <c r="AC175" s="13"/>
      <c r="AD175" s="13"/>
      <c r="AE175" s="13"/>
      <c r="AR175" s="98" t="s">
        <v>85</v>
      </c>
      <c r="AT175" s="98" t="s">
        <v>185</v>
      </c>
      <c r="AU175" s="98" t="s">
        <v>85</v>
      </c>
      <c r="AY175" s="6" t="s">
        <v>184</v>
      </c>
      <c r="BE175" s="99">
        <f>IF(N175="základní",J175,0)</f>
        <v>0</v>
      </c>
      <c r="BF175" s="99">
        <f>IF(N175="snížená",J175,0)</f>
        <v>0</v>
      </c>
      <c r="BG175" s="99">
        <f>IF(N175="zákl. přenesená",J175,0)</f>
        <v>0</v>
      </c>
      <c r="BH175" s="99">
        <f>IF(N175="sníž. přenesená",J175,0)</f>
        <v>0</v>
      </c>
      <c r="BI175" s="99">
        <f>IF(N175="nulová",J175,0)</f>
        <v>0</v>
      </c>
      <c r="BJ175" s="6" t="s">
        <v>85</v>
      </c>
      <c r="BK175" s="99">
        <f>ROUND(I175*H175,2)</f>
        <v>0</v>
      </c>
      <c r="BL175" s="6" t="s">
        <v>85</v>
      </c>
      <c r="BM175" s="98" t="s">
        <v>427</v>
      </c>
    </row>
    <row r="176" spans="1:65" s="16" customFormat="1" ht="126">
      <c r="A176" s="13"/>
      <c r="B176" s="14"/>
      <c r="C176" s="13"/>
      <c r="D176" s="100" t="s">
        <v>191</v>
      </c>
      <c r="E176" s="13"/>
      <c r="F176" s="101" t="s">
        <v>1158</v>
      </c>
      <c r="G176" s="13"/>
      <c r="H176" s="13"/>
      <c r="I176" s="13"/>
      <c r="J176" s="13"/>
      <c r="K176" s="13"/>
      <c r="L176" s="14"/>
      <c r="M176" s="102"/>
      <c r="N176" s="103"/>
      <c r="O176" s="95"/>
      <c r="P176" s="95"/>
      <c r="Q176" s="95"/>
      <c r="R176" s="95"/>
      <c r="S176" s="95"/>
      <c r="T176" s="104"/>
      <c r="U176" s="13"/>
      <c r="V176" s="13"/>
      <c r="W176" s="13"/>
      <c r="X176" s="13"/>
      <c r="Y176" s="13"/>
      <c r="Z176" s="13"/>
      <c r="AA176" s="13"/>
      <c r="AB176" s="13"/>
      <c r="AC176" s="13"/>
      <c r="AD176" s="13"/>
      <c r="AE176" s="13"/>
      <c r="AT176" s="6" t="s">
        <v>191</v>
      </c>
      <c r="AU176" s="6" t="s">
        <v>85</v>
      </c>
    </row>
    <row r="177" spans="1:65" s="75" customFormat="1" ht="26" customHeight="1">
      <c r="B177" s="76"/>
      <c r="D177" s="77" t="s">
        <v>76</v>
      </c>
      <c r="E177" s="78" t="s">
        <v>252</v>
      </c>
      <c r="F177" s="78" t="s">
        <v>1159</v>
      </c>
      <c r="J177" s="79">
        <f>BK177</f>
        <v>0</v>
      </c>
      <c r="L177" s="76"/>
      <c r="M177" s="80"/>
      <c r="N177" s="81"/>
      <c r="O177" s="81"/>
      <c r="P177" s="82">
        <f>SUM(P178:P183)</f>
        <v>0</v>
      </c>
      <c r="Q177" s="81"/>
      <c r="R177" s="82">
        <f>SUM(R178:R183)</f>
        <v>0</v>
      </c>
      <c r="S177" s="81"/>
      <c r="T177" s="83">
        <f>SUM(T178:T183)</f>
        <v>0</v>
      </c>
      <c r="AR177" s="77" t="s">
        <v>85</v>
      </c>
      <c r="AT177" s="84" t="s">
        <v>76</v>
      </c>
      <c r="AU177" s="84" t="s">
        <v>77</v>
      </c>
      <c r="AY177" s="77" t="s">
        <v>184</v>
      </c>
      <c r="BK177" s="85">
        <f>SUM(BK178:BK183)</f>
        <v>0</v>
      </c>
    </row>
    <row r="178" spans="1:65" s="16" customFormat="1" ht="62.75" customHeight="1">
      <c r="A178" s="13"/>
      <c r="B178" s="14"/>
      <c r="C178" s="109" t="s">
        <v>333</v>
      </c>
      <c r="D178" s="109" t="s">
        <v>185</v>
      </c>
      <c r="E178" s="110" t="s">
        <v>1160</v>
      </c>
      <c r="F178" s="111" t="s">
        <v>1161</v>
      </c>
      <c r="G178" s="112" t="s">
        <v>225</v>
      </c>
      <c r="H178" s="113">
        <v>1</v>
      </c>
      <c r="I178" s="1"/>
      <c r="J178" s="114">
        <f>ROUND(I178*H178,2)</f>
        <v>0</v>
      </c>
      <c r="K178" s="92"/>
      <c r="L178" s="14"/>
      <c r="M178" s="93" t="s">
        <v>1</v>
      </c>
      <c r="N178" s="94" t="s">
        <v>42</v>
      </c>
      <c r="O178" s="95"/>
      <c r="P178" s="96">
        <f>O178*H178</f>
        <v>0</v>
      </c>
      <c r="Q178" s="96">
        <v>0</v>
      </c>
      <c r="R178" s="96">
        <f>Q178*H178</f>
        <v>0</v>
      </c>
      <c r="S178" s="96">
        <v>0</v>
      </c>
      <c r="T178" s="97">
        <f>S178*H178</f>
        <v>0</v>
      </c>
      <c r="U178" s="13"/>
      <c r="V178" s="13"/>
      <c r="W178" s="13"/>
      <c r="X178" s="13"/>
      <c r="Y178" s="13"/>
      <c r="Z178" s="13"/>
      <c r="AA178" s="13"/>
      <c r="AB178" s="13"/>
      <c r="AC178" s="13"/>
      <c r="AD178" s="13"/>
      <c r="AE178" s="13"/>
      <c r="AR178" s="98" t="s">
        <v>85</v>
      </c>
      <c r="AT178" s="98" t="s">
        <v>185</v>
      </c>
      <c r="AU178" s="98" t="s">
        <v>85</v>
      </c>
      <c r="AY178" s="6" t="s">
        <v>184</v>
      </c>
      <c r="BE178" s="99">
        <f>IF(N178="základní",J178,0)</f>
        <v>0</v>
      </c>
      <c r="BF178" s="99">
        <f>IF(N178="snížená",J178,0)</f>
        <v>0</v>
      </c>
      <c r="BG178" s="99">
        <f>IF(N178="zákl. přenesená",J178,0)</f>
        <v>0</v>
      </c>
      <c r="BH178" s="99">
        <f>IF(N178="sníž. přenesená",J178,0)</f>
        <v>0</v>
      </c>
      <c r="BI178" s="99">
        <f>IF(N178="nulová",J178,0)</f>
        <v>0</v>
      </c>
      <c r="BJ178" s="6" t="s">
        <v>85</v>
      </c>
      <c r="BK178" s="99">
        <f>ROUND(I178*H178,2)</f>
        <v>0</v>
      </c>
      <c r="BL178" s="6" t="s">
        <v>85</v>
      </c>
      <c r="BM178" s="98" t="s">
        <v>430</v>
      </c>
    </row>
    <row r="179" spans="1:65" s="16" customFormat="1" ht="171">
      <c r="A179" s="13"/>
      <c r="B179" s="14"/>
      <c r="C179" s="13"/>
      <c r="D179" s="100" t="s">
        <v>191</v>
      </c>
      <c r="E179" s="13"/>
      <c r="F179" s="101" t="s">
        <v>1162</v>
      </c>
      <c r="G179" s="13"/>
      <c r="H179" s="13"/>
      <c r="I179" s="2"/>
      <c r="J179" s="13"/>
      <c r="K179" s="13"/>
      <c r="L179" s="14"/>
      <c r="M179" s="102"/>
      <c r="N179" s="103"/>
      <c r="O179" s="95"/>
      <c r="P179" s="95"/>
      <c r="Q179" s="95"/>
      <c r="R179" s="95"/>
      <c r="S179" s="95"/>
      <c r="T179" s="104"/>
      <c r="U179" s="13"/>
      <c r="V179" s="13"/>
      <c r="W179" s="13"/>
      <c r="X179" s="13"/>
      <c r="Y179" s="13"/>
      <c r="Z179" s="13"/>
      <c r="AA179" s="13"/>
      <c r="AB179" s="13"/>
      <c r="AC179" s="13"/>
      <c r="AD179" s="13"/>
      <c r="AE179" s="13"/>
      <c r="AT179" s="6" t="s">
        <v>191</v>
      </c>
      <c r="AU179" s="6" t="s">
        <v>85</v>
      </c>
    </row>
    <row r="180" spans="1:65" s="16" customFormat="1" ht="62.75" customHeight="1">
      <c r="A180" s="13"/>
      <c r="B180" s="14"/>
      <c r="C180" s="109" t="s">
        <v>336</v>
      </c>
      <c r="D180" s="109" t="s">
        <v>185</v>
      </c>
      <c r="E180" s="110" t="s">
        <v>1163</v>
      </c>
      <c r="F180" s="111" t="s">
        <v>1164</v>
      </c>
      <c r="G180" s="112" t="s">
        <v>225</v>
      </c>
      <c r="H180" s="113">
        <v>3</v>
      </c>
      <c r="I180" s="1"/>
      <c r="J180" s="114">
        <f>ROUND(I180*H180,2)</f>
        <v>0</v>
      </c>
      <c r="K180" s="92"/>
      <c r="L180" s="14"/>
      <c r="M180" s="93" t="s">
        <v>1</v>
      </c>
      <c r="N180" s="94" t="s">
        <v>42</v>
      </c>
      <c r="O180" s="95"/>
      <c r="P180" s="96">
        <f>O180*H180</f>
        <v>0</v>
      </c>
      <c r="Q180" s="96">
        <v>0</v>
      </c>
      <c r="R180" s="96">
        <f>Q180*H180</f>
        <v>0</v>
      </c>
      <c r="S180" s="96">
        <v>0</v>
      </c>
      <c r="T180" s="97">
        <f>S180*H180</f>
        <v>0</v>
      </c>
      <c r="U180" s="13"/>
      <c r="V180" s="13"/>
      <c r="W180" s="13"/>
      <c r="X180" s="13"/>
      <c r="Y180" s="13"/>
      <c r="Z180" s="13"/>
      <c r="AA180" s="13"/>
      <c r="AB180" s="13"/>
      <c r="AC180" s="13"/>
      <c r="AD180" s="13"/>
      <c r="AE180" s="13"/>
      <c r="AR180" s="98" t="s">
        <v>85</v>
      </c>
      <c r="AT180" s="98" t="s">
        <v>185</v>
      </c>
      <c r="AU180" s="98" t="s">
        <v>85</v>
      </c>
      <c r="AY180" s="6" t="s">
        <v>184</v>
      </c>
      <c r="BE180" s="99">
        <f>IF(N180="základní",J180,0)</f>
        <v>0</v>
      </c>
      <c r="BF180" s="99">
        <f>IF(N180="snížená",J180,0)</f>
        <v>0</v>
      </c>
      <c r="BG180" s="99">
        <f>IF(N180="zákl. přenesená",J180,0)</f>
        <v>0</v>
      </c>
      <c r="BH180" s="99">
        <f>IF(N180="sníž. přenesená",J180,0)</f>
        <v>0</v>
      </c>
      <c r="BI180" s="99">
        <f>IF(N180="nulová",J180,0)</f>
        <v>0</v>
      </c>
      <c r="BJ180" s="6" t="s">
        <v>85</v>
      </c>
      <c r="BK180" s="99">
        <f>ROUND(I180*H180,2)</f>
        <v>0</v>
      </c>
      <c r="BL180" s="6" t="s">
        <v>85</v>
      </c>
      <c r="BM180" s="98" t="s">
        <v>433</v>
      </c>
    </row>
    <row r="181" spans="1:65" s="16" customFormat="1" ht="171">
      <c r="A181" s="13"/>
      <c r="B181" s="14"/>
      <c r="C181" s="13"/>
      <c r="D181" s="100" t="s">
        <v>191</v>
      </c>
      <c r="E181" s="13"/>
      <c r="F181" s="101" t="s">
        <v>1165</v>
      </c>
      <c r="G181" s="13"/>
      <c r="H181" s="13"/>
      <c r="I181" s="2"/>
      <c r="J181" s="13"/>
      <c r="K181" s="13"/>
      <c r="L181" s="14"/>
      <c r="M181" s="102"/>
      <c r="N181" s="103"/>
      <c r="O181" s="95"/>
      <c r="P181" s="95"/>
      <c r="Q181" s="95"/>
      <c r="R181" s="95"/>
      <c r="S181" s="95"/>
      <c r="T181" s="104"/>
      <c r="U181" s="13"/>
      <c r="V181" s="13"/>
      <c r="W181" s="13"/>
      <c r="X181" s="13"/>
      <c r="Y181" s="13"/>
      <c r="Z181" s="13"/>
      <c r="AA181" s="13"/>
      <c r="AB181" s="13"/>
      <c r="AC181" s="13"/>
      <c r="AD181" s="13"/>
      <c r="AE181" s="13"/>
      <c r="AT181" s="6" t="s">
        <v>191</v>
      </c>
      <c r="AU181" s="6" t="s">
        <v>85</v>
      </c>
    </row>
    <row r="182" spans="1:65" s="16" customFormat="1" ht="62.75" customHeight="1">
      <c r="A182" s="13"/>
      <c r="B182" s="14"/>
      <c r="C182" s="109" t="s">
        <v>340</v>
      </c>
      <c r="D182" s="109" t="s">
        <v>185</v>
      </c>
      <c r="E182" s="110" t="s">
        <v>1166</v>
      </c>
      <c r="F182" s="111" t="s">
        <v>1167</v>
      </c>
      <c r="G182" s="112" t="s">
        <v>225</v>
      </c>
      <c r="H182" s="113">
        <v>16</v>
      </c>
      <c r="I182" s="1"/>
      <c r="J182" s="114">
        <f>ROUND(I182*H182,2)</f>
        <v>0</v>
      </c>
      <c r="K182" s="92"/>
      <c r="L182" s="14"/>
      <c r="M182" s="93" t="s">
        <v>1</v>
      </c>
      <c r="N182" s="94" t="s">
        <v>42</v>
      </c>
      <c r="O182" s="95"/>
      <c r="P182" s="96">
        <f>O182*H182</f>
        <v>0</v>
      </c>
      <c r="Q182" s="96">
        <v>0</v>
      </c>
      <c r="R182" s="96">
        <f>Q182*H182</f>
        <v>0</v>
      </c>
      <c r="S182" s="96">
        <v>0</v>
      </c>
      <c r="T182" s="97">
        <f>S182*H182</f>
        <v>0</v>
      </c>
      <c r="U182" s="13"/>
      <c r="V182" s="13"/>
      <c r="W182" s="13"/>
      <c r="X182" s="13"/>
      <c r="Y182" s="13"/>
      <c r="Z182" s="13"/>
      <c r="AA182" s="13"/>
      <c r="AB182" s="13"/>
      <c r="AC182" s="13"/>
      <c r="AD182" s="13"/>
      <c r="AE182" s="13"/>
      <c r="AR182" s="98" t="s">
        <v>85</v>
      </c>
      <c r="AT182" s="98" t="s">
        <v>185</v>
      </c>
      <c r="AU182" s="98" t="s">
        <v>85</v>
      </c>
      <c r="AY182" s="6" t="s">
        <v>184</v>
      </c>
      <c r="BE182" s="99">
        <f>IF(N182="základní",J182,0)</f>
        <v>0</v>
      </c>
      <c r="BF182" s="99">
        <f>IF(N182="snížená",J182,0)</f>
        <v>0</v>
      </c>
      <c r="BG182" s="99">
        <f>IF(N182="zákl. přenesená",J182,0)</f>
        <v>0</v>
      </c>
      <c r="BH182" s="99">
        <f>IF(N182="sníž. přenesená",J182,0)</f>
        <v>0</v>
      </c>
      <c r="BI182" s="99">
        <f>IF(N182="nulová",J182,0)</f>
        <v>0</v>
      </c>
      <c r="BJ182" s="6" t="s">
        <v>85</v>
      </c>
      <c r="BK182" s="99">
        <f>ROUND(I182*H182,2)</f>
        <v>0</v>
      </c>
      <c r="BL182" s="6" t="s">
        <v>85</v>
      </c>
      <c r="BM182" s="98" t="s">
        <v>436</v>
      </c>
    </row>
    <row r="183" spans="1:65" s="16" customFormat="1" ht="72">
      <c r="A183" s="13"/>
      <c r="B183" s="14"/>
      <c r="C183" s="13"/>
      <c r="D183" s="100" t="s">
        <v>191</v>
      </c>
      <c r="E183" s="13"/>
      <c r="F183" s="101" t="s">
        <v>1168</v>
      </c>
      <c r="G183" s="13"/>
      <c r="H183" s="13"/>
      <c r="I183" s="13"/>
      <c r="J183" s="13"/>
      <c r="K183" s="13"/>
      <c r="L183" s="14"/>
      <c r="M183" s="102"/>
      <c r="N183" s="103"/>
      <c r="O183" s="95"/>
      <c r="P183" s="95"/>
      <c r="Q183" s="95"/>
      <c r="R183" s="95"/>
      <c r="S183" s="95"/>
      <c r="T183" s="104"/>
      <c r="U183" s="13"/>
      <c r="V183" s="13"/>
      <c r="W183" s="13"/>
      <c r="X183" s="13"/>
      <c r="Y183" s="13"/>
      <c r="Z183" s="13"/>
      <c r="AA183" s="13"/>
      <c r="AB183" s="13"/>
      <c r="AC183" s="13"/>
      <c r="AD183" s="13"/>
      <c r="AE183" s="13"/>
      <c r="AT183" s="6" t="s">
        <v>191</v>
      </c>
      <c r="AU183" s="6" t="s">
        <v>85</v>
      </c>
    </row>
    <row r="184" spans="1:65" s="75" customFormat="1" ht="26" customHeight="1">
      <c r="B184" s="76"/>
      <c r="D184" s="77" t="s">
        <v>76</v>
      </c>
      <c r="E184" s="78" t="s">
        <v>256</v>
      </c>
      <c r="F184" s="78" t="s">
        <v>1169</v>
      </c>
      <c r="J184" s="79">
        <f>BK184</f>
        <v>0</v>
      </c>
      <c r="L184" s="76"/>
      <c r="M184" s="80"/>
      <c r="N184" s="81"/>
      <c r="O184" s="81"/>
      <c r="P184" s="82">
        <f>SUM(P185:P196)</f>
        <v>0</v>
      </c>
      <c r="Q184" s="81"/>
      <c r="R184" s="82">
        <f>SUM(R185:R196)</f>
        <v>0</v>
      </c>
      <c r="S184" s="81"/>
      <c r="T184" s="83">
        <f>SUM(T185:T196)</f>
        <v>0</v>
      </c>
      <c r="AR184" s="77" t="s">
        <v>85</v>
      </c>
      <c r="AT184" s="84" t="s">
        <v>76</v>
      </c>
      <c r="AU184" s="84" t="s">
        <v>77</v>
      </c>
      <c r="AY184" s="77" t="s">
        <v>184</v>
      </c>
      <c r="BK184" s="85">
        <f>SUM(BK185:BK196)</f>
        <v>0</v>
      </c>
    </row>
    <row r="185" spans="1:65" s="16" customFormat="1" ht="49" customHeight="1">
      <c r="A185" s="13"/>
      <c r="B185" s="14"/>
      <c r="C185" s="109" t="s">
        <v>343</v>
      </c>
      <c r="D185" s="109" t="s">
        <v>185</v>
      </c>
      <c r="E185" s="110" t="s">
        <v>1170</v>
      </c>
      <c r="F185" s="111" t="s">
        <v>1171</v>
      </c>
      <c r="G185" s="112" t="s">
        <v>225</v>
      </c>
      <c r="H185" s="113">
        <v>4</v>
      </c>
      <c r="I185" s="1"/>
      <c r="J185" s="114">
        <f>ROUND(I185*H185,2)</f>
        <v>0</v>
      </c>
      <c r="K185" s="92"/>
      <c r="L185" s="14"/>
      <c r="M185" s="93" t="s">
        <v>1</v>
      </c>
      <c r="N185" s="94" t="s">
        <v>42</v>
      </c>
      <c r="O185" s="95"/>
      <c r="P185" s="96">
        <f>O185*H185</f>
        <v>0</v>
      </c>
      <c r="Q185" s="96">
        <v>0</v>
      </c>
      <c r="R185" s="96">
        <f>Q185*H185</f>
        <v>0</v>
      </c>
      <c r="S185" s="96">
        <v>0</v>
      </c>
      <c r="T185" s="97">
        <f>S185*H185</f>
        <v>0</v>
      </c>
      <c r="U185" s="13"/>
      <c r="V185" s="13"/>
      <c r="W185" s="13"/>
      <c r="X185" s="13"/>
      <c r="Y185" s="13"/>
      <c r="Z185" s="13"/>
      <c r="AA185" s="13"/>
      <c r="AB185" s="13"/>
      <c r="AC185" s="13"/>
      <c r="AD185" s="13"/>
      <c r="AE185" s="13"/>
      <c r="AR185" s="98" t="s">
        <v>85</v>
      </c>
      <c r="AT185" s="98" t="s">
        <v>185</v>
      </c>
      <c r="AU185" s="98" t="s">
        <v>85</v>
      </c>
      <c r="AY185" s="6" t="s">
        <v>184</v>
      </c>
      <c r="BE185" s="99">
        <f>IF(N185="základní",J185,0)</f>
        <v>0</v>
      </c>
      <c r="BF185" s="99">
        <f>IF(N185="snížená",J185,0)</f>
        <v>0</v>
      </c>
      <c r="BG185" s="99">
        <f>IF(N185="zákl. přenesená",J185,0)</f>
        <v>0</v>
      </c>
      <c r="BH185" s="99">
        <f>IF(N185="sníž. přenesená",J185,0)</f>
        <v>0</v>
      </c>
      <c r="BI185" s="99">
        <f>IF(N185="nulová",J185,0)</f>
        <v>0</v>
      </c>
      <c r="BJ185" s="6" t="s">
        <v>85</v>
      </c>
      <c r="BK185" s="99">
        <f>ROUND(I185*H185,2)</f>
        <v>0</v>
      </c>
      <c r="BL185" s="6" t="s">
        <v>85</v>
      </c>
      <c r="BM185" s="98" t="s">
        <v>439</v>
      </c>
    </row>
    <row r="186" spans="1:65" s="16" customFormat="1" ht="126">
      <c r="A186" s="13"/>
      <c r="B186" s="14"/>
      <c r="C186" s="13"/>
      <c r="D186" s="100" t="s">
        <v>191</v>
      </c>
      <c r="E186" s="13"/>
      <c r="F186" s="101" t="s">
        <v>1172</v>
      </c>
      <c r="G186" s="13"/>
      <c r="H186" s="13"/>
      <c r="I186" s="2"/>
      <c r="J186" s="13"/>
      <c r="K186" s="13"/>
      <c r="L186" s="14"/>
      <c r="M186" s="102"/>
      <c r="N186" s="103"/>
      <c r="O186" s="95"/>
      <c r="P186" s="95"/>
      <c r="Q186" s="95"/>
      <c r="R186" s="95"/>
      <c r="S186" s="95"/>
      <c r="T186" s="104"/>
      <c r="U186" s="13"/>
      <c r="V186" s="13"/>
      <c r="W186" s="13"/>
      <c r="X186" s="13"/>
      <c r="Y186" s="13"/>
      <c r="Z186" s="13"/>
      <c r="AA186" s="13"/>
      <c r="AB186" s="13"/>
      <c r="AC186" s="13"/>
      <c r="AD186" s="13"/>
      <c r="AE186" s="13"/>
      <c r="AT186" s="6" t="s">
        <v>191</v>
      </c>
      <c r="AU186" s="6" t="s">
        <v>85</v>
      </c>
    </row>
    <row r="187" spans="1:65" s="16" customFormat="1" ht="62.75" customHeight="1">
      <c r="A187" s="13"/>
      <c r="B187" s="14"/>
      <c r="C187" s="109" t="s">
        <v>346</v>
      </c>
      <c r="D187" s="109" t="s">
        <v>185</v>
      </c>
      <c r="E187" s="110" t="s">
        <v>1173</v>
      </c>
      <c r="F187" s="111" t="s">
        <v>1174</v>
      </c>
      <c r="G187" s="112" t="s">
        <v>225</v>
      </c>
      <c r="H187" s="113">
        <v>4</v>
      </c>
      <c r="I187" s="1"/>
      <c r="J187" s="114">
        <f>ROUND(I187*H187,2)</f>
        <v>0</v>
      </c>
      <c r="K187" s="92"/>
      <c r="L187" s="14"/>
      <c r="M187" s="93" t="s">
        <v>1</v>
      </c>
      <c r="N187" s="94" t="s">
        <v>42</v>
      </c>
      <c r="O187" s="95"/>
      <c r="P187" s="96">
        <f>O187*H187</f>
        <v>0</v>
      </c>
      <c r="Q187" s="96">
        <v>0</v>
      </c>
      <c r="R187" s="96">
        <f>Q187*H187</f>
        <v>0</v>
      </c>
      <c r="S187" s="96">
        <v>0</v>
      </c>
      <c r="T187" s="97">
        <f>S187*H187</f>
        <v>0</v>
      </c>
      <c r="U187" s="13"/>
      <c r="V187" s="13"/>
      <c r="W187" s="13"/>
      <c r="X187" s="13"/>
      <c r="Y187" s="13"/>
      <c r="Z187" s="13"/>
      <c r="AA187" s="13"/>
      <c r="AB187" s="13"/>
      <c r="AC187" s="13"/>
      <c r="AD187" s="13"/>
      <c r="AE187" s="13"/>
      <c r="AR187" s="98" t="s">
        <v>85</v>
      </c>
      <c r="AT187" s="98" t="s">
        <v>185</v>
      </c>
      <c r="AU187" s="98" t="s">
        <v>85</v>
      </c>
      <c r="AY187" s="6" t="s">
        <v>184</v>
      </c>
      <c r="BE187" s="99">
        <f>IF(N187="základní",J187,0)</f>
        <v>0</v>
      </c>
      <c r="BF187" s="99">
        <f>IF(N187="snížená",J187,0)</f>
        <v>0</v>
      </c>
      <c r="BG187" s="99">
        <f>IF(N187="zákl. přenesená",J187,0)</f>
        <v>0</v>
      </c>
      <c r="BH187" s="99">
        <f>IF(N187="sníž. přenesená",J187,0)</f>
        <v>0</v>
      </c>
      <c r="BI187" s="99">
        <f>IF(N187="nulová",J187,0)</f>
        <v>0</v>
      </c>
      <c r="BJ187" s="6" t="s">
        <v>85</v>
      </c>
      <c r="BK187" s="99">
        <f>ROUND(I187*H187,2)</f>
        <v>0</v>
      </c>
      <c r="BL187" s="6" t="s">
        <v>85</v>
      </c>
      <c r="BM187" s="98" t="s">
        <v>442</v>
      </c>
    </row>
    <row r="188" spans="1:65" s="16" customFormat="1" ht="63">
      <c r="A188" s="13"/>
      <c r="B188" s="14"/>
      <c r="C188" s="13"/>
      <c r="D188" s="100" t="s">
        <v>191</v>
      </c>
      <c r="E188" s="13"/>
      <c r="F188" s="101" t="s">
        <v>1175</v>
      </c>
      <c r="G188" s="13"/>
      <c r="H188" s="13"/>
      <c r="I188" s="2"/>
      <c r="J188" s="13"/>
      <c r="K188" s="13"/>
      <c r="L188" s="14"/>
      <c r="M188" s="102"/>
      <c r="N188" s="103"/>
      <c r="O188" s="95"/>
      <c r="P188" s="95"/>
      <c r="Q188" s="95"/>
      <c r="R188" s="95"/>
      <c r="S188" s="95"/>
      <c r="T188" s="104"/>
      <c r="U188" s="13"/>
      <c r="V188" s="13"/>
      <c r="W188" s="13"/>
      <c r="X188" s="13"/>
      <c r="Y188" s="13"/>
      <c r="Z188" s="13"/>
      <c r="AA188" s="13"/>
      <c r="AB188" s="13"/>
      <c r="AC188" s="13"/>
      <c r="AD188" s="13"/>
      <c r="AE188" s="13"/>
      <c r="AT188" s="6" t="s">
        <v>191</v>
      </c>
      <c r="AU188" s="6" t="s">
        <v>85</v>
      </c>
    </row>
    <row r="189" spans="1:65" s="16" customFormat="1" ht="37.75" customHeight="1">
      <c r="A189" s="13"/>
      <c r="B189" s="14"/>
      <c r="C189" s="109" t="s">
        <v>350</v>
      </c>
      <c r="D189" s="109" t="s">
        <v>185</v>
      </c>
      <c r="E189" s="110" t="s">
        <v>1176</v>
      </c>
      <c r="F189" s="111" t="s">
        <v>1177</v>
      </c>
      <c r="G189" s="112" t="s">
        <v>225</v>
      </c>
      <c r="H189" s="113">
        <v>4</v>
      </c>
      <c r="I189" s="1"/>
      <c r="J189" s="114">
        <f>ROUND(I189*H189,2)</f>
        <v>0</v>
      </c>
      <c r="K189" s="92"/>
      <c r="L189" s="14"/>
      <c r="M189" s="93" t="s">
        <v>1</v>
      </c>
      <c r="N189" s="94" t="s">
        <v>42</v>
      </c>
      <c r="O189" s="95"/>
      <c r="P189" s="96">
        <f>O189*H189</f>
        <v>0</v>
      </c>
      <c r="Q189" s="96">
        <v>0</v>
      </c>
      <c r="R189" s="96">
        <f>Q189*H189</f>
        <v>0</v>
      </c>
      <c r="S189" s="96">
        <v>0</v>
      </c>
      <c r="T189" s="97">
        <f>S189*H189</f>
        <v>0</v>
      </c>
      <c r="U189" s="13"/>
      <c r="V189" s="13"/>
      <c r="W189" s="13"/>
      <c r="X189" s="13"/>
      <c r="Y189" s="13"/>
      <c r="Z189" s="13"/>
      <c r="AA189" s="13"/>
      <c r="AB189" s="13"/>
      <c r="AC189" s="13"/>
      <c r="AD189" s="13"/>
      <c r="AE189" s="13"/>
      <c r="AR189" s="98" t="s">
        <v>85</v>
      </c>
      <c r="AT189" s="98" t="s">
        <v>185</v>
      </c>
      <c r="AU189" s="98" t="s">
        <v>85</v>
      </c>
      <c r="AY189" s="6" t="s">
        <v>184</v>
      </c>
      <c r="BE189" s="99">
        <f>IF(N189="základní",J189,0)</f>
        <v>0</v>
      </c>
      <c r="BF189" s="99">
        <f>IF(N189="snížená",J189,0)</f>
        <v>0</v>
      </c>
      <c r="BG189" s="99">
        <f>IF(N189="zákl. přenesená",J189,0)</f>
        <v>0</v>
      </c>
      <c r="BH189" s="99">
        <f>IF(N189="sníž. přenesená",J189,0)</f>
        <v>0</v>
      </c>
      <c r="BI189" s="99">
        <f>IF(N189="nulová",J189,0)</f>
        <v>0</v>
      </c>
      <c r="BJ189" s="6" t="s">
        <v>85</v>
      </c>
      <c r="BK189" s="99">
        <f>ROUND(I189*H189,2)</f>
        <v>0</v>
      </c>
      <c r="BL189" s="6" t="s">
        <v>85</v>
      </c>
      <c r="BM189" s="98" t="s">
        <v>445</v>
      </c>
    </row>
    <row r="190" spans="1:65" s="16" customFormat="1" ht="63">
      <c r="A190" s="13"/>
      <c r="B190" s="14"/>
      <c r="C190" s="13"/>
      <c r="D190" s="100" t="s">
        <v>191</v>
      </c>
      <c r="E190" s="13"/>
      <c r="F190" s="101" t="s">
        <v>1178</v>
      </c>
      <c r="G190" s="13"/>
      <c r="H190" s="13"/>
      <c r="I190" s="2"/>
      <c r="J190" s="13"/>
      <c r="K190" s="13"/>
      <c r="L190" s="14"/>
      <c r="M190" s="102"/>
      <c r="N190" s="103"/>
      <c r="O190" s="95"/>
      <c r="P190" s="95"/>
      <c r="Q190" s="95"/>
      <c r="R190" s="95"/>
      <c r="S190" s="95"/>
      <c r="T190" s="104"/>
      <c r="U190" s="13"/>
      <c r="V190" s="13"/>
      <c r="W190" s="13"/>
      <c r="X190" s="13"/>
      <c r="Y190" s="13"/>
      <c r="Z190" s="13"/>
      <c r="AA190" s="13"/>
      <c r="AB190" s="13"/>
      <c r="AC190" s="13"/>
      <c r="AD190" s="13"/>
      <c r="AE190" s="13"/>
      <c r="AT190" s="6" t="s">
        <v>191</v>
      </c>
      <c r="AU190" s="6" t="s">
        <v>85</v>
      </c>
    </row>
    <row r="191" spans="1:65" s="16" customFormat="1" ht="62.75" customHeight="1">
      <c r="A191" s="13"/>
      <c r="B191" s="14"/>
      <c r="C191" s="109" t="s">
        <v>354</v>
      </c>
      <c r="D191" s="109" t="s">
        <v>185</v>
      </c>
      <c r="E191" s="110" t="s">
        <v>1179</v>
      </c>
      <c r="F191" s="111" t="s">
        <v>1180</v>
      </c>
      <c r="G191" s="112" t="s">
        <v>225</v>
      </c>
      <c r="H191" s="113">
        <v>4</v>
      </c>
      <c r="I191" s="1"/>
      <c r="J191" s="114">
        <f>ROUND(I191*H191,2)</f>
        <v>0</v>
      </c>
      <c r="K191" s="92"/>
      <c r="L191" s="14"/>
      <c r="M191" s="93" t="s">
        <v>1</v>
      </c>
      <c r="N191" s="94" t="s">
        <v>42</v>
      </c>
      <c r="O191" s="95"/>
      <c r="P191" s="96">
        <f>O191*H191</f>
        <v>0</v>
      </c>
      <c r="Q191" s="96">
        <v>0</v>
      </c>
      <c r="R191" s="96">
        <f>Q191*H191</f>
        <v>0</v>
      </c>
      <c r="S191" s="96">
        <v>0</v>
      </c>
      <c r="T191" s="97">
        <f>S191*H191</f>
        <v>0</v>
      </c>
      <c r="U191" s="13"/>
      <c r="V191" s="13"/>
      <c r="W191" s="13"/>
      <c r="X191" s="13"/>
      <c r="Y191" s="13"/>
      <c r="Z191" s="13"/>
      <c r="AA191" s="13"/>
      <c r="AB191" s="13"/>
      <c r="AC191" s="13"/>
      <c r="AD191" s="13"/>
      <c r="AE191" s="13"/>
      <c r="AR191" s="98" t="s">
        <v>85</v>
      </c>
      <c r="AT191" s="98" t="s">
        <v>185</v>
      </c>
      <c r="AU191" s="98" t="s">
        <v>85</v>
      </c>
      <c r="AY191" s="6" t="s">
        <v>184</v>
      </c>
      <c r="BE191" s="99">
        <f>IF(N191="základní",J191,0)</f>
        <v>0</v>
      </c>
      <c r="BF191" s="99">
        <f>IF(N191="snížená",J191,0)</f>
        <v>0</v>
      </c>
      <c r="BG191" s="99">
        <f>IF(N191="zákl. přenesená",J191,0)</f>
        <v>0</v>
      </c>
      <c r="BH191" s="99">
        <f>IF(N191="sníž. přenesená",J191,0)</f>
        <v>0</v>
      </c>
      <c r="BI191" s="99">
        <f>IF(N191="nulová",J191,0)</f>
        <v>0</v>
      </c>
      <c r="BJ191" s="6" t="s">
        <v>85</v>
      </c>
      <c r="BK191" s="99">
        <f>ROUND(I191*H191,2)</f>
        <v>0</v>
      </c>
      <c r="BL191" s="6" t="s">
        <v>85</v>
      </c>
      <c r="BM191" s="98" t="s">
        <v>448</v>
      </c>
    </row>
    <row r="192" spans="1:65" s="16" customFormat="1" ht="54">
      <c r="A192" s="13"/>
      <c r="B192" s="14"/>
      <c r="C192" s="13"/>
      <c r="D192" s="100" t="s">
        <v>191</v>
      </c>
      <c r="E192" s="13"/>
      <c r="F192" s="101" t="s">
        <v>1181</v>
      </c>
      <c r="G192" s="13"/>
      <c r="H192" s="13"/>
      <c r="I192" s="2"/>
      <c r="J192" s="13"/>
      <c r="K192" s="13"/>
      <c r="L192" s="14"/>
      <c r="M192" s="102"/>
      <c r="N192" s="103"/>
      <c r="O192" s="95"/>
      <c r="P192" s="95"/>
      <c r="Q192" s="95"/>
      <c r="R192" s="95"/>
      <c r="S192" s="95"/>
      <c r="T192" s="104"/>
      <c r="U192" s="13"/>
      <c r="V192" s="13"/>
      <c r="W192" s="13"/>
      <c r="X192" s="13"/>
      <c r="Y192" s="13"/>
      <c r="Z192" s="13"/>
      <c r="AA192" s="13"/>
      <c r="AB192" s="13"/>
      <c r="AC192" s="13"/>
      <c r="AD192" s="13"/>
      <c r="AE192" s="13"/>
      <c r="AT192" s="6" t="s">
        <v>191</v>
      </c>
      <c r="AU192" s="6" t="s">
        <v>85</v>
      </c>
    </row>
    <row r="193" spans="1:65" s="16" customFormat="1" ht="62.75" customHeight="1">
      <c r="A193" s="13"/>
      <c r="B193" s="14"/>
      <c r="C193" s="109" t="s">
        <v>358</v>
      </c>
      <c r="D193" s="109" t="s">
        <v>185</v>
      </c>
      <c r="E193" s="110" t="s">
        <v>1182</v>
      </c>
      <c r="F193" s="111" t="s">
        <v>1183</v>
      </c>
      <c r="G193" s="112" t="s">
        <v>225</v>
      </c>
      <c r="H193" s="113">
        <v>8</v>
      </c>
      <c r="I193" s="1"/>
      <c r="J193" s="114">
        <f>ROUND(I193*H193,2)</f>
        <v>0</v>
      </c>
      <c r="K193" s="92"/>
      <c r="L193" s="14"/>
      <c r="M193" s="93" t="s">
        <v>1</v>
      </c>
      <c r="N193" s="94" t="s">
        <v>42</v>
      </c>
      <c r="O193" s="95"/>
      <c r="P193" s="96">
        <f>O193*H193</f>
        <v>0</v>
      </c>
      <c r="Q193" s="96">
        <v>0</v>
      </c>
      <c r="R193" s="96">
        <f>Q193*H193</f>
        <v>0</v>
      </c>
      <c r="S193" s="96">
        <v>0</v>
      </c>
      <c r="T193" s="97">
        <f>S193*H193</f>
        <v>0</v>
      </c>
      <c r="U193" s="13"/>
      <c r="V193" s="13"/>
      <c r="W193" s="13"/>
      <c r="X193" s="13"/>
      <c r="Y193" s="13"/>
      <c r="Z193" s="13"/>
      <c r="AA193" s="13"/>
      <c r="AB193" s="13"/>
      <c r="AC193" s="13"/>
      <c r="AD193" s="13"/>
      <c r="AE193" s="13"/>
      <c r="AR193" s="98" t="s">
        <v>85</v>
      </c>
      <c r="AT193" s="98" t="s">
        <v>185</v>
      </c>
      <c r="AU193" s="98" t="s">
        <v>85</v>
      </c>
      <c r="AY193" s="6" t="s">
        <v>184</v>
      </c>
      <c r="BE193" s="99">
        <f>IF(N193="základní",J193,0)</f>
        <v>0</v>
      </c>
      <c r="BF193" s="99">
        <f>IF(N193="snížená",J193,0)</f>
        <v>0</v>
      </c>
      <c r="BG193" s="99">
        <f>IF(N193="zákl. přenesená",J193,0)</f>
        <v>0</v>
      </c>
      <c r="BH193" s="99">
        <f>IF(N193="sníž. přenesená",J193,0)</f>
        <v>0</v>
      </c>
      <c r="BI193" s="99">
        <f>IF(N193="nulová",J193,0)</f>
        <v>0</v>
      </c>
      <c r="BJ193" s="6" t="s">
        <v>85</v>
      </c>
      <c r="BK193" s="99">
        <f>ROUND(I193*H193,2)</f>
        <v>0</v>
      </c>
      <c r="BL193" s="6" t="s">
        <v>85</v>
      </c>
      <c r="BM193" s="98" t="s">
        <v>450</v>
      </c>
    </row>
    <row r="194" spans="1:65" s="16" customFormat="1" ht="72">
      <c r="A194" s="13"/>
      <c r="B194" s="14"/>
      <c r="C194" s="13"/>
      <c r="D194" s="100" t="s">
        <v>191</v>
      </c>
      <c r="E194" s="13"/>
      <c r="F194" s="101" t="s">
        <v>1184</v>
      </c>
      <c r="G194" s="13"/>
      <c r="H194" s="13"/>
      <c r="I194" s="2"/>
      <c r="J194" s="13"/>
      <c r="K194" s="13"/>
      <c r="L194" s="14"/>
      <c r="M194" s="102"/>
      <c r="N194" s="103"/>
      <c r="O194" s="95"/>
      <c r="P194" s="95"/>
      <c r="Q194" s="95"/>
      <c r="R194" s="95"/>
      <c r="S194" s="95"/>
      <c r="T194" s="104"/>
      <c r="U194" s="13"/>
      <c r="V194" s="13"/>
      <c r="W194" s="13"/>
      <c r="X194" s="13"/>
      <c r="Y194" s="13"/>
      <c r="Z194" s="13"/>
      <c r="AA194" s="13"/>
      <c r="AB194" s="13"/>
      <c r="AC194" s="13"/>
      <c r="AD194" s="13"/>
      <c r="AE194" s="13"/>
      <c r="AT194" s="6" t="s">
        <v>191</v>
      </c>
      <c r="AU194" s="6" t="s">
        <v>85</v>
      </c>
    </row>
    <row r="195" spans="1:65" s="16" customFormat="1" ht="49" customHeight="1">
      <c r="A195" s="13"/>
      <c r="B195" s="14"/>
      <c r="C195" s="109" t="s">
        <v>362</v>
      </c>
      <c r="D195" s="109" t="s">
        <v>185</v>
      </c>
      <c r="E195" s="110" t="s">
        <v>1185</v>
      </c>
      <c r="F195" s="111" t="s">
        <v>1186</v>
      </c>
      <c r="G195" s="112" t="s">
        <v>225</v>
      </c>
      <c r="H195" s="113">
        <v>4</v>
      </c>
      <c r="I195" s="1"/>
      <c r="J195" s="114">
        <f>ROUND(I195*H195,2)</f>
        <v>0</v>
      </c>
      <c r="K195" s="92"/>
      <c r="L195" s="14"/>
      <c r="M195" s="93" t="s">
        <v>1</v>
      </c>
      <c r="N195" s="94" t="s">
        <v>42</v>
      </c>
      <c r="O195" s="95"/>
      <c r="P195" s="96">
        <f>O195*H195</f>
        <v>0</v>
      </c>
      <c r="Q195" s="96">
        <v>0</v>
      </c>
      <c r="R195" s="96">
        <f>Q195*H195</f>
        <v>0</v>
      </c>
      <c r="S195" s="96">
        <v>0</v>
      </c>
      <c r="T195" s="97">
        <f>S195*H195</f>
        <v>0</v>
      </c>
      <c r="U195" s="13"/>
      <c r="V195" s="13"/>
      <c r="W195" s="13"/>
      <c r="X195" s="13"/>
      <c r="Y195" s="13"/>
      <c r="Z195" s="13"/>
      <c r="AA195" s="13"/>
      <c r="AB195" s="13"/>
      <c r="AC195" s="13"/>
      <c r="AD195" s="13"/>
      <c r="AE195" s="13"/>
      <c r="AR195" s="98" t="s">
        <v>85</v>
      </c>
      <c r="AT195" s="98" t="s">
        <v>185</v>
      </c>
      <c r="AU195" s="98" t="s">
        <v>85</v>
      </c>
      <c r="AY195" s="6" t="s">
        <v>184</v>
      </c>
      <c r="BE195" s="99">
        <f>IF(N195="základní",J195,0)</f>
        <v>0</v>
      </c>
      <c r="BF195" s="99">
        <f>IF(N195="snížená",J195,0)</f>
        <v>0</v>
      </c>
      <c r="BG195" s="99">
        <f>IF(N195="zákl. přenesená",J195,0)</f>
        <v>0</v>
      </c>
      <c r="BH195" s="99">
        <f>IF(N195="sníž. přenesená",J195,0)</f>
        <v>0</v>
      </c>
      <c r="BI195" s="99">
        <f>IF(N195="nulová",J195,0)</f>
        <v>0</v>
      </c>
      <c r="BJ195" s="6" t="s">
        <v>85</v>
      </c>
      <c r="BK195" s="99">
        <f>ROUND(I195*H195,2)</f>
        <v>0</v>
      </c>
      <c r="BL195" s="6" t="s">
        <v>85</v>
      </c>
      <c r="BM195" s="98" t="s">
        <v>453</v>
      </c>
    </row>
    <row r="196" spans="1:65" s="16" customFormat="1" ht="45">
      <c r="A196" s="13"/>
      <c r="B196" s="14"/>
      <c r="C196" s="13"/>
      <c r="D196" s="100" t="s">
        <v>191</v>
      </c>
      <c r="E196" s="13"/>
      <c r="F196" s="101" t="s">
        <v>1187</v>
      </c>
      <c r="G196" s="13"/>
      <c r="H196" s="13"/>
      <c r="I196" s="13"/>
      <c r="J196" s="13"/>
      <c r="K196" s="13"/>
      <c r="L196" s="14"/>
      <c r="M196" s="102"/>
      <c r="N196" s="103"/>
      <c r="O196" s="95"/>
      <c r="P196" s="95"/>
      <c r="Q196" s="95"/>
      <c r="R196" s="95"/>
      <c r="S196" s="95"/>
      <c r="T196" s="104"/>
      <c r="U196" s="13"/>
      <c r="V196" s="13"/>
      <c r="W196" s="13"/>
      <c r="X196" s="13"/>
      <c r="Y196" s="13"/>
      <c r="Z196" s="13"/>
      <c r="AA196" s="13"/>
      <c r="AB196" s="13"/>
      <c r="AC196" s="13"/>
      <c r="AD196" s="13"/>
      <c r="AE196" s="13"/>
      <c r="AT196" s="6" t="s">
        <v>191</v>
      </c>
      <c r="AU196" s="6" t="s">
        <v>85</v>
      </c>
    </row>
    <row r="197" spans="1:65" s="75" customFormat="1" ht="26" customHeight="1">
      <c r="B197" s="76"/>
      <c r="D197" s="77" t="s">
        <v>76</v>
      </c>
      <c r="E197" s="78" t="s">
        <v>259</v>
      </c>
      <c r="F197" s="78" t="s">
        <v>1188</v>
      </c>
      <c r="J197" s="79">
        <f>BK197</f>
        <v>0</v>
      </c>
      <c r="L197" s="76"/>
      <c r="M197" s="80"/>
      <c r="N197" s="81"/>
      <c r="O197" s="81"/>
      <c r="P197" s="82">
        <f>SUM(P198:P203)</f>
        <v>0</v>
      </c>
      <c r="Q197" s="81"/>
      <c r="R197" s="82">
        <f>SUM(R198:R203)</f>
        <v>0</v>
      </c>
      <c r="S197" s="81"/>
      <c r="T197" s="83">
        <f>SUM(T198:T203)</f>
        <v>0</v>
      </c>
      <c r="AR197" s="77" t="s">
        <v>85</v>
      </c>
      <c r="AT197" s="84" t="s">
        <v>76</v>
      </c>
      <c r="AU197" s="84" t="s">
        <v>77</v>
      </c>
      <c r="AY197" s="77" t="s">
        <v>184</v>
      </c>
      <c r="BK197" s="85">
        <f>SUM(BK198:BK203)</f>
        <v>0</v>
      </c>
    </row>
    <row r="198" spans="1:65" s="16" customFormat="1" ht="14.4" customHeight="1">
      <c r="A198" s="13"/>
      <c r="B198" s="14"/>
      <c r="C198" s="109" t="s">
        <v>368</v>
      </c>
      <c r="D198" s="109" t="s">
        <v>185</v>
      </c>
      <c r="E198" s="110" t="s">
        <v>1189</v>
      </c>
      <c r="F198" s="111" t="s">
        <v>1190</v>
      </c>
      <c r="G198" s="112" t="s">
        <v>225</v>
      </c>
      <c r="H198" s="113">
        <v>4</v>
      </c>
      <c r="I198" s="1"/>
      <c r="J198" s="114">
        <f>ROUND(I198*H198,2)</f>
        <v>0</v>
      </c>
      <c r="K198" s="92"/>
      <c r="L198" s="14"/>
      <c r="M198" s="93" t="s">
        <v>1</v>
      </c>
      <c r="N198" s="94" t="s">
        <v>42</v>
      </c>
      <c r="O198" s="95"/>
      <c r="P198" s="96">
        <f>O198*H198</f>
        <v>0</v>
      </c>
      <c r="Q198" s="96">
        <v>0</v>
      </c>
      <c r="R198" s="96">
        <f>Q198*H198</f>
        <v>0</v>
      </c>
      <c r="S198" s="96">
        <v>0</v>
      </c>
      <c r="T198" s="97">
        <f>S198*H198</f>
        <v>0</v>
      </c>
      <c r="U198" s="13"/>
      <c r="V198" s="13"/>
      <c r="W198" s="13"/>
      <c r="X198" s="13"/>
      <c r="Y198" s="13"/>
      <c r="Z198" s="13"/>
      <c r="AA198" s="13"/>
      <c r="AB198" s="13"/>
      <c r="AC198" s="13"/>
      <c r="AD198" s="13"/>
      <c r="AE198" s="13"/>
      <c r="AR198" s="98" t="s">
        <v>85</v>
      </c>
      <c r="AT198" s="98" t="s">
        <v>185</v>
      </c>
      <c r="AU198" s="98" t="s">
        <v>85</v>
      </c>
      <c r="AY198" s="6" t="s">
        <v>184</v>
      </c>
      <c r="BE198" s="99">
        <f>IF(N198="základní",J198,0)</f>
        <v>0</v>
      </c>
      <c r="BF198" s="99">
        <f>IF(N198="snížená",J198,0)</f>
        <v>0</v>
      </c>
      <c r="BG198" s="99">
        <f>IF(N198="zákl. přenesená",J198,0)</f>
        <v>0</v>
      </c>
      <c r="BH198" s="99">
        <f>IF(N198="sníž. přenesená",J198,0)</f>
        <v>0</v>
      </c>
      <c r="BI198" s="99">
        <f>IF(N198="nulová",J198,0)</f>
        <v>0</v>
      </c>
      <c r="BJ198" s="6" t="s">
        <v>85</v>
      </c>
      <c r="BK198" s="99">
        <f>ROUND(I198*H198,2)</f>
        <v>0</v>
      </c>
      <c r="BL198" s="6" t="s">
        <v>85</v>
      </c>
      <c r="BM198" s="98" t="s">
        <v>456</v>
      </c>
    </row>
    <row r="199" spans="1:65" s="16" customFormat="1" ht="243">
      <c r="A199" s="13"/>
      <c r="B199" s="14"/>
      <c r="C199" s="13"/>
      <c r="D199" s="100" t="s">
        <v>191</v>
      </c>
      <c r="E199" s="13"/>
      <c r="F199" s="101" t="s">
        <v>1191</v>
      </c>
      <c r="G199" s="13"/>
      <c r="H199" s="13"/>
      <c r="I199" s="2"/>
      <c r="J199" s="13"/>
      <c r="K199" s="13"/>
      <c r="L199" s="14"/>
      <c r="M199" s="102"/>
      <c r="N199" s="103"/>
      <c r="O199" s="95"/>
      <c r="P199" s="95"/>
      <c r="Q199" s="95"/>
      <c r="R199" s="95"/>
      <c r="S199" s="95"/>
      <c r="T199" s="104"/>
      <c r="U199" s="13"/>
      <c r="V199" s="13"/>
      <c r="W199" s="13"/>
      <c r="X199" s="13"/>
      <c r="Y199" s="13"/>
      <c r="Z199" s="13"/>
      <c r="AA199" s="13"/>
      <c r="AB199" s="13"/>
      <c r="AC199" s="13"/>
      <c r="AD199" s="13"/>
      <c r="AE199" s="13"/>
      <c r="AT199" s="6" t="s">
        <v>191</v>
      </c>
      <c r="AU199" s="6" t="s">
        <v>85</v>
      </c>
    </row>
    <row r="200" spans="1:65" s="16" customFormat="1" ht="14.4" customHeight="1">
      <c r="A200" s="13"/>
      <c r="B200" s="14"/>
      <c r="C200" s="109" t="s">
        <v>373</v>
      </c>
      <c r="D200" s="109" t="s">
        <v>185</v>
      </c>
      <c r="E200" s="110" t="s">
        <v>1192</v>
      </c>
      <c r="F200" s="111" t="s">
        <v>1193</v>
      </c>
      <c r="G200" s="112" t="s">
        <v>225</v>
      </c>
      <c r="H200" s="113">
        <v>3</v>
      </c>
      <c r="I200" s="1"/>
      <c r="J200" s="114">
        <f>ROUND(I200*H200,2)</f>
        <v>0</v>
      </c>
      <c r="K200" s="92"/>
      <c r="L200" s="14"/>
      <c r="M200" s="93" t="s">
        <v>1</v>
      </c>
      <c r="N200" s="94" t="s">
        <v>42</v>
      </c>
      <c r="O200" s="95"/>
      <c r="P200" s="96">
        <f>O200*H200</f>
        <v>0</v>
      </c>
      <c r="Q200" s="96">
        <v>0</v>
      </c>
      <c r="R200" s="96">
        <f>Q200*H200</f>
        <v>0</v>
      </c>
      <c r="S200" s="96">
        <v>0</v>
      </c>
      <c r="T200" s="97">
        <f>S200*H200</f>
        <v>0</v>
      </c>
      <c r="U200" s="13"/>
      <c r="V200" s="13"/>
      <c r="W200" s="13"/>
      <c r="X200" s="13"/>
      <c r="Y200" s="13"/>
      <c r="Z200" s="13"/>
      <c r="AA200" s="13"/>
      <c r="AB200" s="13"/>
      <c r="AC200" s="13"/>
      <c r="AD200" s="13"/>
      <c r="AE200" s="13"/>
      <c r="AR200" s="98" t="s">
        <v>85</v>
      </c>
      <c r="AT200" s="98" t="s">
        <v>185</v>
      </c>
      <c r="AU200" s="98" t="s">
        <v>85</v>
      </c>
      <c r="AY200" s="6" t="s">
        <v>184</v>
      </c>
      <c r="BE200" s="99">
        <f>IF(N200="základní",J200,0)</f>
        <v>0</v>
      </c>
      <c r="BF200" s="99">
        <f>IF(N200="snížená",J200,0)</f>
        <v>0</v>
      </c>
      <c r="BG200" s="99">
        <f>IF(N200="zákl. přenesená",J200,0)</f>
        <v>0</v>
      </c>
      <c r="BH200" s="99">
        <f>IF(N200="sníž. přenesená",J200,0)</f>
        <v>0</v>
      </c>
      <c r="BI200" s="99">
        <f>IF(N200="nulová",J200,0)</f>
        <v>0</v>
      </c>
      <c r="BJ200" s="6" t="s">
        <v>85</v>
      </c>
      <c r="BK200" s="99">
        <f>ROUND(I200*H200,2)</f>
        <v>0</v>
      </c>
      <c r="BL200" s="6" t="s">
        <v>85</v>
      </c>
      <c r="BM200" s="98" t="s">
        <v>459</v>
      </c>
    </row>
    <row r="201" spans="1:65" s="16" customFormat="1" ht="189">
      <c r="A201" s="13"/>
      <c r="B201" s="14"/>
      <c r="C201" s="13"/>
      <c r="D201" s="100" t="s">
        <v>191</v>
      </c>
      <c r="E201" s="13"/>
      <c r="F201" s="101" t="s">
        <v>1194</v>
      </c>
      <c r="G201" s="13"/>
      <c r="H201" s="13"/>
      <c r="I201" s="2"/>
      <c r="J201" s="13"/>
      <c r="K201" s="13"/>
      <c r="L201" s="14"/>
      <c r="M201" s="102"/>
      <c r="N201" s="103"/>
      <c r="O201" s="95"/>
      <c r="P201" s="95"/>
      <c r="Q201" s="95"/>
      <c r="R201" s="95"/>
      <c r="S201" s="95"/>
      <c r="T201" s="104"/>
      <c r="U201" s="13"/>
      <c r="V201" s="13"/>
      <c r="W201" s="13"/>
      <c r="X201" s="13"/>
      <c r="Y201" s="13"/>
      <c r="Z201" s="13"/>
      <c r="AA201" s="13"/>
      <c r="AB201" s="13"/>
      <c r="AC201" s="13"/>
      <c r="AD201" s="13"/>
      <c r="AE201" s="13"/>
      <c r="AT201" s="6" t="s">
        <v>191</v>
      </c>
      <c r="AU201" s="6" t="s">
        <v>85</v>
      </c>
    </row>
    <row r="202" spans="1:65" s="16" customFormat="1" ht="14.4" customHeight="1">
      <c r="A202" s="13"/>
      <c r="B202" s="14"/>
      <c r="C202" s="109" t="s">
        <v>377</v>
      </c>
      <c r="D202" s="109" t="s">
        <v>185</v>
      </c>
      <c r="E202" s="110" t="s">
        <v>1195</v>
      </c>
      <c r="F202" s="111" t="s">
        <v>1196</v>
      </c>
      <c r="G202" s="112" t="s">
        <v>225</v>
      </c>
      <c r="H202" s="113">
        <v>1</v>
      </c>
      <c r="I202" s="1"/>
      <c r="J202" s="114">
        <f>ROUND(I202*H202,2)</f>
        <v>0</v>
      </c>
      <c r="K202" s="92"/>
      <c r="L202" s="14"/>
      <c r="M202" s="93" t="s">
        <v>1</v>
      </c>
      <c r="N202" s="94" t="s">
        <v>42</v>
      </c>
      <c r="O202" s="95"/>
      <c r="P202" s="96">
        <f>O202*H202</f>
        <v>0</v>
      </c>
      <c r="Q202" s="96">
        <v>0</v>
      </c>
      <c r="R202" s="96">
        <f>Q202*H202</f>
        <v>0</v>
      </c>
      <c r="S202" s="96">
        <v>0</v>
      </c>
      <c r="T202" s="97">
        <f>S202*H202</f>
        <v>0</v>
      </c>
      <c r="U202" s="13"/>
      <c r="V202" s="13"/>
      <c r="W202" s="13"/>
      <c r="X202" s="13"/>
      <c r="Y202" s="13"/>
      <c r="Z202" s="13"/>
      <c r="AA202" s="13"/>
      <c r="AB202" s="13"/>
      <c r="AC202" s="13"/>
      <c r="AD202" s="13"/>
      <c r="AE202" s="13"/>
      <c r="AR202" s="98" t="s">
        <v>85</v>
      </c>
      <c r="AT202" s="98" t="s">
        <v>185</v>
      </c>
      <c r="AU202" s="98" t="s">
        <v>85</v>
      </c>
      <c r="AY202" s="6" t="s">
        <v>184</v>
      </c>
      <c r="BE202" s="99">
        <f>IF(N202="základní",J202,0)</f>
        <v>0</v>
      </c>
      <c r="BF202" s="99">
        <f>IF(N202="snížená",J202,0)</f>
        <v>0</v>
      </c>
      <c r="BG202" s="99">
        <f>IF(N202="zákl. přenesená",J202,0)</f>
        <v>0</v>
      </c>
      <c r="BH202" s="99">
        <f>IF(N202="sníž. přenesená",J202,0)</f>
        <v>0</v>
      </c>
      <c r="BI202" s="99">
        <f>IF(N202="nulová",J202,0)</f>
        <v>0</v>
      </c>
      <c r="BJ202" s="6" t="s">
        <v>85</v>
      </c>
      <c r="BK202" s="99">
        <f>ROUND(I202*H202,2)</f>
        <v>0</v>
      </c>
      <c r="BL202" s="6" t="s">
        <v>85</v>
      </c>
      <c r="BM202" s="98" t="s">
        <v>462</v>
      </c>
    </row>
    <row r="203" spans="1:65" s="16" customFormat="1" ht="189">
      <c r="A203" s="13"/>
      <c r="B203" s="14"/>
      <c r="C203" s="13"/>
      <c r="D203" s="100" t="s">
        <v>191</v>
      </c>
      <c r="E203" s="13"/>
      <c r="F203" s="101" t="s">
        <v>1197</v>
      </c>
      <c r="G203" s="13"/>
      <c r="H203" s="13"/>
      <c r="I203" s="2"/>
      <c r="J203" s="13"/>
      <c r="K203" s="13"/>
      <c r="L203" s="14"/>
      <c r="M203" s="102"/>
      <c r="N203" s="103"/>
      <c r="O203" s="95"/>
      <c r="P203" s="95"/>
      <c r="Q203" s="95"/>
      <c r="R203" s="95"/>
      <c r="S203" s="95"/>
      <c r="T203" s="104"/>
      <c r="U203" s="13"/>
      <c r="V203" s="13"/>
      <c r="W203" s="13"/>
      <c r="X203" s="13"/>
      <c r="Y203" s="13"/>
      <c r="Z203" s="13"/>
      <c r="AA203" s="13"/>
      <c r="AB203" s="13"/>
      <c r="AC203" s="13"/>
      <c r="AD203" s="13"/>
      <c r="AE203" s="13"/>
      <c r="AT203" s="6" t="s">
        <v>191</v>
      </c>
      <c r="AU203" s="6" t="s">
        <v>85</v>
      </c>
    </row>
    <row r="204" spans="1:65" s="75" customFormat="1" ht="26" customHeight="1">
      <c r="B204" s="76"/>
      <c r="D204" s="77" t="s">
        <v>76</v>
      </c>
      <c r="E204" s="78" t="s">
        <v>287</v>
      </c>
      <c r="F204" s="78" t="s">
        <v>1198</v>
      </c>
      <c r="J204" s="79">
        <f>BK204</f>
        <v>0</v>
      </c>
      <c r="L204" s="76"/>
      <c r="M204" s="116"/>
      <c r="N204" s="117"/>
      <c r="O204" s="117"/>
      <c r="P204" s="118">
        <v>0</v>
      </c>
      <c r="Q204" s="117"/>
      <c r="R204" s="118">
        <v>0</v>
      </c>
      <c r="S204" s="117"/>
      <c r="T204" s="119">
        <v>0</v>
      </c>
      <c r="AR204" s="77" t="s">
        <v>85</v>
      </c>
      <c r="AT204" s="84" t="s">
        <v>76</v>
      </c>
      <c r="AU204" s="84" t="s">
        <v>77</v>
      </c>
      <c r="AY204" s="77" t="s">
        <v>184</v>
      </c>
      <c r="BK204" s="85">
        <v>0</v>
      </c>
    </row>
    <row r="205" spans="1:65" s="16" customFormat="1" ht="6.9" customHeight="1">
      <c r="A205" s="13"/>
      <c r="B205" s="44"/>
      <c r="C205" s="45"/>
      <c r="D205" s="45"/>
      <c r="E205" s="45"/>
      <c r="F205" s="45"/>
      <c r="G205" s="45"/>
      <c r="H205" s="45"/>
      <c r="I205" s="45"/>
      <c r="J205" s="45"/>
      <c r="K205" s="45"/>
      <c r="L205" s="14"/>
      <c r="M205" s="13"/>
      <c r="O205" s="13"/>
      <c r="P205" s="13"/>
      <c r="Q205" s="13"/>
      <c r="R205" s="13"/>
      <c r="S205" s="13"/>
      <c r="T205" s="13"/>
      <c r="U205" s="13"/>
      <c r="V205" s="13"/>
      <c r="W205" s="13"/>
      <c r="X205" s="13"/>
      <c r="Y205" s="13"/>
      <c r="Z205" s="13"/>
      <c r="AA205" s="13"/>
      <c r="AB205" s="13"/>
      <c r="AC205" s="13"/>
      <c r="AD205" s="13"/>
      <c r="AE205" s="13"/>
    </row>
  </sheetData>
  <sheetProtection algorithmName="SHA-512" hashValue="gMbdH2FT/LQAk/GSuKJlS97YYyDMz0+nnsOW/NdygF9hDT8hHixYeZ2IiAOyvgMNzCtF7/CCXVz1CyXguK3Kew==" saltValue="dhyhuN174WBLU/TK8TEVpA==" spinCount="100000" sheet="1" objects="1" scenarios="1"/>
  <autoFilter ref="C128:K204" xr:uid="{00000000-0009-0000-0000-000012000000}"/>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40"/>
  <sheetViews>
    <sheetView showGridLines="0" topLeftCell="A101" workbookViewId="0">
      <selection activeCell="I121" sqref="I121"/>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86</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s="16" customFormat="1" ht="12" customHeight="1">
      <c r="A8" s="13"/>
      <c r="B8" s="14"/>
      <c r="C8" s="13"/>
      <c r="D8" s="12" t="s">
        <v>160</v>
      </c>
      <c r="E8" s="13"/>
      <c r="F8" s="13"/>
      <c r="G8" s="13"/>
      <c r="H8" s="13"/>
      <c r="I8" s="13"/>
      <c r="J8" s="13"/>
      <c r="K8" s="13"/>
      <c r="L8" s="15"/>
      <c r="S8" s="13"/>
      <c r="T8" s="13"/>
      <c r="U8" s="13"/>
      <c r="V8" s="13"/>
      <c r="W8" s="13"/>
      <c r="X8" s="13"/>
      <c r="Y8" s="13"/>
      <c r="Z8" s="13"/>
      <c r="AA8" s="13"/>
      <c r="AB8" s="13"/>
      <c r="AC8" s="13"/>
      <c r="AD8" s="13"/>
      <c r="AE8" s="13"/>
    </row>
    <row r="9" spans="1:46" s="16" customFormat="1" ht="16.5" customHeight="1">
      <c r="A9" s="13"/>
      <c r="B9" s="14"/>
      <c r="C9" s="13"/>
      <c r="D9" s="13"/>
      <c r="E9" s="237" t="s">
        <v>161</v>
      </c>
      <c r="F9" s="240"/>
      <c r="G9" s="240"/>
      <c r="H9" s="240"/>
      <c r="I9" s="13"/>
      <c r="J9" s="13"/>
      <c r="K9" s="13"/>
      <c r="L9" s="15"/>
      <c r="S9" s="13"/>
      <c r="T9" s="13"/>
      <c r="U9" s="13"/>
      <c r="V9" s="13"/>
      <c r="W9" s="13"/>
      <c r="X9" s="13"/>
      <c r="Y9" s="13"/>
      <c r="Z9" s="13"/>
      <c r="AA9" s="13"/>
      <c r="AB9" s="13"/>
      <c r="AC9" s="13"/>
      <c r="AD9" s="13"/>
      <c r="AE9" s="13"/>
    </row>
    <row r="10" spans="1:46" s="16" customFormat="1">
      <c r="A10" s="13"/>
      <c r="B10" s="14"/>
      <c r="C10" s="13"/>
      <c r="D10" s="13"/>
      <c r="E10" s="13"/>
      <c r="F10" s="13"/>
      <c r="G10" s="13"/>
      <c r="H10" s="13"/>
      <c r="I10" s="13"/>
      <c r="J10" s="13"/>
      <c r="K10" s="13"/>
      <c r="L10" s="15"/>
      <c r="S10" s="13"/>
      <c r="T10" s="13"/>
      <c r="U10" s="13"/>
      <c r="V10" s="13"/>
      <c r="W10" s="13"/>
      <c r="X10" s="13"/>
      <c r="Y10" s="13"/>
      <c r="Z10" s="13"/>
      <c r="AA10" s="13"/>
      <c r="AB10" s="13"/>
      <c r="AC10" s="13"/>
      <c r="AD10" s="13"/>
      <c r="AE10" s="13"/>
    </row>
    <row r="11" spans="1:46" s="16" customFormat="1" ht="12" customHeight="1">
      <c r="A11" s="13"/>
      <c r="B11" s="14"/>
      <c r="C11" s="13"/>
      <c r="D11" s="12" t="s">
        <v>18</v>
      </c>
      <c r="E11" s="13"/>
      <c r="F11" s="17" t="s">
        <v>1</v>
      </c>
      <c r="G11" s="13"/>
      <c r="H11" s="13"/>
      <c r="I11" s="12" t="s">
        <v>19</v>
      </c>
      <c r="J11" s="17" t="s">
        <v>1</v>
      </c>
      <c r="K11" s="13"/>
      <c r="L11" s="15"/>
      <c r="S11" s="13"/>
      <c r="T11" s="13"/>
      <c r="U11" s="13"/>
      <c r="V11" s="13"/>
      <c r="W11" s="13"/>
      <c r="X11" s="13"/>
      <c r="Y11" s="13"/>
      <c r="Z11" s="13"/>
      <c r="AA11" s="13"/>
      <c r="AB11" s="13"/>
      <c r="AC11" s="13"/>
      <c r="AD11" s="13"/>
      <c r="AE11" s="13"/>
    </row>
    <row r="12" spans="1:46" s="16" customFormat="1" ht="12" customHeight="1">
      <c r="A12" s="13"/>
      <c r="B12" s="14"/>
      <c r="C12" s="13"/>
      <c r="D12" s="12" t="s">
        <v>20</v>
      </c>
      <c r="E12" s="13"/>
      <c r="F12" s="17" t="s">
        <v>21</v>
      </c>
      <c r="G12" s="13"/>
      <c r="H12" s="13"/>
      <c r="I12" s="12" t="s">
        <v>22</v>
      </c>
      <c r="J12" s="18" t="str">
        <f>'Rekapitulace stavby'!AN8</f>
        <v>4. 1. 2021</v>
      </c>
      <c r="K12" s="13"/>
      <c r="L12" s="15"/>
      <c r="S12" s="13"/>
      <c r="T12" s="13"/>
      <c r="U12" s="13"/>
      <c r="V12" s="13"/>
      <c r="W12" s="13"/>
      <c r="X12" s="13"/>
      <c r="Y12" s="13"/>
      <c r="Z12" s="13"/>
      <c r="AA12" s="13"/>
      <c r="AB12" s="13"/>
      <c r="AC12" s="13"/>
      <c r="AD12" s="13"/>
      <c r="AE12" s="13"/>
    </row>
    <row r="13" spans="1:46" s="16" customFormat="1" ht="10.75" customHeight="1">
      <c r="A13" s="13"/>
      <c r="B13" s="14"/>
      <c r="C13" s="13"/>
      <c r="D13" s="13"/>
      <c r="E13" s="13"/>
      <c r="F13" s="13"/>
      <c r="G13" s="13"/>
      <c r="H13" s="13"/>
      <c r="I13" s="13"/>
      <c r="J13" s="13"/>
      <c r="K13" s="13"/>
      <c r="L13" s="15"/>
      <c r="S13" s="13"/>
      <c r="T13" s="13"/>
      <c r="U13" s="13"/>
      <c r="V13" s="13"/>
      <c r="W13" s="13"/>
      <c r="X13" s="13"/>
      <c r="Y13" s="13"/>
      <c r="Z13" s="13"/>
      <c r="AA13" s="13"/>
      <c r="AB13" s="13"/>
      <c r="AC13" s="13"/>
      <c r="AD13" s="13"/>
      <c r="AE13" s="13"/>
    </row>
    <row r="14" spans="1:46" s="16" customFormat="1" ht="12" customHeight="1">
      <c r="A14" s="13"/>
      <c r="B14" s="14"/>
      <c r="C14" s="13"/>
      <c r="D14" s="12" t="s">
        <v>24</v>
      </c>
      <c r="E14" s="13"/>
      <c r="F14" s="13"/>
      <c r="G14" s="13"/>
      <c r="H14" s="13"/>
      <c r="I14" s="12" t="s">
        <v>25</v>
      </c>
      <c r="J14" s="17" t="s">
        <v>1</v>
      </c>
      <c r="K14" s="13"/>
      <c r="L14" s="15"/>
      <c r="S14" s="13"/>
      <c r="T14" s="13"/>
      <c r="U14" s="13"/>
      <c r="V14" s="13"/>
      <c r="W14" s="13"/>
      <c r="X14" s="13"/>
      <c r="Y14" s="13"/>
      <c r="Z14" s="13"/>
      <c r="AA14" s="13"/>
      <c r="AB14" s="13"/>
      <c r="AC14" s="13"/>
      <c r="AD14" s="13"/>
      <c r="AE14" s="13"/>
    </row>
    <row r="15" spans="1:46" s="16" customFormat="1" ht="18" customHeight="1">
      <c r="A15" s="13"/>
      <c r="B15" s="14"/>
      <c r="C15" s="13"/>
      <c r="D15" s="13"/>
      <c r="E15" s="17" t="s">
        <v>26</v>
      </c>
      <c r="F15" s="13"/>
      <c r="G15" s="13"/>
      <c r="H15" s="13"/>
      <c r="I15" s="12" t="s">
        <v>27</v>
      </c>
      <c r="J15" s="17" t="s">
        <v>1</v>
      </c>
      <c r="K15" s="13"/>
      <c r="L15" s="15"/>
      <c r="S15" s="13"/>
      <c r="T15" s="13"/>
      <c r="U15" s="13"/>
      <c r="V15" s="13"/>
      <c r="W15" s="13"/>
      <c r="X15" s="13"/>
      <c r="Y15" s="13"/>
      <c r="Z15" s="13"/>
      <c r="AA15" s="13"/>
      <c r="AB15" s="13"/>
      <c r="AC15" s="13"/>
      <c r="AD15" s="13"/>
      <c r="AE15" s="13"/>
    </row>
    <row r="16" spans="1:46" s="16" customFormat="1" ht="6.9" customHeight="1">
      <c r="A16" s="13"/>
      <c r="B16" s="14"/>
      <c r="C16" s="13"/>
      <c r="D16" s="13"/>
      <c r="E16" s="13"/>
      <c r="F16" s="13"/>
      <c r="G16" s="13"/>
      <c r="H16" s="13"/>
      <c r="I16" s="13"/>
      <c r="J16" s="13"/>
      <c r="K16" s="13"/>
      <c r="L16" s="15"/>
      <c r="S16" s="13"/>
      <c r="T16" s="13"/>
      <c r="U16" s="13"/>
      <c r="V16" s="13"/>
      <c r="W16" s="13"/>
      <c r="X16" s="13"/>
      <c r="Y16" s="13"/>
      <c r="Z16" s="13"/>
      <c r="AA16" s="13"/>
      <c r="AB16" s="13"/>
      <c r="AC16" s="13"/>
      <c r="AD16" s="13"/>
      <c r="AE16" s="13"/>
    </row>
    <row r="17" spans="1:31" s="16" customFormat="1" ht="12" customHeight="1">
      <c r="A17" s="13"/>
      <c r="B17" s="14"/>
      <c r="C17" s="13"/>
      <c r="D17" s="12" t="s">
        <v>28</v>
      </c>
      <c r="E17" s="13"/>
      <c r="F17" s="13"/>
      <c r="G17" s="13"/>
      <c r="H17" s="13"/>
      <c r="I17" s="12" t="s">
        <v>25</v>
      </c>
      <c r="J17" s="4" t="str">
        <f>'Rekapitulace stavby'!AN13</f>
        <v>Vyplň údaj</v>
      </c>
      <c r="K17" s="13"/>
      <c r="L17" s="15"/>
      <c r="S17" s="13"/>
      <c r="T17" s="13"/>
      <c r="U17" s="13"/>
      <c r="V17" s="13"/>
      <c r="W17" s="13"/>
      <c r="X17" s="13"/>
      <c r="Y17" s="13"/>
      <c r="Z17" s="13"/>
      <c r="AA17" s="13"/>
      <c r="AB17" s="13"/>
      <c r="AC17" s="13"/>
      <c r="AD17" s="13"/>
      <c r="AE17" s="13"/>
    </row>
    <row r="18" spans="1:31" s="16" customFormat="1" ht="18" customHeight="1">
      <c r="A18" s="13"/>
      <c r="B18" s="14"/>
      <c r="C18" s="13"/>
      <c r="D18" s="13"/>
      <c r="E18" s="243" t="str">
        <f>'Rekapitulace stavby'!E14</f>
        <v>Vyplň údaj</v>
      </c>
      <c r="F18" s="244"/>
      <c r="G18" s="244"/>
      <c r="H18" s="244"/>
      <c r="I18" s="12" t="s">
        <v>27</v>
      </c>
      <c r="J18" s="4" t="str">
        <f>'Rekapitulace stavby'!AN14</f>
        <v>Vyplň údaj</v>
      </c>
      <c r="K18" s="13"/>
      <c r="L18" s="15"/>
      <c r="S18" s="13"/>
      <c r="T18" s="13"/>
      <c r="U18" s="13"/>
      <c r="V18" s="13"/>
      <c r="W18" s="13"/>
      <c r="X18" s="13"/>
      <c r="Y18" s="13"/>
      <c r="Z18" s="13"/>
      <c r="AA18" s="13"/>
      <c r="AB18" s="13"/>
      <c r="AC18" s="13"/>
      <c r="AD18" s="13"/>
      <c r="AE18" s="13"/>
    </row>
    <row r="19" spans="1:31" s="16" customFormat="1" ht="6.9" customHeight="1">
      <c r="A19" s="13"/>
      <c r="B19" s="14"/>
      <c r="C19" s="13"/>
      <c r="D19" s="13"/>
      <c r="E19" s="13"/>
      <c r="F19" s="13"/>
      <c r="G19" s="13"/>
      <c r="H19" s="13"/>
      <c r="I19" s="13"/>
      <c r="J19" s="13"/>
      <c r="K19" s="13"/>
      <c r="L19" s="15"/>
      <c r="S19" s="13"/>
      <c r="T19" s="13"/>
      <c r="U19" s="13"/>
      <c r="V19" s="13"/>
      <c r="W19" s="13"/>
      <c r="X19" s="13"/>
      <c r="Y19" s="13"/>
      <c r="Z19" s="13"/>
      <c r="AA19" s="13"/>
      <c r="AB19" s="13"/>
      <c r="AC19" s="13"/>
      <c r="AD19" s="13"/>
      <c r="AE19" s="13"/>
    </row>
    <row r="20" spans="1:31" s="16" customFormat="1" ht="12" customHeight="1">
      <c r="A20" s="13"/>
      <c r="B20" s="14"/>
      <c r="C20" s="13"/>
      <c r="D20" s="12" t="s">
        <v>30</v>
      </c>
      <c r="E20" s="13"/>
      <c r="F20" s="13"/>
      <c r="G20" s="13"/>
      <c r="H20" s="13"/>
      <c r="I20" s="12" t="s">
        <v>25</v>
      </c>
      <c r="J20" s="17" t="s">
        <v>1</v>
      </c>
      <c r="K20" s="13"/>
      <c r="L20" s="15"/>
      <c r="S20" s="13"/>
      <c r="T20" s="13"/>
      <c r="U20" s="13"/>
      <c r="V20" s="13"/>
      <c r="W20" s="13"/>
      <c r="X20" s="13"/>
      <c r="Y20" s="13"/>
      <c r="Z20" s="13"/>
      <c r="AA20" s="13"/>
      <c r="AB20" s="13"/>
      <c r="AC20" s="13"/>
      <c r="AD20" s="13"/>
      <c r="AE20" s="13"/>
    </row>
    <row r="21" spans="1:31" s="16" customFormat="1" ht="18" customHeight="1">
      <c r="A21" s="13"/>
      <c r="B21" s="14"/>
      <c r="C21" s="13"/>
      <c r="D21" s="13"/>
      <c r="E21" s="17" t="s">
        <v>31</v>
      </c>
      <c r="F21" s="13"/>
      <c r="G21" s="13"/>
      <c r="H21" s="13"/>
      <c r="I21" s="12" t="s">
        <v>27</v>
      </c>
      <c r="J21" s="17" t="s">
        <v>1</v>
      </c>
      <c r="K21" s="13"/>
      <c r="L21" s="15"/>
      <c r="S21" s="13"/>
      <c r="T21" s="13"/>
      <c r="U21" s="13"/>
      <c r="V21" s="13"/>
      <c r="W21" s="13"/>
      <c r="X21" s="13"/>
      <c r="Y21" s="13"/>
      <c r="Z21" s="13"/>
      <c r="AA21" s="13"/>
      <c r="AB21" s="13"/>
      <c r="AC21" s="13"/>
      <c r="AD21" s="13"/>
      <c r="AE21" s="13"/>
    </row>
    <row r="22" spans="1:31" s="16" customFormat="1" ht="6.9" customHeight="1">
      <c r="A22" s="13"/>
      <c r="B22" s="14"/>
      <c r="C22" s="13"/>
      <c r="D22" s="13"/>
      <c r="E22" s="13"/>
      <c r="F22" s="13"/>
      <c r="G22" s="13"/>
      <c r="H22" s="13"/>
      <c r="I22" s="13"/>
      <c r="J22" s="13"/>
      <c r="K22" s="13"/>
      <c r="L22" s="15"/>
      <c r="S22" s="13"/>
      <c r="T22" s="13"/>
      <c r="U22" s="13"/>
      <c r="V22" s="13"/>
      <c r="W22" s="13"/>
      <c r="X22" s="13"/>
      <c r="Y22" s="13"/>
      <c r="Z22" s="13"/>
      <c r="AA22" s="13"/>
      <c r="AB22" s="13"/>
      <c r="AC22" s="13"/>
      <c r="AD22" s="13"/>
      <c r="AE22" s="13"/>
    </row>
    <row r="23" spans="1:31" s="16" customFormat="1" ht="12" customHeight="1">
      <c r="A23" s="13"/>
      <c r="B23" s="14"/>
      <c r="C23" s="13"/>
      <c r="D23" s="12" t="s">
        <v>33</v>
      </c>
      <c r="E23" s="13"/>
      <c r="F23" s="13"/>
      <c r="G23" s="13"/>
      <c r="H23" s="13"/>
      <c r="I23" s="12" t="s">
        <v>25</v>
      </c>
      <c r="J23" s="17" t="s">
        <v>1</v>
      </c>
      <c r="K23" s="13"/>
      <c r="L23" s="15"/>
      <c r="S23" s="13"/>
      <c r="T23" s="13"/>
      <c r="U23" s="13"/>
      <c r="V23" s="13"/>
      <c r="W23" s="13"/>
      <c r="X23" s="13"/>
      <c r="Y23" s="13"/>
      <c r="Z23" s="13"/>
      <c r="AA23" s="13"/>
      <c r="AB23" s="13"/>
      <c r="AC23" s="13"/>
      <c r="AD23" s="13"/>
      <c r="AE23" s="13"/>
    </row>
    <row r="24" spans="1:31" s="16" customFormat="1" ht="18" customHeight="1">
      <c r="A24" s="13"/>
      <c r="B24" s="14"/>
      <c r="C24" s="13"/>
      <c r="D24" s="13"/>
      <c r="E24" s="17" t="s">
        <v>34</v>
      </c>
      <c r="F24" s="13"/>
      <c r="G24" s="13"/>
      <c r="H24" s="13"/>
      <c r="I24" s="12" t="s">
        <v>27</v>
      </c>
      <c r="J24" s="17" t="s">
        <v>1</v>
      </c>
      <c r="K24" s="13"/>
      <c r="L24" s="15"/>
      <c r="S24" s="13"/>
      <c r="T24" s="13"/>
      <c r="U24" s="13"/>
      <c r="V24" s="13"/>
      <c r="W24" s="13"/>
      <c r="X24" s="13"/>
      <c r="Y24" s="13"/>
      <c r="Z24" s="13"/>
      <c r="AA24" s="13"/>
      <c r="AB24" s="13"/>
      <c r="AC24" s="13"/>
      <c r="AD24" s="13"/>
      <c r="AE24" s="13"/>
    </row>
    <row r="25" spans="1:31" s="16" customFormat="1" ht="6.9" customHeight="1">
      <c r="A25" s="13"/>
      <c r="B25" s="14"/>
      <c r="C25" s="13"/>
      <c r="D25" s="13"/>
      <c r="E25" s="13"/>
      <c r="F25" s="13"/>
      <c r="G25" s="13"/>
      <c r="H25" s="13"/>
      <c r="I25" s="13"/>
      <c r="J25" s="13"/>
      <c r="K25" s="13"/>
      <c r="L25" s="15"/>
      <c r="S25" s="13"/>
      <c r="T25" s="13"/>
      <c r="U25" s="13"/>
      <c r="V25" s="13"/>
      <c r="W25" s="13"/>
      <c r="X25" s="13"/>
      <c r="Y25" s="13"/>
      <c r="Z25" s="13"/>
      <c r="AA25" s="13"/>
      <c r="AB25" s="13"/>
      <c r="AC25" s="13"/>
      <c r="AD25" s="13"/>
      <c r="AE25" s="13"/>
    </row>
    <row r="26" spans="1:31" s="16" customFormat="1" ht="12" customHeight="1">
      <c r="A26" s="13"/>
      <c r="B26" s="14"/>
      <c r="C26" s="13"/>
      <c r="D26" s="12" t="s">
        <v>35</v>
      </c>
      <c r="E26" s="13"/>
      <c r="F26" s="13"/>
      <c r="G26" s="13"/>
      <c r="H26" s="13"/>
      <c r="I26" s="13"/>
      <c r="J26" s="13"/>
      <c r="K26" s="13"/>
      <c r="L26" s="15"/>
      <c r="S26" s="13"/>
      <c r="T26" s="13"/>
      <c r="U26" s="13"/>
      <c r="V26" s="13"/>
      <c r="W26" s="13"/>
      <c r="X26" s="13"/>
      <c r="Y26" s="13"/>
      <c r="Z26" s="13"/>
      <c r="AA26" s="13"/>
      <c r="AB26" s="13"/>
      <c r="AC26" s="13"/>
      <c r="AD26" s="13"/>
      <c r="AE26" s="13"/>
    </row>
    <row r="27" spans="1:31" s="22" customFormat="1" ht="16.5" customHeight="1">
      <c r="A27" s="19"/>
      <c r="B27" s="20"/>
      <c r="C27" s="19"/>
      <c r="D27" s="19"/>
      <c r="E27" s="217" t="s">
        <v>162</v>
      </c>
      <c r="F27" s="217"/>
      <c r="G27" s="217"/>
      <c r="H27" s="217"/>
      <c r="I27" s="19"/>
      <c r="J27" s="19"/>
      <c r="K27" s="19"/>
      <c r="L27" s="21"/>
      <c r="S27" s="19"/>
      <c r="T27" s="19"/>
      <c r="U27" s="19"/>
      <c r="V27" s="19"/>
      <c r="W27" s="19"/>
      <c r="X27" s="19"/>
      <c r="Y27" s="19"/>
      <c r="Z27" s="19"/>
      <c r="AA27" s="19"/>
      <c r="AB27" s="19"/>
      <c r="AC27" s="19"/>
      <c r="AD27" s="19"/>
      <c r="AE27" s="19"/>
    </row>
    <row r="28" spans="1:31" s="16" customFormat="1" ht="6.9" customHeight="1">
      <c r="A28" s="13"/>
      <c r="B28" s="14"/>
      <c r="C28" s="13"/>
      <c r="D28" s="13"/>
      <c r="E28" s="13"/>
      <c r="F28" s="13"/>
      <c r="G28" s="13"/>
      <c r="H28" s="13"/>
      <c r="I28" s="13"/>
      <c r="J28" s="13"/>
      <c r="K28" s="13"/>
      <c r="L28" s="15"/>
      <c r="S28" s="13"/>
      <c r="T28" s="13"/>
      <c r="U28" s="13"/>
      <c r="V28" s="13"/>
      <c r="W28" s="13"/>
      <c r="X28" s="13"/>
      <c r="Y28" s="13"/>
      <c r="Z28" s="13"/>
      <c r="AA28" s="13"/>
      <c r="AB28" s="13"/>
      <c r="AC28" s="13"/>
      <c r="AD28" s="13"/>
      <c r="AE28" s="13"/>
    </row>
    <row r="29" spans="1:31" s="16" customFormat="1" ht="6.9" customHeight="1">
      <c r="A29" s="13"/>
      <c r="B29" s="14"/>
      <c r="C29" s="13"/>
      <c r="D29" s="23"/>
      <c r="E29" s="23"/>
      <c r="F29" s="23"/>
      <c r="G29" s="23"/>
      <c r="H29" s="23"/>
      <c r="I29" s="23"/>
      <c r="J29" s="23"/>
      <c r="K29" s="23"/>
      <c r="L29" s="15"/>
      <c r="S29" s="13"/>
      <c r="T29" s="13"/>
      <c r="U29" s="13"/>
      <c r="V29" s="13"/>
      <c r="W29" s="13"/>
      <c r="X29" s="13"/>
      <c r="Y29" s="13"/>
      <c r="Z29" s="13"/>
      <c r="AA29" s="13"/>
      <c r="AB29" s="13"/>
      <c r="AC29" s="13"/>
      <c r="AD29" s="13"/>
      <c r="AE29" s="13"/>
    </row>
    <row r="30" spans="1:31" s="16" customFormat="1" ht="25.4" customHeight="1">
      <c r="A30" s="13"/>
      <c r="B30" s="14"/>
      <c r="C30" s="13"/>
      <c r="D30" s="24" t="s">
        <v>37</v>
      </c>
      <c r="E30" s="13"/>
      <c r="F30" s="13"/>
      <c r="G30" s="13"/>
      <c r="H30" s="13"/>
      <c r="I30" s="13"/>
      <c r="J30" s="25">
        <f>ROUND(J117, 2)</f>
        <v>0</v>
      </c>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14.4" customHeight="1">
      <c r="A32" s="13"/>
      <c r="B32" s="14"/>
      <c r="C32" s="13"/>
      <c r="D32" s="13"/>
      <c r="E32" s="13"/>
      <c r="F32" s="26" t="s">
        <v>39</v>
      </c>
      <c r="G32" s="13"/>
      <c r="H32" s="13"/>
      <c r="I32" s="26" t="s">
        <v>38</v>
      </c>
      <c r="J32" s="26" t="s">
        <v>40</v>
      </c>
      <c r="K32" s="13"/>
      <c r="L32" s="15"/>
      <c r="S32" s="13"/>
      <c r="T32" s="13"/>
      <c r="U32" s="13"/>
      <c r="V32" s="13"/>
      <c r="W32" s="13"/>
      <c r="X32" s="13"/>
      <c r="Y32" s="13"/>
      <c r="Z32" s="13"/>
      <c r="AA32" s="13"/>
      <c r="AB32" s="13"/>
      <c r="AC32" s="13"/>
      <c r="AD32" s="13"/>
      <c r="AE32" s="13"/>
    </row>
    <row r="33" spans="1:31" s="16" customFormat="1" ht="14.4" customHeight="1">
      <c r="A33" s="13"/>
      <c r="B33" s="14"/>
      <c r="C33" s="13"/>
      <c r="D33" s="27" t="s">
        <v>41</v>
      </c>
      <c r="E33" s="12" t="s">
        <v>42</v>
      </c>
      <c r="F33" s="28">
        <f>ROUND((SUM(BE117:BE139)),  2)</f>
        <v>0</v>
      </c>
      <c r="G33" s="13"/>
      <c r="H33" s="13"/>
      <c r="I33" s="29">
        <v>0.21</v>
      </c>
      <c r="J33" s="28">
        <f>ROUND(((SUM(BE117:BE139))*I33),  2)</f>
        <v>0</v>
      </c>
      <c r="K33" s="13"/>
      <c r="L33" s="15"/>
      <c r="S33" s="13"/>
      <c r="T33" s="13"/>
      <c r="U33" s="13"/>
      <c r="V33" s="13"/>
      <c r="W33" s="13"/>
      <c r="X33" s="13"/>
      <c r="Y33" s="13"/>
      <c r="Z33" s="13"/>
      <c r="AA33" s="13"/>
      <c r="AB33" s="13"/>
      <c r="AC33" s="13"/>
      <c r="AD33" s="13"/>
      <c r="AE33" s="13"/>
    </row>
    <row r="34" spans="1:31" s="16" customFormat="1" ht="14.4" customHeight="1">
      <c r="A34" s="13"/>
      <c r="B34" s="14"/>
      <c r="C34" s="13"/>
      <c r="D34" s="13"/>
      <c r="E34" s="12" t="s">
        <v>43</v>
      </c>
      <c r="F34" s="28">
        <f>ROUND((SUM(BF117:BF139)),  2)</f>
        <v>0</v>
      </c>
      <c r="G34" s="13"/>
      <c r="H34" s="13"/>
      <c r="I34" s="29">
        <v>0.15</v>
      </c>
      <c r="J34" s="28">
        <f>ROUND(((SUM(BF117:BF139))*I34),  2)</f>
        <v>0</v>
      </c>
      <c r="K34" s="13"/>
      <c r="L34" s="15"/>
      <c r="S34" s="13"/>
      <c r="T34" s="13"/>
      <c r="U34" s="13"/>
      <c r="V34" s="13"/>
      <c r="W34" s="13"/>
      <c r="X34" s="13"/>
      <c r="Y34" s="13"/>
      <c r="Z34" s="13"/>
      <c r="AA34" s="13"/>
      <c r="AB34" s="13"/>
      <c r="AC34" s="13"/>
      <c r="AD34" s="13"/>
      <c r="AE34" s="13"/>
    </row>
    <row r="35" spans="1:31" s="16" customFormat="1" ht="14.4" hidden="1" customHeight="1">
      <c r="A35" s="13"/>
      <c r="B35" s="14"/>
      <c r="C35" s="13"/>
      <c r="D35" s="13"/>
      <c r="E35" s="12" t="s">
        <v>44</v>
      </c>
      <c r="F35" s="28">
        <f>ROUND((SUM(BG117:BG139)),  2)</f>
        <v>0</v>
      </c>
      <c r="G35" s="13"/>
      <c r="H35" s="13"/>
      <c r="I35" s="29">
        <v>0.21</v>
      </c>
      <c r="J35" s="28">
        <f>0</f>
        <v>0</v>
      </c>
      <c r="K35" s="13"/>
      <c r="L35" s="15"/>
      <c r="S35" s="13"/>
      <c r="T35" s="13"/>
      <c r="U35" s="13"/>
      <c r="V35" s="13"/>
      <c r="W35" s="13"/>
      <c r="X35" s="13"/>
      <c r="Y35" s="13"/>
      <c r="Z35" s="13"/>
      <c r="AA35" s="13"/>
      <c r="AB35" s="13"/>
      <c r="AC35" s="13"/>
      <c r="AD35" s="13"/>
      <c r="AE35" s="13"/>
    </row>
    <row r="36" spans="1:31" s="16" customFormat="1" ht="14.4" hidden="1" customHeight="1">
      <c r="A36" s="13"/>
      <c r="B36" s="14"/>
      <c r="C36" s="13"/>
      <c r="D36" s="13"/>
      <c r="E36" s="12" t="s">
        <v>45</v>
      </c>
      <c r="F36" s="28">
        <f>ROUND((SUM(BH117:BH139)),  2)</f>
        <v>0</v>
      </c>
      <c r="G36" s="13"/>
      <c r="H36" s="13"/>
      <c r="I36" s="29">
        <v>0.15</v>
      </c>
      <c r="J36" s="28">
        <f>0</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46</v>
      </c>
      <c r="F37" s="28">
        <f>ROUND((SUM(BI117:BI139)),  2)</f>
        <v>0</v>
      </c>
      <c r="G37" s="13"/>
      <c r="H37" s="13"/>
      <c r="I37" s="29">
        <v>0</v>
      </c>
      <c r="J37" s="28">
        <f>0</f>
        <v>0</v>
      </c>
      <c r="K37" s="13"/>
      <c r="L37" s="15"/>
      <c r="S37" s="13"/>
      <c r="T37" s="13"/>
      <c r="U37" s="13"/>
      <c r="V37" s="13"/>
      <c r="W37" s="13"/>
      <c r="X37" s="13"/>
      <c r="Y37" s="13"/>
      <c r="Z37" s="13"/>
      <c r="AA37" s="13"/>
      <c r="AB37" s="13"/>
      <c r="AC37" s="13"/>
      <c r="AD37" s="13"/>
      <c r="AE37" s="13"/>
    </row>
    <row r="38" spans="1:31" s="16" customFormat="1" ht="6.9" customHeight="1">
      <c r="A38" s="13"/>
      <c r="B38" s="14"/>
      <c r="C38" s="13"/>
      <c r="D38" s="13"/>
      <c r="E38" s="13"/>
      <c r="F38" s="13"/>
      <c r="G38" s="13"/>
      <c r="H38" s="13"/>
      <c r="I38" s="13"/>
      <c r="J38" s="13"/>
      <c r="K38" s="13"/>
      <c r="L38" s="15"/>
      <c r="S38" s="13"/>
      <c r="T38" s="13"/>
      <c r="U38" s="13"/>
      <c r="V38" s="13"/>
      <c r="W38" s="13"/>
      <c r="X38" s="13"/>
      <c r="Y38" s="13"/>
      <c r="Z38" s="13"/>
      <c r="AA38" s="13"/>
      <c r="AB38" s="13"/>
      <c r="AC38" s="13"/>
      <c r="AD38" s="13"/>
      <c r="AE38" s="13"/>
    </row>
    <row r="39" spans="1:31" s="16" customFormat="1" ht="25.4" customHeight="1">
      <c r="A39" s="13"/>
      <c r="B39" s="14"/>
      <c r="C39" s="30"/>
      <c r="D39" s="31" t="s">
        <v>47</v>
      </c>
      <c r="E39" s="32"/>
      <c r="F39" s="32"/>
      <c r="G39" s="33" t="s">
        <v>48</v>
      </c>
      <c r="H39" s="34" t="s">
        <v>49</v>
      </c>
      <c r="I39" s="32"/>
      <c r="J39" s="35">
        <f>SUM(J30:J37)</f>
        <v>0</v>
      </c>
      <c r="K39" s="36"/>
      <c r="L39" s="15"/>
      <c r="S39" s="13"/>
      <c r="T39" s="13"/>
      <c r="U39" s="13"/>
      <c r="V39" s="13"/>
      <c r="W39" s="13"/>
      <c r="X39" s="13"/>
      <c r="Y39" s="13"/>
      <c r="Z39" s="13"/>
      <c r="AA39" s="13"/>
      <c r="AB39" s="13"/>
      <c r="AC39" s="13"/>
      <c r="AD39" s="13"/>
      <c r="AE39" s="13"/>
    </row>
    <row r="40" spans="1:31" s="16" customFormat="1" ht="14.4"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ht="14.4" customHeight="1">
      <c r="B41" s="9"/>
      <c r="L41" s="9"/>
    </row>
    <row r="42" spans="1:31" ht="14.4" customHeight="1">
      <c r="B42" s="9"/>
      <c r="L42" s="9"/>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47"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47"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47"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47"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47"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47" s="16" customFormat="1" ht="12" customHeight="1">
      <c r="A86" s="13"/>
      <c r="B86" s="14"/>
      <c r="C86" s="12" t="s">
        <v>160</v>
      </c>
      <c r="D86" s="13"/>
      <c r="E86" s="13"/>
      <c r="F86" s="13"/>
      <c r="G86" s="13"/>
      <c r="H86" s="13"/>
      <c r="I86" s="13"/>
      <c r="J86" s="13"/>
      <c r="K86" s="13"/>
      <c r="L86" s="15"/>
      <c r="S86" s="13"/>
      <c r="T86" s="13"/>
      <c r="U86" s="13"/>
      <c r="V86" s="13"/>
      <c r="W86" s="13"/>
      <c r="X86" s="13"/>
      <c r="Y86" s="13"/>
      <c r="Z86" s="13"/>
      <c r="AA86" s="13"/>
      <c r="AB86" s="13"/>
      <c r="AC86" s="13"/>
      <c r="AD86" s="13"/>
      <c r="AE86" s="13"/>
    </row>
    <row r="87" spans="1:47" s="16" customFormat="1" ht="16.5" customHeight="1">
      <c r="A87" s="13"/>
      <c r="B87" s="14"/>
      <c r="C87" s="13"/>
      <c r="D87" s="13"/>
      <c r="E87" s="237" t="str">
        <f>E9</f>
        <v>B - Vedlejší rozpočtové náklady a ostatní náklady</v>
      </c>
      <c r="F87" s="240"/>
      <c r="G87" s="240"/>
      <c r="H87" s="240"/>
      <c r="I87" s="13"/>
      <c r="J87" s="13"/>
      <c r="K87" s="13"/>
      <c r="L87" s="15"/>
      <c r="S87" s="13"/>
      <c r="T87" s="13"/>
      <c r="U87" s="13"/>
      <c r="V87" s="13"/>
      <c r="W87" s="13"/>
      <c r="X87" s="13"/>
      <c r="Y87" s="13"/>
      <c r="Z87" s="13"/>
      <c r="AA87" s="13"/>
      <c r="AB87" s="13"/>
      <c r="AC87" s="13"/>
      <c r="AD87" s="13"/>
      <c r="AE87" s="13"/>
    </row>
    <row r="88" spans="1:47" s="16" customFormat="1" ht="6.9" customHeight="1">
      <c r="A88" s="13"/>
      <c r="B88" s="14"/>
      <c r="C88" s="13"/>
      <c r="D88" s="13"/>
      <c r="E88" s="13"/>
      <c r="F88" s="13"/>
      <c r="G88" s="13"/>
      <c r="H88" s="13"/>
      <c r="I88" s="13"/>
      <c r="J88" s="13"/>
      <c r="K88" s="13"/>
      <c r="L88" s="15"/>
      <c r="S88" s="13"/>
      <c r="T88" s="13"/>
      <c r="U88" s="13"/>
      <c r="V88" s="13"/>
      <c r="W88" s="13"/>
      <c r="X88" s="13"/>
      <c r="Y88" s="13"/>
      <c r="Z88" s="13"/>
      <c r="AA88" s="13"/>
      <c r="AB88" s="13"/>
      <c r="AC88" s="13"/>
      <c r="AD88" s="13"/>
      <c r="AE88" s="13"/>
    </row>
    <row r="89" spans="1:47" s="16" customFormat="1" ht="12" customHeight="1">
      <c r="A89" s="13"/>
      <c r="B89" s="14"/>
      <c r="C89" s="12" t="s">
        <v>20</v>
      </c>
      <c r="D89" s="13"/>
      <c r="E89" s="13"/>
      <c r="F89" s="17" t="str">
        <f>F12</f>
        <v>k.ú. Rychnov nad Kněžnou (744107)</v>
      </c>
      <c r="G89" s="13"/>
      <c r="H89" s="13"/>
      <c r="I89" s="12" t="s">
        <v>22</v>
      </c>
      <c r="J89" s="18" t="str">
        <f>IF(J12="","",J12)</f>
        <v>4. 1. 2021</v>
      </c>
      <c r="K89" s="13"/>
      <c r="L89" s="15"/>
      <c r="S89" s="13"/>
      <c r="T89" s="13"/>
      <c r="U89" s="13"/>
      <c r="V89" s="13"/>
      <c r="W89" s="13"/>
      <c r="X89" s="13"/>
      <c r="Y89" s="13"/>
      <c r="Z89" s="13"/>
      <c r="AA89" s="13"/>
      <c r="AB89" s="13"/>
      <c r="AC89" s="13"/>
      <c r="AD89" s="13"/>
      <c r="AE89" s="13"/>
    </row>
    <row r="90" spans="1:47"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47" s="16" customFormat="1" ht="40" customHeight="1">
      <c r="A91" s="13"/>
      <c r="B91" s="14"/>
      <c r="C91" s="12" t="s">
        <v>24</v>
      </c>
      <c r="D91" s="13"/>
      <c r="E91" s="13"/>
      <c r="F91" s="17" t="str">
        <f>E15</f>
        <v xml:space="preserve">Královéhrad.kraj, Pivovarské nám.1245, H.Králové  </v>
      </c>
      <c r="G91" s="13"/>
      <c r="H91" s="13"/>
      <c r="I91" s="12" t="s">
        <v>30</v>
      </c>
      <c r="J91" s="48" t="str">
        <f>E21</f>
        <v>DOMY, spol. s r. o., architekt. a projekt. ateliér</v>
      </c>
      <c r="K91" s="13"/>
      <c r="L91" s="15"/>
      <c r="S91" s="13"/>
      <c r="T91" s="13"/>
      <c r="U91" s="13"/>
      <c r="V91" s="13"/>
      <c r="W91" s="13"/>
      <c r="X91" s="13"/>
      <c r="Y91" s="13"/>
      <c r="Z91" s="13"/>
      <c r="AA91" s="13"/>
      <c r="AB91" s="13"/>
      <c r="AC91" s="13"/>
      <c r="AD91" s="13"/>
      <c r="AE91" s="13"/>
    </row>
    <row r="92" spans="1:47" s="16" customFormat="1" ht="15.15" customHeight="1">
      <c r="A92" s="13"/>
      <c r="B92" s="14"/>
      <c r="C92" s="12" t="s">
        <v>28</v>
      </c>
      <c r="D92" s="13"/>
      <c r="E92" s="13"/>
      <c r="F92" s="17" t="str">
        <f>IF(E18="","",E18)</f>
        <v>Vyplň údaj</v>
      </c>
      <c r="G92" s="13"/>
      <c r="H92" s="13"/>
      <c r="I92" s="12" t="s">
        <v>33</v>
      </c>
      <c r="J92" s="48" t="str">
        <f>E24</f>
        <v>Ecoten s.r.o.</v>
      </c>
      <c r="K92" s="13"/>
      <c r="L92" s="15"/>
      <c r="S92" s="13"/>
      <c r="T92" s="13"/>
      <c r="U92" s="13"/>
      <c r="V92" s="13"/>
      <c r="W92" s="13"/>
      <c r="X92" s="13"/>
      <c r="Y92" s="13"/>
      <c r="Z92" s="13"/>
      <c r="AA92" s="13"/>
      <c r="AB92" s="13"/>
      <c r="AC92" s="13"/>
      <c r="AD92" s="13"/>
      <c r="AE92" s="13"/>
    </row>
    <row r="93" spans="1:47" s="16" customFormat="1" ht="10.4" customHeight="1">
      <c r="A93" s="13"/>
      <c r="B93" s="14"/>
      <c r="C93" s="13"/>
      <c r="D93" s="13"/>
      <c r="E93" s="13"/>
      <c r="F93" s="13"/>
      <c r="G93" s="13"/>
      <c r="H93" s="13"/>
      <c r="I93" s="13"/>
      <c r="J93" s="13"/>
      <c r="K93" s="13"/>
      <c r="L93" s="15"/>
      <c r="S93" s="13"/>
      <c r="T93" s="13"/>
      <c r="U93" s="13"/>
      <c r="V93" s="13"/>
      <c r="W93" s="13"/>
      <c r="X93" s="13"/>
      <c r="Y93" s="13"/>
      <c r="Z93" s="13"/>
      <c r="AA93" s="13"/>
      <c r="AB93" s="13"/>
      <c r="AC93" s="13"/>
      <c r="AD93" s="13"/>
      <c r="AE93" s="13"/>
    </row>
    <row r="94" spans="1:47" s="16" customFormat="1" ht="29.25" customHeight="1">
      <c r="A94" s="13"/>
      <c r="B94" s="14"/>
      <c r="C94" s="49" t="s">
        <v>164</v>
      </c>
      <c r="D94" s="30"/>
      <c r="E94" s="30"/>
      <c r="F94" s="30"/>
      <c r="G94" s="30"/>
      <c r="H94" s="30"/>
      <c r="I94" s="30"/>
      <c r="J94" s="50" t="s">
        <v>165</v>
      </c>
      <c r="K94" s="30"/>
      <c r="L94" s="15"/>
      <c r="S94" s="13"/>
      <c r="T94" s="13"/>
      <c r="U94" s="13"/>
      <c r="V94" s="13"/>
      <c r="W94" s="13"/>
      <c r="X94" s="13"/>
      <c r="Y94" s="13"/>
      <c r="Z94" s="13"/>
      <c r="AA94" s="13"/>
      <c r="AB94" s="13"/>
      <c r="AC94" s="13"/>
      <c r="AD94" s="13"/>
      <c r="AE94" s="13"/>
    </row>
    <row r="95" spans="1:47"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47" s="16" customFormat="1" ht="22.75" customHeight="1">
      <c r="A96" s="13"/>
      <c r="B96" s="14"/>
      <c r="C96" s="51" t="s">
        <v>166</v>
      </c>
      <c r="D96" s="13"/>
      <c r="E96" s="13"/>
      <c r="F96" s="13"/>
      <c r="G96" s="13"/>
      <c r="H96" s="13"/>
      <c r="I96" s="13"/>
      <c r="J96" s="25">
        <f>J117</f>
        <v>0</v>
      </c>
      <c r="K96" s="13"/>
      <c r="L96" s="15"/>
      <c r="S96" s="13"/>
      <c r="T96" s="13"/>
      <c r="U96" s="13"/>
      <c r="V96" s="13"/>
      <c r="W96" s="13"/>
      <c r="X96" s="13"/>
      <c r="Y96" s="13"/>
      <c r="Z96" s="13"/>
      <c r="AA96" s="13"/>
      <c r="AB96" s="13"/>
      <c r="AC96" s="13"/>
      <c r="AD96" s="13"/>
      <c r="AE96" s="13"/>
      <c r="AU96" s="6" t="s">
        <v>167</v>
      </c>
    </row>
    <row r="97" spans="1:31" s="52" customFormat="1" ht="24.9" customHeight="1">
      <c r="B97" s="53"/>
      <c r="D97" s="54" t="s">
        <v>168</v>
      </c>
      <c r="E97" s="55"/>
      <c r="F97" s="55"/>
      <c r="G97" s="55"/>
      <c r="H97" s="55"/>
      <c r="I97" s="55"/>
      <c r="J97" s="56">
        <f>J118</f>
        <v>0</v>
      </c>
      <c r="L97" s="53"/>
    </row>
    <row r="98" spans="1:31" s="16" customFormat="1" ht="21.75" customHeight="1">
      <c r="A98" s="13"/>
      <c r="B98" s="14"/>
      <c r="C98" s="13"/>
      <c r="D98" s="13"/>
      <c r="E98" s="13"/>
      <c r="F98" s="13"/>
      <c r="G98" s="13"/>
      <c r="H98" s="13"/>
      <c r="I98" s="13"/>
      <c r="J98" s="13"/>
      <c r="K98" s="13"/>
      <c r="L98" s="15"/>
      <c r="S98" s="13"/>
      <c r="T98" s="13"/>
      <c r="U98" s="13"/>
      <c r="V98" s="13"/>
      <c r="W98" s="13"/>
      <c r="X98" s="13"/>
      <c r="Y98" s="13"/>
      <c r="Z98" s="13"/>
      <c r="AA98" s="13"/>
      <c r="AB98" s="13"/>
      <c r="AC98" s="13"/>
      <c r="AD98" s="13"/>
      <c r="AE98" s="13"/>
    </row>
    <row r="99" spans="1:31" s="16" customFormat="1" ht="6.9" customHeight="1">
      <c r="A99" s="13"/>
      <c r="B99" s="44"/>
      <c r="C99" s="45"/>
      <c r="D99" s="45"/>
      <c r="E99" s="45"/>
      <c r="F99" s="45"/>
      <c r="G99" s="45"/>
      <c r="H99" s="45"/>
      <c r="I99" s="45"/>
      <c r="J99" s="45"/>
      <c r="K99" s="45"/>
      <c r="L99" s="15"/>
      <c r="S99" s="13"/>
      <c r="T99" s="13"/>
      <c r="U99" s="13"/>
      <c r="V99" s="13"/>
      <c r="W99" s="13"/>
      <c r="X99" s="13"/>
      <c r="Y99" s="13"/>
      <c r="Z99" s="13"/>
      <c r="AA99" s="13"/>
      <c r="AB99" s="13"/>
      <c r="AC99" s="13"/>
      <c r="AD99" s="13"/>
      <c r="AE99" s="13"/>
    </row>
    <row r="103" spans="1:31" s="16" customFormat="1" ht="6.9" customHeight="1">
      <c r="A103" s="13"/>
      <c r="B103" s="46"/>
      <c r="C103" s="47"/>
      <c r="D103" s="47"/>
      <c r="E103" s="47"/>
      <c r="F103" s="47"/>
      <c r="G103" s="47"/>
      <c r="H103" s="47"/>
      <c r="I103" s="47"/>
      <c r="J103" s="47"/>
      <c r="K103" s="47"/>
      <c r="L103" s="15"/>
      <c r="S103" s="13"/>
      <c r="T103" s="13"/>
      <c r="U103" s="13"/>
      <c r="V103" s="13"/>
      <c r="W103" s="13"/>
      <c r="X103" s="13"/>
      <c r="Y103" s="13"/>
      <c r="Z103" s="13"/>
      <c r="AA103" s="13"/>
      <c r="AB103" s="13"/>
      <c r="AC103" s="13"/>
      <c r="AD103" s="13"/>
      <c r="AE103" s="13"/>
    </row>
    <row r="104" spans="1:31" s="16" customFormat="1" ht="24.9" customHeight="1">
      <c r="A104" s="13"/>
      <c r="B104" s="14"/>
      <c r="C104" s="10" t="s">
        <v>169</v>
      </c>
      <c r="D104" s="13"/>
      <c r="E104" s="13"/>
      <c r="F104" s="13"/>
      <c r="G104" s="13"/>
      <c r="H104" s="13"/>
      <c r="I104" s="13"/>
      <c r="J104" s="13"/>
      <c r="K104" s="13"/>
      <c r="L104" s="15"/>
      <c r="S104" s="13"/>
      <c r="T104" s="13"/>
      <c r="U104" s="13"/>
      <c r="V104" s="13"/>
      <c r="W104" s="13"/>
      <c r="X104" s="13"/>
      <c r="Y104" s="13"/>
      <c r="Z104" s="13"/>
      <c r="AA104" s="13"/>
      <c r="AB104" s="13"/>
      <c r="AC104" s="13"/>
      <c r="AD104" s="13"/>
      <c r="AE104" s="13"/>
    </row>
    <row r="105" spans="1:31" s="16" customFormat="1" ht="6.9" customHeight="1">
      <c r="A105" s="13"/>
      <c r="B105" s="14"/>
      <c r="C105" s="13"/>
      <c r="D105" s="13"/>
      <c r="E105" s="13"/>
      <c r="F105" s="13"/>
      <c r="G105" s="13"/>
      <c r="H105" s="13"/>
      <c r="I105" s="13"/>
      <c r="J105" s="13"/>
      <c r="K105" s="13"/>
      <c r="L105" s="15"/>
      <c r="S105" s="13"/>
      <c r="T105" s="13"/>
      <c r="U105" s="13"/>
      <c r="V105" s="13"/>
      <c r="W105" s="13"/>
      <c r="X105" s="13"/>
      <c r="Y105" s="13"/>
      <c r="Z105" s="13"/>
      <c r="AA105" s="13"/>
      <c r="AB105" s="13"/>
      <c r="AC105" s="13"/>
      <c r="AD105" s="13"/>
      <c r="AE105" s="13"/>
    </row>
    <row r="106" spans="1:31" s="16" customFormat="1" ht="12" customHeight="1">
      <c r="A106" s="13"/>
      <c r="B106" s="14"/>
      <c r="C106" s="12" t="s">
        <v>16</v>
      </c>
      <c r="D106" s="13"/>
      <c r="E106" s="13"/>
      <c r="F106" s="13"/>
      <c r="G106" s="13"/>
      <c r="H106" s="13"/>
      <c r="I106" s="13"/>
      <c r="J106" s="13"/>
      <c r="K106" s="13"/>
      <c r="L106" s="15"/>
      <c r="S106" s="13"/>
      <c r="T106" s="13"/>
      <c r="U106" s="13"/>
      <c r="V106" s="13"/>
      <c r="W106" s="13"/>
      <c r="X106" s="13"/>
      <c r="Y106" s="13"/>
      <c r="Z106" s="13"/>
      <c r="AA106" s="13"/>
      <c r="AB106" s="13"/>
      <c r="AC106" s="13"/>
      <c r="AD106" s="13"/>
      <c r="AE106" s="13"/>
    </row>
    <row r="107" spans="1:31" s="16" customFormat="1" ht="26.25" customHeight="1">
      <c r="A107" s="13"/>
      <c r="B107" s="14"/>
      <c r="C107" s="13"/>
      <c r="D107" s="13"/>
      <c r="E107" s="241" t="str">
        <f>E7</f>
        <v>Nemocnice Rychnov nad Kněžnou – rozšíření průmyslové zóny Solnice – Kvasiny</v>
      </c>
      <c r="F107" s="242"/>
      <c r="G107" s="242"/>
      <c r="H107" s="242"/>
      <c r="I107" s="13"/>
      <c r="J107" s="13"/>
      <c r="K107" s="13"/>
      <c r="L107" s="15"/>
      <c r="S107" s="13"/>
      <c r="T107" s="13"/>
      <c r="U107" s="13"/>
      <c r="V107" s="13"/>
      <c r="W107" s="13"/>
      <c r="X107" s="13"/>
      <c r="Y107" s="13"/>
      <c r="Z107" s="13"/>
      <c r="AA107" s="13"/>
      <c r="AB107" s="13"/>
      <c r="AC107" s="13"/>
      <c r="AD107" s="13"/>
      <c r="AE107" s="13"/>
    </row>
    <row r="108" spans="1:31" s="16" customFormat="1" ht="12" customHeight="1">
      <c r="A108" s="13"/>
      <c r="B108" s="14"/>
      <c r="C108" s="12" t="s">
        <v>160</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31" s="16" customFormat="1" ht="16.5" customHeight="1">
      <c r="A109" s="13"/>
      <c r="B109" s="14"/>
      <c r="C109" s="13"/>
      <c r="D109" s="13"/>
      <c r="E109" s="237" t="str">
        <f>E9</f>
        <v>B - Vedlejší rozpočtové náklady a ostatní náklady</v>
      </c>
      <c r="F109" s="240"/>
      <c r="G109" s="240"/>
      <c r="H109" s="240"/>
      <c r="I109" s="13"/>
      <c r="J109" s="13"/>
      <c r="K109" s="13"/>
      <c r="L109" s="15"/>
      <c r="S109" s="13"/>
      <c r="T109" s="13"/>
      <c r="U109" s="13"/>
      <c r="V109" s="13"/>
      <c r="W109" s="13"/>
      <c r="X109" s="13"/>
      <c r="Y109" s="13"/>
      <c r="Z109" s="13"/>
      <c r="AA109" s="13"/>
      <c r="AB109" s="13"/>
      <c r="AC109" s="13"/>
      <c r="AD109" s="13"/>
      <c r="AE109" s="13"/>
    </row>
    <row r="110" spans="1:31"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31" s="16" customFormat="1" ht="12" customHeight="1">
      <c r="A111" s="13"/>
      <c r="B111" s="14"/>
      <c r="C111" s="12" t="s">
        <v>20</v>
      </c>
      <c r="D111" s="13"/>
      <c r="E111" s="13"/>
      <c r="F111" s="17" t="str">
        <f>F12</f>
        <v>k.ú. Rychnov nad Kněžnou (744107)</v>
      </c>
      <c r="G111" s="13"/>
      <c r="H111" s="13"/>
      <c r="I111" s="12" t="s">
        <v>22</v>
      </c>
      <c r="J111" s="18" t="str">
        <f>IF(J12="","",J12)</f>
        <v>4. 1. 2021</v>
      </c>
      <c r="K111" s="13"/>
      <c r="L111" s="15"/>
      <c r="S111" s="13"/>
      <c r="T111" s="13"/>
      <c r="U111" s="13"/>
      <c r="V111" s="13"/>
      <c r="W111" s="13"/>
      <c r="X111" s="13"/>
      <c r="Y111" s="13"/>
      <c r="Z111" s="13"/>
      <c r="AA111" s="13"/>
      <c r="AB111" s="13"/>
      <c r="AC111" s="13"/>
      <c r="AD111" s="13"/>
      <c r="AE111" s="13"/>
    </row>
    <row r="112" spans="1:31" s="16" customFormat="1" ht="6.9" customHeight="1">
      <c r="A112" s="13"/>
      <c r="B112" s="14"/>
      <c r="C112" s="13"/>
      <c r="D112" s="13"/>
      <c r="E112" s="13"/>
      <c r="F112" s="13"/>
      <c r="G112" s="13"/>
      <c r="H112" s="13"/>
      <c r="I112" s="13"/>
      <c r="J112" s="13"/>
      <c r="K112" s="13"/>
      <c r="L112" s="15"/>
      <c r="S112" s="13"/>
      <c r="T112" s="13"/>
      <c r="U112" s="13"/>
      <c r="V112" s="13"/>
      <c r="W112" s="13"/>
      <c r="X112" s="13"/>
      <c r="Y112" s="13"/>
      <c r="Z112" s="13"/>
      <c r="AA112" s="13"/>
      <c r="AB112" s="13"/>
      <c r="AC112" s="13"/>
      <c r="AD112" s="13"/>
      <c r="AE112" s="13"/>
    </row>
    <row r="113" spans="1:65" s="16" customFormat="1" ht="40" customHeight="1">
      <c r="A113" s="13"/>
      <c r="B113" s="14"/>
      <c r="C113" s="12" t="s">
        <v>24</v>
      </c>
      <c r="D113" s="13"/>
      <c r="E113" s="13"/>
      <c r="F113" s="17" t="str">
        <f>E15</f>
        <v xml:space="preserve">Královéhrad.kraj, Pivovarské nám.1245, H.Králové  </v>
      </c>
      <c r="G113" s="13"/>
      <c r="H113" s="13"/>
      <c r="I113" s="12" t="s">
        <v>30</v>
      </c>
      <c r="J113" s="48" t="str">
        <f>E21</f>
        <v>DOMY, spol. s r. o., architekt. a projekt. ateliér</v>
      </c>
      <c r="K113" s="13"/>
      <c r="L113" s="15"/>
      <c r="S113" s="13"/>
      <c r="T113" s="13"/>
      <c r="U113" s="13"/>
      <c r="V113" s="13"/>
      <c r="W113" s="13"/>
      <c r="X113" s="13"/>
      <c r="Y113" s="13"/>
      <c r="Z113" s="13"/>
      <c r="AA113" s="13"/>
      <c r="AB113" s="13"/>
      <c r="AC113" s="13"/>
      <c r="AD113" s="13"/>
      <c r="AE113" s="13"/>
    </row>
    <row r="114" spans="1:65" s="16" customFormat="1" ht="15.15" customHeight="1">
      <c r="A114" s="13"/>
      <c r="B114" s="14"/>
      <c r="C114" s="12" t="s">
        <v>28</v>
      </c>
      <c r="D114" s="13"/>
      <c r="E114" s="13"/>
      <c r="F114" s="17" t="str">
        <f>IF(E18="","",E18)</f>
        <v>Vyplň údaj</v>
      </c>
      <c r="G114" s="13"/>
      <c r="H114" s="13"/>
      <c r="I114" s="12" t="s">
        <v>33</v>
      </c>
      <c r="J114" s="48" t="str">
        <f>E24</f>
        <v>Ecoten s.r.o.</v>
      </c>
      <c r="K114" s="13"/>
      <c r="L114" s="15"/>
      <c r="S114" s="13"/>
      <c r="T114" s="13"/>
      <c r="U114" s="13"/>
      <c r="V114" s="13"/>
      <c r="W114" s="13"/>
      <c r="X114" s="13"/>
      <c r="Y114" s="13"/>
      <c r="Z114" s="13"/>
      <c r="AA114" s="13"/>
      <c r="AB114" s="13"/>
      <c r="AC114" s="13"/>
      <c r="AD114" s="13"/>
      <c r="AE114" s="13"/>
    </row>
    <row r="115" spans="1:65" s="16" customFormat="1" ht="10.4" customHeight="1">
      <c r="A115" s="13"/>
      <c r="B115" s="14"/>
      <c r="C115" s="13"/>
      <c r="D115" s="13"/>
      <c r="E115" s="13"/>
      <c r="F115" s="13"/>
      <c r="G115" s="13"/>
      <c r="H115" s="13"/>
      <c r="I115" s="13"/>
      <c r="J115" s="13"/>
      <c r="K115" s="13"/>
      <c r="L115" s="15"/>
      <c r="S115" s="13"/>
      <c r="T115" s="13"/>
      <c r="U115" s="13"/>
      <c r="V115" s="13"/>
      <c r="W115" s="13"/>
      <c r="X115" s="13"/>
      <c r="Y115" s="13"/>
      <c r="Z115" s="13"/>
      <c r="AA115" s="13"/>
      <c r="AB115" s="13"/>
      <c r="AC115" s="13"/>
      <c r="AD115" s="13"/>
      <c r="AE115" s="13"/>
    </row>
    <row r="116" spans="1:65" s="67" customFormat="1" ht="29.25" customHeight="1">
      <c r="A116" s="57"/>
      <c r="B116" s="58"/>
      <c r="C116" s="59" t="s">
        <v>170</v>
      </c>
      <c r="D116" s="60" t="s">
        <v>62</v>
      </c>
      <c r="E116" s="60" t="s">
        <v>58</v>
      </c>
      <c r="F116" s="60" t="s">
        <v>59</v>
      </c>
      <c r="G116" s="60" t="s">
        <v>171</v>
      </c>
      <c r="H116" s="60" t="s">
        <v>172</v>
      </c>
      <c r="I116" s="60" t="s">
        <v>173</v>
      </c>
      <c r="J116" s="61" t="s">
        <v>165</v>
      </c>
      <c r="K116" s="62" t="s">
        <v>174</v>
      </c>
      <c r="L116" s="63"/>
      <c r="M116" s="64" t="s">
        <v>1</v>
      </c>
      <c r="N116" s="65" t="s">
        <v>41</v>
      </c>
      <c r="O116" s="65" t="s">
        <v>175</v>
      </c>
      <c r="P116" s="65" t="s">
        <v>176</v>
      </c>
      <c r="Q116" s="65" t="s">
        <v>177</v>
      </c>
      <c r="R116" s="65" t="s">
        <v>178</v>
      </c>
      <c r="S116" s="65" t="s">
        <v>179</v>
      </c>
      <c r="T116" s="66" t="s">
        <v>180</v>
      </c>
      <c r="U116" s="57"/>
      <c r="V116" s="57"/>
      <c r="W116" s="57"/>
      <c r="X116" s="57"/>
      <c r="Y116" s="57"/>
      <c r="Z116" s="57"/>
      <c r="AA116" s="57"/>
      <c r="AB116" s="57"/>
      <c r="AC116" s="57"/>
      <c r="AD116" s="57"/>
      <c r="AE116" s="57"/>
    </row>
    <row r="117" spans="1:65" s="16" customFormat="1" ht="22.75" customHeight="1">
      <c r="A117" s="13"/>
      <c r="B117" s="14"/>
      <c r="C117" s="68" t="s">
        <v>181</v>
      </c>
      <c r="D117" s="13"/>
      <c r="E117" s="13"/>
      <c r="F117" s="13"/>
      <c r="G117" s="13"/>
      <c r="H117" s="13"/>
      <c r="I117" s="13"/>
      <c r="J117" s="69">
        <f>BK117</f>
        <v>0</v>
      </c>
      <c r="K117" s="13"/>
      <c r="L117" s="14"/>
      <c r="M117" s="70"/>
      <c r="N117" s="71"/>
      <c r="O117" s="23"/>
      <c r="P117" s="72">
        <f>P118</f>
        <v>0</v>
      </c>
      <c r="Q117" s="23"/>
      <c r="R117" s="72">
        <f>R118</f>
        <v>0</v>
      </c>
      <c r="S117" s="23"/>
      <c r="T117" s="73">
        <f>T118</f>
        <v>0</v>
      </c>
      <c r="U117" s="13"/>
      <c r="V117" s="13"/>
      <c r="W117" s="13"/>
      <c r="X117" s="13"/>
      <c r="Y117" s="13"/>
      <c r="Z117" s="13"/>
      <c r="AA117" s="13"/>
      <c r="AB117" s="13"/>
      <c r="AC117" s="13"/>
      <c r="AD117" s="13"/>
      <c r="AE117" s="13"/>
      <c r="AT117" s="6" t="s">
        <v>76</v>
      </c>
      <c r="AU117" s="6" t="s">
        <v>167</v>
      </c>
      <c r="BK117" s="74">
        <f>BK118</f>
        <v>0</v>
      </c>
    </row>
    <row r="118" spans="1:65" s="75" customFormat="1" ht="26" customHeight="1">
      <c r="B118" s="76"/>
      <c r="D118" s="77" t="s">
        <v>76</v>
      </c>
      <c r="E118" s="78" t="s">
        <v>182</v>
      </c>
      <c r="F118" s="78" t="s">
        <v>183</v>
      </c>
      <c r="J118" s="79">
        <f>BK118</f>
        <v>0</v>
      </c>
      <c r="L118" s="76"/>
      <c r="M118" s="80"/>
      <c r="N118" s="81"/>
      <c r="O118" s="81"/>
      <c r="P118" s="82">
        <f>SUM(P119:P139)</f>
        <v>0</v>
      </c>
      <c r="Q118" s="81"/>
      <c r="R118" s="82">
        <f>SUM(R119:R139)</f>
        <v>0</v>
      </c>
      <c r="S118" s="81"/>
      <c r="T118" s="83">
        <f>SUM(T119:T139)</f>
        <v>0</v>
      </c>
      <c r="AR118" s="77" t="s">
        <v>85</v>
      </c>
      <c r="AT118" s="84" t="s">
        <v>76</v>
      </c>
      <c r="AU118" s="84" t="s">
        <v>77</v>
      </c>
      <c r="AY118" s="77" t="s">
        <v>184</v>
      </c>
      <c r="BK118" s="85">
        <f>SUM(BK119:BK139)</f>
        <v>0</v>
      </c>
    </row>
    <row r="119" spans="1:65" s="16" customFormat="1" ht="14.4" customHeight="1">
      <c r="A119" s="13"/>
      <c r="B119" s="14"/>
      <c r="C119" s="86" t="s">
        <v>85</v>
      </c>
      <c r="D119" s="86" t="s">
        <v>185</v>
      </c>
      <c r="E119" s="87" t="s">
        <v>186</v>
      </c>
      <c r="F119" s="88" t="s">
        <v>187</v>
      </c>
      <c r="G119" s="89" t="s">
        <v>188</v>
      </c>
      <c r="H119" s="90">
        <v>1</v>
      </c>
      <c r="I119" s="91"/>
      <c r="J119" s="91">
        <f>ROUND(I119*H119,2)</f>
        <v>0</v>
      </c>
      <c r="K119" s="92"/>
      <c r="L119" s="14" t="s">
        <v>1242</v>
      </c>
      <c r="M119" s="93" t="s">
        <v>1</v>
      </c>
      <c r="N119" s="94" t="s">
        <v>42</v>
      </c>
      <c r="O119" s="95"/>
      <c r="P119" s="96">
        <f>O119*H119</f>
        <v>0</v>
      </c>
      <c r="Q119" s="96">
        <v>0</v>
      </c>
      <c r="R119" s="96">
        <f>Q119*H119</f>
        <v>0</v>
      </c>
      <c r="S119" s="96">
        <v>0</v>
      </c>
      <c r="T119" s="97">
        <f>S119*H119</f>
        <v>0</v>
      </c>
      <c r="U119" s="13"/>
      <c r="V119" s="13"/>
      <c r="W119" s="13"/>
      <c r="X119" s="13"/>
      <c r="Y119" s="13"/>
      <c r="Z119" s="13"/>
      <c r="AA119" s="13"/>
      <c r="AB119" s="13"/>
      <c r="AC119" s="13"/>
      <c r="AD119" s="13"/>
      <c r="AE119" s="13"/>
      <c r="AR119" s="98" t="s">
        <v>189</v>
      </c>
      <c r="AT119" s="98" t="s">
        <v>185</v>
      </c>
      <c r="AU119" s="98" t="s">
        <v>85</v>
      </c>
      <c r="AY119" s="6" t="s">
        <v>184</v>
      </c>
      <c r="BE119" s="99">
        <f>IF(N119="základní",J119,0)</f>
        <v>0</v>
      </c>
      <c r="BF119" s="99">
        <f>IF(N119="snížená",J119,0)</f>
        <v>0</v>
      </c>
      <c r="BG119" s="99">
        <f>IF(N119="zákl. přenesená",J119,0)</f>
        <v>0</v>
      </c>
      <c r="BH119" s="99">
        <f>IF(N119="sníž. přenesená",J119,0)</f>
        <v>0</v>
      </c>
      <c r="BI119" s="99">
        <f>IF(N119="nulová",J119,0)</f>
        <v>0</v>
      </c>
      <c r="BJ119" s="6" t="s">
        <v>85</v>
      </c>
      <c r="BK119" s="99">
        <f>ROUND(I119*H119,2)</f>
        <v>0</v>
      </c>
      <c r="BL119" s="6" t="s">
        <v>189</v>
      </c>
      <c r="BM119" s="98" t="s">
        <v>190</v>
      </c>
    </row>
    <row r="120" spans="1:65" s="16" customFormat="1" ht="18">
      <c r="A120" s="13"/>
      <c r="B120" s="14"/>
      <c r="C120" s="13"/>
      <c r="D120" s="100" t="s">
        <v>191</v>
      </c>
      <c r="E120" s="13"/>
      <c r="F120" s="101" t="s">
        <v>192</v>
      </c>
      <c r="G120" s="13"/>
      <c r="H120" s="13"/>
      <c r="I120" s="13"/>
      <c r="J120" s="13"/>
      <c r="K120" s="13"/>
      <c r="L120" s="14"/>
      <c r="M120" s="102"/>
      <c r="N120" s="103"/>
      <c r="O120" s="95"/>
      <c r="P120" s="95"/>
      <c r="Q120" s="95"/>
      <c r="R120" s="95"/>
      <c r="S120" s="95"/>
      <c r="T120" s="104"/>
      <c r="U120" s="13"/>
      <c r="V120" s="13"/>
      <c r="W120" s="13"/>
      <c r="X120" s="13"/>
      <c r="Y120" s="13"/>
      <c r="Z120" s="13"/>
      <c r="AA120" s="13"/>
      <c r="AB120" s="13"/>
      <c r="AC120" s="13"/>
      <c r="AD120" s="13"/>
      <c r="AE120" s="13"/>
      <c r="AT120" s="6" t="s">
        <v>191</v>
      </c>
      <c r="AU120" s="6" t="s">
        <v>85</v>
      </c>
    </row>
    <row r="121" spans="1:65" s="16" customFormat="1" ht="14.4" customHeight="1">
      <c r="A121" s="13"/>
      <c r="B121" s="14"/>
      <c r="C121" s="86" t="s">
        <v>87</v>
      </c>
      <c r="D121" s="86" t="s">
        <v>185</v>
      </c>
      <c r="E121" s="87" t="s">
        <v>193</v>
      </c>
      <c r="F121" s="88" t="s">
        <v>194</v>
      </c>
      <c r="G121" s="89" t="s">
        <v>188</v>
      </c>
      <c r="H121" s="90">
        <v>1</v>
      </c>
      <c r="I121" s="91"/>
      <c r="J121" s="91">
        <f>ROUND(I121*H121,2)</f>
        <v>0</v>
      </c>
      <c r="K121" s="92"/>
      <c r="L121" s="14" t="s">
        <v>1242</v>
      </c>
      <c r="M121" s="93" t="s">
        <v>1</v>
      </c>
      <c r="N121" s="94" t="s">
        <v>42</v>
      </c>
      <c r="O121" s="95"/>
      <c r="P121" s="96">
        <f>O121*H121</f>
        <v>0</v>
      </c>
      <c r="Q121" s="96">
        <v>0</v>
      </c>
      <c r="R121" s="96">
        <f>Q121*H121</f>
        <v>0</v>
      </c>
      <c r="S121" s="96">
        <v>0</v>
      </c>
      <c r="T121" s="97">
        <f>S121*H121</f>
        <v>0</v>
      </c>
      <c r="U121" s="13"/>
      <c r="V121" s="13"/>
      <c r="W121" s="13"/>
      <c r="X121" s="13"/>
      <c r="Y121" s="13"/>
      <c r="Z121" s="13"/>
      <c r="AA121" s="13"/>
      <c r="AB121" s="13"/>
      <c r="AC121" s="13"/>
      <c r="AD121" s="13"/>
      <c r="AE121" s="13"/>
      <c r="AR121" s="98" t="s">
        <v>189</v>
      </c>
      <c r="AT121" s="98" t="s">
        <v>185</v>
      </c>
      <c r="AU121" s="98" t="s">
        <v>85</v>
      </c>
      <c r="AY121" s="6" t="s">
        <v>184</v>
      </c>
      <c r="BE121" s="99">
        <f>IF(N121="základní",J121,0)</f>
        <v>0</v>
      </c>
      <c r="BF121" s="99">
        <f>IF(N121="snížená",J121,0)</f>
        <v>0</v>
      </c>
      <c r="BG121" s="99">
        <f>IF(N121="zákl. přenesená",J121,0)</f>
        <v>0</v>
      </c>
      <c r="BH121" s="99">
        <f>IF(N121="sníž. přenesená",J121,0)</f>
        <v>0</v>
      </c>
      <c r="BI121" s="99">
        <f>IF(N121="nulová",J121,0)</f>
        <v>0</v>
      </c>
      <c r="BJ121" s="6" t="s">
        <v>85</v>
      </c>
      <c r="BK121" s="99">
        <f>ROUND(I121*H121,2)</f>
        <v>0</v>
      </c>
      <c r="BL121" s="6" t="s">
        <v>189</v>
      </c>
      <c r="BM121" s="98" t="s">
        <v>195</v>
      </c>
    </row>
    <row r="122" spans="1:65" s="120" customFormat="1">
      <c r="B122" s="121"/>
      <c r="D122" s="100" t="s">
        <v>196</v>
      </c>
      <c r="E122" s="122" t="s">
        <v>1</v>
      </c>
      <c r="F122" s="123" t="s">
        <v>197</v>
      </c>
      <c r="H122" s="122" t="s">
        <v>1</v>
      </c>
      <c r="L122" s="121"/>
      <c r="M122" s="124"/>
      <c r="N122" s="125"/>
      <c r="O122" s="125"/>
      <c r="P122" s="125"/>
      <c r="Q122" s="125"/>
      <c r="R122" s="125"/>
      <c r="S122" s="125"/>
      <c r="T122" s="126"/>
      <c r="AT122" s="122" t="s">
        <v>196</v>
      </c>
      <c r="AU122" s="122" t="s">
        <v>85</v>
      </c>
      <c r="AV122" s="120" t="s">
        <v>85</v>
      </c>
      <c r="AW122" s="120" t="s">
        <v>32</v>
      </c>
      <c r="AX122" s="120" t="s">
        <v>77</v>
      </c>
      <c r="AY122" s="122" t="s">
        <v>184</v>
      </c>
    </row>
    <row r="123" spans="1:65" s="120" customFormat="1">
      <c r="B123" s="121"/>
      <c r="D123" s="100" t="s">
        <v>196</v>
      </c>
      <c r="E123" s="122" t="s">
        <v>1</v>
      </c>
      <c r="F123" s="123" t="s">
        <v>198</v>
      </c>
      <c r="H123" s="122" t="s">
        <v>1</v>
      </c>
      <c r="L123" s="121"/>
      <c r="M123" s="124"/>
      <c r="N123" s="125"/>
      <c r="O123" s="125"/>
      <c r="P123" s="125"/>
      <c r="Q123" s="125"/>
      <c r="R123" s="125"/>
      <c r="S123" s="125"/>
      <c r="T123" s="126"/>
      <c r="AT123" s="122" t="s">
        <v>196</v>
      </c>
      <c r="AU123" s="122" t="s">
        <v>85</v>
      </c>
      <c r="AV123" s="120" t="s">
        <v>85</v>
      </c>
      <c r="AW123" s="120" t="s">
        <v>32</v>
      </c>
      <c r="AX123" s="120" t="s">
        <v>77</v>
      </c>
      <c r="AY123" s="122" t="s">
        <v>184</v>
      </c>
    </row>
    <row r="124" spans="1:65" s="120" customFormat="1">
      <c r="B124" s="121"/>
      <c r="D124" s="100" t="s">
        <v>196</v>
      </c>
      <c r="E124" s="122" t="s">
        <v>1</v>
      </c>
      <c r="F124" s="123" t="s">
        <v>199</v>
      </c>
      <c r="H124" s="122" t="s">
        <v>1</v>
      </c>
      <c r="L124" s="121"/>
      <c r="M124" s="124"/>
      <c r="N124" s="125"/>
      <c r="O124" s="125"/>
      <c r="P124" s="125"/>
      <c r="Q124" s="125"/>
      <c r="R124" s="125"/>
      <c r="S124" s="125"/>
      <c r="T124" s="126"/>
      <c r="AT124" s="122" t="s">
        <v>196</v>
      </c>
      <c r="AU124" s="122" t="s">
        <v>85</v>
      </c>
      <c r="AV124" s="120" t="s">
        <v>85</v>
      </c>
      <c r="AW124" s="120" t="s">
        <v>32</v>
      </c>
      <c r="AX124" s="120" t="s">
        <v>77</v>
      </c>
      <c r="AY124" s="122" t="s">
        <v>184</v>
      </c>
    </row>
    <row r="125" spans="1:65" s="120" customFormat="1">
      <c r="B125" s="121"/>
      <c r="D125" s="100" t="s">
        <v>196</v>
      </c>
      <c r="E125" s="122" t="s">
        <v>1</v>
      </c>
      <c r="F125" s="123" t="s">
        <v>200</v>
      </c>
      <c r="H125" s="122" t="s">
        <v>1</v>
      </c>
      <c r="L125" s="121"/>
      <c r="M125" s="124"/>
      <c r="N125" s="125"/>
      <c r="O125" s="125"/>
      <c r="P125" s="125"/>
      <c r="Q125" s="125"/>
      <c r="R125" s="125"/>
      <c r="S125" s="125"/>
      <c r="T125" s="126"/>
      <c r="AT125" s="122" t="s">
        <v>196</v>
      </c>
      <c r="AU125" s="122" t="s">
        <v>85</v>
      </c>
      <c r="AV125" s="120" t="s">
        <v>85</v>
      </c>
      <c r="AW125" s="120" t="s">
        <v>32</v>
      </c>
      <c r="AX125" s="120" t="s">
        <v>77</v>
      </c>
      <c r="AY125" s="122" t="s">
        <v>184</v>
      </c>
    </row>
    <row r="126" spans="1:65" s="120" customFormat="1">
      <c r="B126" s="121"/>
      <c r="D126" s="100" t="s">
        <v>196</v>
      </c>
      <c r="E126" s="122" t="s">
        <v>1</v>
      </c>
      <c r="F126" s="123" t="s">
        <v>201</v>
      </c>
      <c r="H126" s="122" t="s">
        <v>1</v>
      </c>
      <c r="L126" s="121"/>
      <c r="M126" s="124"/>
      <c r="N126" s="125"/>
      <c r="O126" s="125"/>
      <c r="P126" s="125"/>
      <c r="Q126" s="125"/>
      <c r="R126" s="125"/>
      <c r="S126" s="125"/>
      <c r="T126" s="126"/>
      <c r="AT126" s="122" t="s">
        <v>196</v>
      </c>
      <c r="AU126" s="122" t="s">
        <v>85</v>
      </c>
      <c r="AV126" s="120" t="s">
        <v>85</v>
      </c>
      <c r="AW126" s="120" t="s">
        <v>32</v>
      </c>
      <c r="AX126" s="120" t="s">
        <v>77</v>
      </c>
      <c r="AY126" s="122" t="s">
        <v>184</v>
      </c>
    </row>
    <row r="127" spans="1:65" s="120" customFormat="1">
      <c r="B127" s="121"/>
      <c r="D127" s="100" t="s">
        <v>196</v>
      </c>
      <c r="E127" s="122" t="s">
        <v>1</v>
      </c>
      <c r="F127" s="123" t="s">
        <v>202</v>
      </c>
      <c r="H127" s="122" t="s">
        <v>1</v>
      </c>
      <c r="L127" s="121"/>
      <c r="M127" s="124"/>
      <c r="N127" s="125"/>
      <c r="O127" s="125"/>
      <c r="P127" s="125"/>
      <c r="Q127" s="125"/>
      <c r="R127" s="125"/>
      <c r="S127" s="125"/>
      <c r="T127" s="126"/>
      <c r="AT127" s="122" t="s">
        <v>196</v>
      </c>
      <c r="AU127" s="122" t="s">
        <v>85</v>
      </c>
      <c r="AV127" s="120" t="s">
        <v>85</v>
      </c>
      <c r="AW127" s="120" t="s">
        <v>32</v>
      </c>
      <c r="AX127" s="120" t="s">
        <v>77</v>
      </c>
      <c r="AY127" s="122" t="s">
        <v>184</v>
      </c>
    </row>
    <row r="128" spans="1:65" s="120" customFormat="1" ht="20">
      <c r="B128" s="121"/>
      <c r="D128" s="100" t="s">
        <v>196</v>
      </c>
      <c r="E128" s="122" t="s">
        <v>1</v>
      </c>
      <c r="F128" s="123" t="s">
        <v>203</v>
      </c>
      <c r="H128" s="122" t="s">
        <v>1</v>
      </c>
      <c r="L128" s="121"/>
      <c r="M128" s="124"/>
      <c r="N128" s="125"/>
      <c r="O128" s="125"/>
      <c r="P128" s="125"/>
      <c r="Q128" s="125"/>
      <c r="R128" s="125"/>
      <c r="S128" s="125"/>
      <c r="T128" s="126"/>
      <c r="AT128" s="122" t="s">
        <v>196</v>
      </c>
      <c r="AU128" s="122" t="s">
        <v>85</v>
      </c>
      <c r="AV128" s="120" t="s">
        <v>85</v>
      </c>
      <c r="AW128" s="120" t="s">
        <v>32</v>
      </c>
      <c r="AX128" s="120" t="s">
        <v>77</v>
      </c>
      <c r="AY128" s="122" t="s">
        <v>184</v>
      </c>
    </row>
    <row r="129" spans="1:51" s="120" customFormat="1">
      <c r="B129" s="121"/>
      <c r="D129" s="100" t="s">
        <v>196</v>
      </c>
      <c r="E129" s="122" t="s">
        <v>1</v>
      </c>
      <c r="F129" s="123" t="s">
        <v>204</v>
      </c>
      <c r="H129" s="122" t="s">
        <v>1</v>
      </c>
      <c r="L129" s="121"/>
      <c r="M129" s="124"/>
      <c r="N129" s="125"/>
      <c r="O129" s="125"/>
      <c r="P129" s="125"/>
      <c r="Q129" s="125"/>
      <c r="R129" s="125"/>
      <c r="S129" s="125"/>
      <c r="T129" s="126"/>
      <c r="AT129" s="122" t="s">
        <v>196</v>
      </c>
      <c r="AU129" s="122" t="s">
        <v>85</v>
      </c>
      <c r="AV129" s="120" t="s">
        <v>85</v>
      </c>
      <c r="AW129" s="120" t="s">
        <v>32</v>
      </c>
      <c r="AX129" s="120" t="s">
        <v>77</v>
      </c>
      <c r="AY129" s="122" t="s">
        <v>184</v>
      </c>
    </row>
    <row r="130" spans="1:51" s="120" customFormat="1">
      <c r="B130" s="121"/>
      <c r="D130" s="100" t="s">
        <v>196</v>
      </c>
      <c r="E130" s="122" t="s">
        <v>1</v>
      </c>
      <c r="F130" s="123" t="s">
        <v>205</v>
      </c>
      <c r="H130" s="122" t="s">
        <v>1</v>
      </c>
      <c r="L130" s="121"/>
      <c r="M130" s="124"/>
      <c r="N130" s="125"/>
      <c r="O130" s="125"/>
      <c r="P130" s="125"/>
      <c r="Q130" s="125"/>
      <c r="R130" s="125"/>
      <c r="S130" s="125"/>
      <c r="T130" s="126"/>
      <c r="AT130" s="122" t="s">
        <v>196</v>
      </c>
      <c r="AU130" s="122" t="s">
        <v>85</v>
      </c>
      <c r="AV130" s="120" t="s">
        <v>85</v>
      </c>
      <c r="AW130" s="120" t="s">
        <v>32</v>
      </c>
      <c r="AX130" s="120" t="s">
        <v>77</v>
      </c>
      <c r="AY130" s="122" t="s">
        <v>184</v>
      </c>
    </row>
    <row r="131" spans="1:51" s="120" customFormat="1">
      <c r="B131" s="121"/>
      <c r="D131" s="100" t="s">
        <v>196</v>
      </c>
      <c r="E131" s="122" t="s">
        <v>1</v>
      </c>
      <c r="F131" s="123" t="s">
        <v>206</v>
      </c>
      <c r="H131" s="122" t="s">
        <v>1</v>
      </c>
      <c r="L131" s="121"/>
      <c r="M131" s="124"/>
      <c r="N131" s="125"/>
      <c r="O131" s="125"/>
      <c r="P131" s="125"/>
      <c r="Q131" s="125"/>
      <c r="R131" s="125"/>
      <c r="S131" s="125"/>
      <c r="T131" s="126"/>
      <c r="AT131" s="122" t="s">
        <v>196</v>
      </c>
      <c r="AU131" s="122" t="s">
        <v>85</v>
      </c>
      <c r="AV131" s="120" t="s">
        <v>85</v>
      </c>
      <c r="AW131" s="120" t="s">
        <v>32</v>
      </c>
      <c r="AX131" s="120" t="s">
        <v>77</v>
      </c>
      <c r="AY131" s="122" t="s">
        <v>184</v>
      </c>
    </row>
    <row r="132" spans="1:51" s="120" customFormat="1">
      <c r="B132" s="121"/>
      <c r="D132" s="100" t="s">
        <v>196</v>
      </c>
      <c r="E132" s="122" t="s">
        <v>1</v>
      </c>
      <c r="F132" s="123" t="s">
        <v>207</v>
      </c>
      <c r="H132" s="122" t="s">
        <v>1</v>
      </c>
      <c r="L132" s="121"/>
      <c r="M132" s="124"/>
      <c r="N132" s="125"/>
      <c r="O132" s="125"/>
      <c r="P132" s="125"/>
      <c r="Q132" s="125"/>
      <c r="R132" s="125"/>
      <c r="S132" s="125"/>
      <c r="T132" s="126"/>
      <c r="AT132" s="122" t="s">
        <v>196</v>
      </c>
      <c r="AU132" s="122" t="s">
        <v>85</v>
      </c>
      <c r="AV132" s="120" t="s">
        <v>85</v>
      </c>
      <c r="AW132" s="120" t="s">
        <v>32</v>
      </c>
      <c r="AX132" s="120" t="s">
        <v>77</v>
      </c>
      <c r="AY132" s="122" t="s">
        <v>184</v>
      </c>
    </row>
    <row r="133" spans="1:51" s="120" customFormat="1">
      <c r="B133" s="121"/>
      <c r="D133" s="100" t="s">
        <v>196</v>
      </c>
      <c r="E133" s="122" t="s">
        <v>1</v>
      </c>
      <c r="F133" s="123" t="s">
        <v>208</v>
      </c>
      <c r="H133" s="122" t="s">
        <v>1</v>
      </c>
      <c r="L133" s="121"/>
      <c r="M133" s="124"/>
      <c r="N133" s="125"/>
      <c r="O133" s="125"/>
      <c r="P133" s="125"/>
      <c r="Q133" s="125"/>
      <c r="R133" s="125"/>
      <c r="S133" s="125"/>
      <c r="T133" s="126"/>
      <c r="AT133" s="122" t="s">
        <v>196</v>
      </c>
      <c r="AU133" s="122" t="s">
        <v>85</v>
      </c>
      <c r="AV133" s="120" t="s">
        <v>85</v>
      </c>
      <c r="AW133" s="120" t="s">
        <v>32</v>
      </c>
      <c r="AX133" s="120" t="s">
        <v>77</v>
      </c>
      <c r="AY133" s="122" t="s">
        <v>184</v>
      </c>
    </row>
    <row r="134" spans="1:51" s="120" customFormat="1">
      <c r="B134" s="121"/>
      <c r="D134" s="100" t="s">
        <v>196</v>
      </c>
      <c r="E134" s="122" t="s">
        <v>1</v>
      </c>
      <c r="F134" s="123" t="s">
        <v>209</v>
      </c>
      <c r="H134" s="122" t="s">
        <v>1</v>
      </c>
      <c r="L134" s="121"/>
      <c r="M134" s="124"/>
      <c r="N134" s="125"/>
      <c r="O134" s="125"/>
      <c r="P134" s="125"/>
      <c r="Q134" s="125"/>
      <c r="R134" s="125"/>
      <c r="S134" s="125"/>
      <c r="T134" s="126"/>
      <c r="AT134" s="122" t="s">
        <v>196</v>
      </c>
      <c r="AU134" s="122" t="s">
        <v>85</v>
      </c>
      <c r="AV134" s="120" t="s">
        <v>85</v>
      </c>
      <c r="AW134" s="120" t="s">
        <v>32</v>
      </c>
      <c r="AX134" s="120" t="s">
        <v>77</v>
      </c>
      <c r="AY134" s="122" t="s">
        <v>184</v>
      </c>
    </row>
    <row r="135" spans="1:51" s="120" customFormat="1">
      <c r="B135" s="121"/>
      <c r="D135" s="100" t="s">
        <v>196</v>
      </c>
      <c r="E135" s="122" t="s">
        <v>1</v>
      </c>
      <c r="F135" s="123" t="s">
        <v>210</v>
      </c>
      <c r="H135" s="122" t="s">
        <v>1</v>
      </c>
      <c r="L135" s="121"/>
      <c r="M135" s="124"/>
      <c r="N135" s="125"/>
      <c r="O135" s="125"/>
      <c r="P135" s="125"/>
      <c r="Q135" s="125"/>
      <c r="R135" s="125"/>
      <c r="S135" s="125"/>
      <c r="T135" s="126"/>
      <c r="AT135" s="122" t="s">
        <v>196</v>
      </c>
      <c r="AU135" s="122" t="s">
        <v>85</v>
      </c>
      <c r="AV135" s="120" t="s">
        <v>85</v>
      </c>
      <c r="AW135" s="120" t="s">
        <v>32</v>
      </c>
      <c r="AX135" s="120" t="s">
        <v>77</v>
      </c>
      <c r="AY135" s="122" t="s">
        <v>184</v>
      </c>
    </row>
    <row r="136" spans="1:51" s="120" customFormat="1" ht="20">
      <c r="B136" s="121"/>
      <c r="D136" s="100" t="s">
        <v>196</v>
      </c>
      <c r="E136" s="122" t="s">
        <v>1</v>
      </c>
      <c r="F136" s="123" t="s">
        <v>211</v>
      </c>
      <c r="H136" s="122" t="s">
        <v>1</v>
      </c>
      <c r="L136" s="121"/>
      <c r="M136" s="124"/>
      <c r="N136" s="125"/>
      <c r="O136" s="125"/>
      <c r="P136" s="125"/>
      <c r="Q136" s="125"/>
      <c r="R136" s="125"/>
      <c r="S136" s="125"/>
      <c r="T136" s="126"/>
      <c r="AT136" s="122" t="s">
        <v>196</v>
      </c>
      <c r="AU136" s="122" t="s">
        <v>85</v>
      </c>
      <c r="AV136" s="120" t="s">
        <v>85</v>
      </c>
      <c r="AW136" s="120" t="s">
        <v>32</v>
      </c>
      <c r="AX136" s="120" t="s">
        <v>77</v>
      </c>
      <c r="AY136" s="122" t="s">
        <v>184</v>
      </c>
    </row>
    <row r="137" spans="1:51" s="120" customFormat="1">
      <c r="B137" s="121"/>
      <c r="D137" s="100" t="s">
        <v>196</v>
      </c>
      <c r="E137" s="122" t="s">
        <v>1</v>
      </c>
      <c r="F137" s="123" t="s">
        <v>212</v>
      </c>
      <c r="H137" s="122" t="s">
        <v>1</v>
      </c>
      <c r="L137" s="121"/>
      <c r="M137" s="124"/>
      <c r="N137" s="125"/>
      <c r="O137" s="125"/>
      <c r="P137" s="125"/>
      <c r="Q137" s="125"/>
      <c r="R137" s="125"/>
      <c r="S137" s="125"/>
      <c r="T137" s="126"/>
      <c r="AT137" s="122" t="s">
        <v>196</v>
      </c>
      <c r="AU137" s="122" t="s">
        <v>85</v>
      </c>
      <c r="AV137" s="120" t="s">
        <v>85</v>
      </c>
      <c r="AW137" s="120" t="s">
        <v>32</v>
      </c>
      <c r="AX137" s="120" t="s">
        <v>77</v>
      </c>
      <c r="AY137" s="122" t="s">
        <v>184</v>
      </c>
    </row>
    <row r="138" spans="1:51" s="127" customFormat="1">
      <c r="B138" s="128"/>
      <c r="D138" s="100" t="s">
        <v>196</v>
      </c>
      <c r="E138" s="129" t="s">
        <v>1</v>
      </c>
      <c r="F138" s="130" t="s">
        <v>85</v>
      </c>
      <c r="H138" s="131">
        <v>1</v>
      </c>
      <c r="L138" s="128"/>
      <c r="M138" s="132"/>
      <c r="N138" s="133"/>
      <c r="O138" s="133"/>
      <c r="P138" s="133"/>
      <c r="Q138" s="133"/>
      <c r="R138" s="133"/>
      <c r="S138" s="133"/>
      <c r="T138" s="134"/>
      <c r="AT138" s="129" t="s">
        <v>196</v>
      </c>
      <c r="AU138" s="129" t="s">
        <v>85</v>
      </c>
      <c r="AV138" s="127" t="s">
        <v>87</v>
      </c>
      <c r="AW138" s="127" t="s">
        <v>32</v>
      </c>
      <c r="AX138" s="127" t="s">
        <v>77</v>
      </c>
      <c r="AY138" s="129" t="s">
        <v>184</v>
      </c>
    </row>
    <row r="139" spans="1:51" s="135" customFormat="1">
      <c r="B139" s="136"/>
      <c r="D139" s="100" t="s">
        <v>196</v>
      </c>
      <c r="E139" s="137" t="s">
        <v>1</v>
      </c>
      <c r="F139" s="138" t="s">
        <v>213</v>
      </c>
      <c r="H139" s="139">
        <v>1</v>
      </c>
      <c r="L139" s="136"/>
      <c r="M139" s="140"/>
      <c r="N139" s="141"/>
      <c r="O139" s="141"/>
      <c r="P139" s="141"/>
      <c r="Q139" s="141"/>
      <c r="R139" s="141"/>
      <c r="S139" s="141"/>
      <c r="T139" s="142"/>
      <c r="AT139" s="137" t="s">
        <v>196</v>
      </c>
      <c r="AU139" s="137" t="s">
        <v>85</v>
      </c>
      <c r="AV139" s="135" t="s">
        <v>214</v>
      </c>
      <c r="AW139" s="135" t="s">
        <v>32</v>
      </c>
      <c r="AX139" s="135" t="s">
        <v>85</v>
      </c>
      <c r="AY139" s="137" t="s">
        <v>184</v>
      </c>
    </row>
    <row r="140" spans="1:51" s="16" customFormat="1" ht="6.9" customHeight="1">
      <c r="A140" s="13"/>
      <c r="B140" s="44"/>
      <c r="C140" s="45"/>
      <c r="D140" s="45"/>
      <c r="E140" s="45"/>
      <c r="F140" s="45"/>
      <c r="G140" s="45"/>
      <c r="H140" s="45"/>
      <c r="I140" s="45"/>
      <c r="J140" s="45"/>
      <c r="K140" s="45"/>
      <c r="L140" s="14"/>
      <c r="M140" s="13"/>
      <c r="O140" s="13"/>
      <c r="P140" s="13"/>
      <c r="Q140" s="13"/>
      <c r="R140" s="13"/>
      <c r="S140" s="13"/>
      <c r="T140" s="13"/>
      <c r="U140" s="13"/>
      <c r="V140" s="13"/>
      <c r="W140" s="13"/>
      <c r="X140" s="13"/>
      <c r="Y140" s="13"/>
      <c r="Z140" s="13"/>
      <c r="AA140" s="13"/>
      <c r="AB140" s="13"/>
      <c r="AC140" s="13"/>
      <c r="AD140" s="13"/>
      <c r="AE140" s="13"/>
    </row>
  </sheetData>
  <sheetProtection algorithmName="SHA-512" hashValue="Qb1EH5otjkhNTdf1xy2caUfeEae2c5A/6pb45s+9y62pov5qPHgB6S0FBMi5Obcq0sTtZ2BuopOVw/E8dVmiew==" saltValue="g9D3uWfq6nvaxohOsXhJBQ==" spinCount="100000" sheet="1" objects="1" scenarios="1"/>
  <autoFilter ref="C116:K139" xr:uid="{00000000-0009-0000-0000-000001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2:BM211"/>
  <sheetViews>
    <sheetView showGridLines="0" topLeftCell="A6" workbookViewId="0">
      <selection activeCell="J19" sqref="J19"/>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158</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 customHeight="1">
      <c r="B8" s="9"/>
      <c r="D8" s="12" t="s">
        <v>160</v>
      </c>
      <c r="L8" s="9"/>
    </row>
    <row r="9" spans="1:46" s="16" customFormat="1" ht="16.5" customHeight="1">
      <c r="A9" s="13"/>
      <c r="B9" s="14"/>
      <c r="C9" s="13"/>
      <c r="D9" s="13"/>
      <c r="E9" s="241" t="s">
        <v>1081</v>
      </c>
      <c r="F9" s="240"/>
      <c r="G9" s="240"/>
      <c r="H9" s="240"/>
      <c r="I9" s="13"/>
      <c r="J9" s="13"/>
      <c r="K9" s="13"/>
      <c r="L9" s="15"/>
      <c r="S9" s="13"/>
      <c r="T9" s="13"/>
      <c r="U9" s="13"/>
      <c r="V9" s="13"/>
      <c r="W9" s="13"/>
      <c r="X9" s="13"/>
      <c r="Y9" s="13"/>
      <c r="Z9" s="13"/>
      <c r="AA9" s="13"/>
      <c r="AB9" s="13"/>
      <c r="AC9" s="13"/>
      <c r="AD9" s="13"/>
      <c r="AE9" s="13"/>
    </row>
    <row r="10" spans="1:46" s="16" customFormat="1" ht="12" customHeight="1">
      <c r="A10" s="13"/>
      <c r="B10" s="14"/>
      <c r="C10" s="13"/>
      <c r="D10" s="12" t="s">
        <v>216</v>
      </c>
      <c r="E10" s="13"/>
      <c r="F10" s="13"/>
      <c r="G10" s="13"/>
      <c r="H10" s="13"/>
      <c r="I10" s="13"/>
      <c r="J10" s="13"/>
      <c r="K10" s="13"/>
      <c r="L10" s="15"/>
      <c r="S10" s="13"/>
      <c r="T10" s="13"/>
      <c r="U10" s="13"/>
      <c r="V10" s="13"/>
      <c r="W10" s="13"/>
      <c r="X10" s="13"/>
      <c r="Y10" s="13"/>
      <c r="Z10" s="13"/>
      <c r="AA10" s="13"/>
      <c r="AB10" s="13"/>
      <c r="AC10" s="13"/>
      <c r="AD10" s="13"/>
      <c r="AE10" s="13"/>
    </row>
    <row r="11" spans="1:46" s="16" customFormat="1" ht="16.5" customHeight="1">
      <c r="A11" s="13"/>
      <c r="B11" s="14"/>
      <c r="C11" s="13"/>
      <c r="D11" s="13"/>
      <c r="E11" s="237" t="s">
        <v>1199</v>
      </c>
      <c r="F11" s="240"/>
      <c r="G11" s="240"/>
      <c r="H11" s="240"/>
      <c r="I11" s="13"/>
      <c r="J11" s="13"/>
      <c r="K11" s="13"/>
      <c r="L11" s="15"/>
      <c r="S11" s="13"/>
      <c r="T11" s="13"/>
      <c r="U11" s="13"/>
      <c r="V11" s="13"/>
      <c r="W11" s="13"/>
      <c r="X11" s="13"/>
      <c r="Y11" s="13"/>
      <c r="Z11" s="13"/>
      <c r="AA11" s="13"/>
      <c r="AB11" s="13"/>
      <c r="AC11" s="13"/>
      <c r="AD11" s="13"/>
      <c r="AE11" s="13"/>
    </row>
    <row r="12" spans="1:46" s="16" customFormat="1">
      <c r="A12" s="13"/>
      <c r="B12" s="14"/>
      <c r="C12" s="13"/>
      <c r="D12" s="13"/>
      <c r="E12" s="13"/>
      <c r="F12" s="13"/>
      <c r="G12" s="13"/>
      <c r="H12" s="13"/>
      <c r="I12" s="13"/>
      <c r="J12" s="13"/>
      <c r="K12" s="13"/>
      <c r="L12" s="15"/>
      <c r="S12" s="13"/>
      <c r="T12" s="13"/>
      <c r="U12" s="13"/>
      <c r="V12" s="13"/>
      <c r="W12" s="13"/>
      <c r="X12" s="13"/>
      <c r="Y12" s="13"/>
      <c r="Z12" s="13"/>
      <c r="AA12" s="13"/>
      <c r="AB12" s="13"/>
      <c r="AC12" s="13"/>
      <c r="AD12" s="13"/>
      <c r="AE12" s="13"/>
    </row>
    <row r="13" spans="1:46" s="16" customFormat="1" ht="12" customHeight="1">
      <c r="A13" s="13"/>
      <c r="B13" s="14"/>
      <c r="C13" s="13"/>
      <c r="D13" s="12" t="s">
        <v>18</v>
      </c>
      <c r="E13" s="13"/>
      <c r="F13" s="17" t="s">
        <v>1</v>
      </c>
      <c r="G13" s="13"/>
      <c r="H13" s="13"/>
      <c r="I13" s="12" t="s">
        <v>19</v>
      </c>
      <c r="J13" s="17" t="s">
        <v>1</v>
      </c>
      <c r="K13" s="13"/>
      <c r="L13" s="15"/>
      <c r="S13" s="13"/>
      <c r="T13" s="13"/>
      <c r="U13" s="13"/>
      <c r="V13" s="13"/>
      <c r="W13" s="13"/>
      <c r="X13" s="13"/>
      <c r="Y13" s="13"/>
      <c r="Z13" s="13"/>
      <c r="AA13" s="13"/>
      <c r="AB13" s="13"/>
      <c r="AC13" s="13"/>
      <c r="AD13" s="13"/>
      <c r="AE13" s="13"/>
    </row>
    <row r="14" spans="1:46" s="16" customFormat="1" ht="12" customHeight="1">
      <c r="A14" s="13"/>
      <c r="B14" s="14"/>
      <c r="C14" s="13"/>
      <c r="D14" s="12" t="s">
        <v>20</v>
      </c>
      <c r="E14" s="13"/>
      <c r="F14" s="17" t="s">
        <v>21</v>
      </c>
      <c r="G14" s="13"/>
      <c r="H14" s="13"/>
      <c r="I14" s="12" t="s">
        <v>22</v>
      </c>
      <c r="J14" s="18" t="str">
        <f>'Rekapitulace stavby'!AN8</f>
        <v>4. 1. 2021</v>
      </c>
      <c r="K14" s="13"/>
      <c r="L14" s="15"/>
      <c r="S14" s="13"/>
      <c r="T14" s="13"/>
      <c r="U14" s="13"/>
      <c r="V14" s="13"/>
      <c r="W14" s="13"/>
      <c r="X14" s="13"/>
      <c r="Y14" s="13"/>
      <c r="Z14" s="13"/>
      <c r="AA14" s="13"/>
      <c r="AB14" s="13"/>
      <c r="AC14" s="13"/>
      <c r="AD14" s="13"/>
      <c r="AE14" s="13"/>
    </row>
    <row r="15" spans="1:46" s="16" customFormat="1" ht="10.75" customHeight="1">
      <c r="A15" s="13"/>
      <c r="B15" s="14"/>
      <c r="C15" s="13"/>
      <c r="D15" s="13"/>
      <c r="E15" s="13"/>
      <c r="F15" s="13"/>
      <c r="G15" s="13"/>
      <c r="H15" s="13"/>
      <c r="I15" s="13"/>
      <c r="J15" s="13"/>
      <c r="K15" s="13"/>
      <c r="L15" s="15"/>
      <c r="S15" s="13"/>
      <c r="T15" s="13"/>
      <c r="U15" s="13"/>
      <c r="V15" s="13"/>
      <c r="W15" s="13"/>
      <c r="X15" s="13"/>
      <c r="Y15" s="13"/>
      <c r="Z15" s="13"/>
      <c r="AA15" s="13"/>
      <c r="AB15" s="13"/>
      <c r="AC15" s="13"/>
      <c r="AD15" s="13"/>
      <c r="AE15" s="13"/>
    </row>
    <row r="16" spans="1:46" s="16" customFormat="1" ht="12" customHeight="1">
      <c r="A16" s="13"/>
      <c r="B16" s="14"/>
      <c r="C16" s="13"/>
      <c r="D16" s="12" t="s">
        <v>24</v>
      </c>
      <c r="E16" s="13"/>
      <c r="F16" s="13"/>
      <c r="G16" s="13"/>
      <c r="H16" s="13"/>
      <c r="I16" s="12" t="s">
        <v>25</v>
      </c>
      <c r="J16" s="17" t="s">
        <v>1</v>
      </c>
      <c r="K16" s="13"/>
      <c r="L16" s="15"/>
      <c r="S16" s="13"/>
      <c r="T16" s="13"/>
      <c r="U16" s="13"/>
      <c r="V16" s="13"/>
      <c r="W16" s="13"/>
      <c r="X16" s="13"/>
      <c r="Y16" s="13"/>
      <c r="Z16" s="13"/>
      <c r="AA16" s="13"/>
      <c r="AB16" s="13"/>
      <c r="AC16" s="13"/>
      <c r="AD16" s="13"/>
      <c r="AE16" s="13"/>
    </row>
    <row r="17" spans="1:31" s="16" customFormat="1" ht="18" customHeight="1">
      <c r="A17" s="13"/>
      <c r="B17" s="14"/>
      <c r="C17" s="13"/>
      <c r="D17" s="13"/>
      <c r="E17" s="17" t="s">
        <v>26</v>
      </c>
      <c r="F17" s="13"/>
      <c r="G17" s="13"/>
      <c r="H17" s="13"/>
      <c r="I17" s="12" t="s">
        <v>27</v>
      </c>
      <c r="J17" s="17" t="s">
        <v>1</v>
      </c>
      <c r="K17" s="13"/>
      <c r="L17" s="15"/>
      <c r="S17" s="13"/>
      <c r="T17" s="13"/>
      <c r="U17" s="13"/>
      <c r="V17" s="13"/>
      <c r="W17" s="13"/>
      <c r="X17" s="13"/>
      <c r="Y17" s="13"/>
      <c r="Z17" s="13"/>
      <c r="AA17" s="13"/>
      <c r="AB17" s="13"/>
      <c r="AC17" s="13"/>
      <c r="AD17" s="13"/>
      <c r="AE17" s="13"/>
    </row>
    <row r="18" spans="1:31" s="16" customFormat="1" ht="6.9" customHeight="1">
      <c r="A18" s="13"/>
      <c r="B18" s="14"/>
      <c r="C18" s="13"/>
      <c r="D18" s="13"/>
      <c r="E18" s="13"/>
      <c r="F18" s="13"/>
      <c r="G18" s="13"/>
      <c r="H18" s="13"/>
      <c r="I18" s="13"/>
      <c r="J18" s="13"/>
      <c r="K18" s="13"/>
      <c r="L18" s="15"/>
      <c r="S18" s="13"/>
      <c r="T18" s="13"/>
      <c r="U18" s="13"/>
      <c r="V18" s="13"/>
      <c r="W18" s="13"/>
      <c r="X18" s="13"/>
      <c r="Y18" s="13"/>
      <c r="Z18" s="13"/>
      <c r="AA18" s="13"/>
      <c r="AB18" s="13"/>
      <c r="AC18" s="13"/>
      <c r="AD18" s="13"/>
      <c r="AE18" s="13"/>
    </row>
    <row r="19" spans="1:31" s="16" customFormat="1" ht="12" customHeight="1">
      <c r="A19" s="13"/>
      <c r="B19" s="14"/>
      <c r="C19" s="13"/>
      <c r="D19" s="12" t="s">
        <v>28</v>
      </c>
      <c r="E19" s="13"/>
      <c r="F19" s="13"/>
      <c r="G19" s="13"/>
      <c r="H19" s="13"/>
      <c r="I19" s="12" t="s">
        <v>25</v>
      </c>
      <c r="J19" s="4" t="str">
        <f>'Rekapitulace stavby'!AN13</f>
        <v>Vyplň údaj</v>
      </c>
      <c r="K19" s="13"/>
      <c r="L19" s="15"/>
      <c r="S19" s="13"/>
      <c r="T19" s="13"/>
      <c r="U19" s="13"/>
      <c r="V19" s="13"/>
      <c r="W19" s="13"/>
      <c r="X19" s="13"/>
      <c r="Y19" s="13"/>
      <c r="Z19" s="13"/>
      <c r="AA19" s="13"/>
      <c r="AB19" s="13"/>
      <c r="AC19" s="13"/>
      <c r="AD19" s="13"/>
      <c r="AE19" s="13"/>
    </row>
    <row r="20" spans="1:31" s="16" customFormat="1" ht="18" customHeight="1">
      <c r="A20" s="13"/>
      <c r="B20" s="14"/>
      <c r="C20" s="13"/>
      <c r="D20" s="13"/>
      <c r="E20" s="243" t="str">
        <f>'Rekapitulace stavby'!E14</f>
        <v>Vyplň údaj</v>
      </c>
      <c r="F20" s="244"/>
      <c r="G20" s="244"/>
      <c r="H20" s="244"/>
      <c r="I20" s="12" t="s">
        <v>27</v>
      </c>
      <c r="J20" s="4" t="str">
        <f>'Rekapitulace stavby'!AN14</f>
        <v>Vyplň údaj</v>
      </c>
      <c r="K20" s="13"/>
      <c r="L20" s="15"/>
      <c r="S20" s="13"/>
      <c r="T20" s="13"/>
      <c r="U20" s="13"/>
      <c r="V20" s="13"/>
      <c r="W20" s="13"/>
      <c r="X20" s="13"/>
      <c r="Y20" s="13"/>
      <c r="Z20" s="13"/>
      <c r="AA20" s="13"/>
      <c r="AB20" s="13"/>
      <c r="AC20" s="13"/>
      <c r="AD20" s="13"/>
      <c r="AE20" s="13"/>
    </row>
    <row r="21" spans="1:31" s="16" customFormat="1" ht="6.9" customHeight="1">
      <c r="A21" s="13"/>
      <c r="B21" s="14"/>
      <c r="C21" s="13"/>
      <c r="D21" s="13"/>
      <c r="E21" s="13"/>
      <c r="F21" s="13"/>
      <c r="G21" s="13"/>
      <c r="H21" s="13"/>
      <c r="I21" s="13"/>
      <c r="J21" s="13"/>
      <c r="K21" s="13"/>
      <c r="L21" s="15"/>
      <c r="S21" s="13"/>
      <c r="T21" s="13"/>
      <c r="U21" s="13"/>
      <c r="V21" s="13"/>
      <c r="W21" s="13"/>
      <c r="X21" s="13"/>
      <c r="Y21" s="13"/>
      <c r="Z21" s="13"/>
      <c r="AA21" s="13"/>
      <c r="AB21" s="13"/>
      <c r="AC21" s="13"/>
      <c r="AD21" s="13"/>
      <c r="AE21" s="13"/>
    </row>
    <row r="22" spans="1:31" s="16" customFormat="1" ht="12" customHeight="1">
      <c r="A22" s="13"/>
      <c r="B22" s="14"/>
      <c r="C22" s="13"/>
      <c r="D22" s="12" t="s">
        <v>30</v>
      </c>
      <c r="E22" s="13"/>
      <c r="F22" s="13"/>
      <c r="G22" s="13"/>
      <c r="H22" s="13"/>
      <c r="I22" s="12" t="s">
        <v>25</v>
      </c>
      <c r="J22" s="17" t="s">
        <v>1</v>
      </c>
      <c r="K22" s="13"/>
      <c r="L22" s="15"/>
      <c r="S22" s="13"/>
      <c r="T22" s="13"/>
      <c r="U22" s="13"/>
      <c r="V22" s="13"/>
      <c r="W22" s="13"/>
      <c r="X22" s="13"/>
      <c r="Y22" s="13"/>
      <c r="Z22" s="13"/>
      <c r="AA22" s="13"/>
      <c r="AB22" s="13"/>
      <c r="AC22" s="13"/>
      <c r="AD22" s="13"/>
      <c r="AE22" s="13"/>
    </row>
    <row r="23" spans="1:31" s="16" customFormat="1" ht="18" customHeight="1">
      <c r="A23" s="13"/>
      <c r="B23" s="14"/>
      <c r="C23" s="13"/>
      <c r="D23" s="13"/>
      <c r="E23" s="17" t="s">
        <v>31</v>
      </c>
      <c r="F23" s="13"/>
      <c r="G23" s="13"/>
      <c r="H23" s="13"/>
      <c r="I23" s="12" t="s">
        <v>27</v>
      </c>
      <c r="J23" s="17" t="s">
        <v>1</v>
      </c>
      <c r="K23" s="13"/>
      <c r="L23" s="15"/>
      <c r="S23" s="13"/>
      <c r="T23" s="13"/>
      <c r="U23" s="13"/>
      <c r="V23" s="13"/>
      <c r="W23" s="13"/>
      <c r="X23" s="13"/>
      <c r="Y23" s="13"/>
      <c r="Z23" s="13"/>
      <c r="AA23" s="13"/>
      <c r="AB23" s="13"/>
      <c r="AC23" s="13"/>
      <c r="AD23" s="13"/>
      <c r="AE23" s="13"/>
    </row>
    <row r="24" spans="1:31" s="16" customFormat="1" ht="6.9" customHeight="1">
      <c r="A24" s="13"/>
      <c r="B24" s="14"/>
      <c r="C24" s="13"/>
      <c r="D24" s="13"/>
      <c r="E24" s="13"/>
      <c r="F24" s="13"/>
      <c r="G24" s="13"/>
      <c r="H24" s="13"/>
      <c r="I24" s="13"/>
      <c r="J24" s="13"/>
      <c r="K24" s="13"/>
      <c r="L24" s="15"/>
      <c r="S24" s="13"/>
      <c r="T24" s="13"/>
      <c r="U24" s="13"/>
      <c r="V24" s="13"/>
      <c r="W24" s="13"/>
      <c r="X24" s="13"/>
      <c r="Y24" s="13"/>
      <c r="Z24" s="13"/>
      <c r="AA24" s="13"/>
      <c r="AB24" s="13"/>
      <c r="AC24" s="13"/>
      <c r="AD24" s="13"/>
      <c r="AE24" s="13"/>
    </row>
    <row r="25" spans="1:31" s="16" customFormat="1" ht="12" customHeight="1">
      <c r="A25" s="13"/>
      <c r="B25" s="14"/>
      <c r="C25" s="13"/>
      <c r="D25" s="12" t="s">
        <v>33</v>
      </c>
      <c r="E25" s="13"/>
      <c r="F25" s="13"/>
      <c r="G25" s="13"/>
      <c r="H25" s="13"/>
      <c r="I25" s="12" t="s">
        <v>25</v>
      </c>
      <c r="J25" s="17" t="s">
        <v>1</v>
      </c>
      <c r="K25" s="13"/>
      <c r="L25" s="15"/>
      <c r="S25" s="13"/>
      <c r="T25" s="13"/>
      <c r="U25" s="13"/>
      <c r="V25" s="13"/>
      <c r="W25" s="13"/>
      <c r="X25" s="13"/>
      <c r="Y25" s="13"/>
      <c r="Z25" s="13"/>
      <c r="AA25" s="13"/>
      <c r="AB25" s="13"/>
      <c r="AC25" s="13"/>
      <c r="AD25" s="13"/>
      <c r="AE25" s="13"/>
    </row>
    <row r="26" spans="1:31" s="16" customFormat="1" ht="18" customHeight="1">
      <c r="A26" s="13"/>
      <c r="B26" s="14"/>
      <c r="C26" s="13"/>
      <c r="D26" s="13"/>
      <c r="E26" s="17" t="s">
        <v>34</v>
      </c>
      <c r="F26" s="13"/>
      <c r="G26" s="13"/>
      <c r="H26" s="13"/>
      <c r="I26" s="12" t="s">
        <v>27</v>
      </c>
      <c r="J26" s="17" t="s">
        <v>1</v>
      </c>
      <c r="K26" s="13"/>
      <c r="L26" s="15"/>
      <c r="S26" s="13"/>
      <c r="T26" s="13"/>
      <c r="U26" s="13"/>
      <c r="V26" s="13"/>
      <c r="W26" s="13"/>
      <c r="X26" s="13"/>
      <c r="Y26" s="13"/>
      <c r="Z26" s="13"/>
      <c r="AA26" s="13"/>
      <c r="AB26" s="13"/>
      <c r="AC26" s="13"/>
      <c r="AD26" s="13"/>
      <c r="AE26" s="13"/>
    </row>
    <row r="27" spans="1:31" s="16" customFormat="1" ht="6.9" customHeight="1">
      <c r="A27" s="13"/>
      <c r="B27" s="14"/>
      <c r="C27" s="13"/>
      <c r="D27" s="13"/>
      <c r="E27" s="13"/>
      <c r="F27" s="13"/>
      <c r="G27" s="13"/>
      <c r="H27" s="13"/>
      <c r="I27" s="13"/>
      <c r="J27" s="13"/>
      <c r="K27" s="13"/>
      <c r="L27" s="15"/>
      <c r="S27" s="13"/>
      <c r="T27" s="13"/>
      <c r="U27" s="13"/>
      <c r="V27" s="13"/>
      <c r="W27" s="13"/>
      <c r="X27" s="13"/>
      <c r="Y27" s="13"/>
      <c r="Z27" s="13"/>
      <c r="AA27" s="13"/>
      <c r="AB27" s="13"/>
      <c r="AC27" s="13"/>
      <c r="AD27" s="13"/>
      <c r="AE27" s="13"/>
    </row>
    <row r="28" spans="1:31" s="16" customFormat="1" ht="12" customHeight="1">
      <c r="A28" s="13"/>
      <c r="B28" s="14"/>
      <c r="C28" s="13"/>
      <c r="D28" s="12" t="s">
        <v>35</v>
      </c>
      <c r="E28" s="13"/>
      <c r="F28" s="13"/>
      <c r="G28" s="13"/>
      <c r="H28" s="13"/>
      <c r="I28" s="13"/>
      <c r="J28" s="13"/>
      <c r="K28" s="13"/>
      <c r="L28" s="15"/>
      <c r="S28" s="13"/>
      <c r="T28" s="13"/>
      <c r="U28" s="13"/>
      <c r="V28" s="13"/>
      <c r="W28" s="13"/>
      <c r="X28" s="13"/>
      <c r="Y28" s="13"/>
      <c r="Z28" s="13"/>
      <c r="AA28" s="13"/>
      <c r="AB28" s="13"/>
      <c r="AC28" s="13"/>
      <c r="AD28" s="13"/>
      <c r="AE28" s="13"/>
    </row>
    <row r="29" spans="1:31" s="22" customFormat="1" ht="16.5" customHeight="1">
      <c r="A29" s="19"/>
      <c r="B29" s="20"/>
      <c r="C29" s="19"/>
      <c r="D29" s="19"/>
      <c r="E29" s="217" t="s">
        <v>162</v>
      </c>
      <c r="F29" s="217"/>
      <c r="G29" s="217"/>
      <c r="H29" s="217"/>
      <c r="I29" s="19"/>
      <c r="J29" s="19"/>
      <c r="K29" s="19"/>
      <c r="L29" s="21"/>
      <c r="S29" s="19"/>
      <c r="T29" s="19"/>
      <c r="U29" s="19"/>
      <c r="V29" s="19"/>
      <c r="W29" s="19"/>
      <c r="X29" s="19"/>
      <c r="Y29" s="19"/>
      <c r="Z29" s="19"/>
      <c r="AA29" s="19"/>
      <c r="AB29" s="19"/>
      <c r="AC29" s="19"/>
      <c r="AD29" s="19"/>
      <c r="AE29" s="19"/>
    </row>
    <row r="30" spans="1:31" s="16" customFormat="1" ht="6.9" customHeight="1">
      <c r="A30" s="13"/>
      <c r="B30" s="14"/>
      <c r="C30" s="13"/>
      <c r="D30" s="13"/>
      <c r="E30" s="13"/>
      <c r="F30" s="13"/>
      <c r="G30" s="13"/>
      <c r="H30" s="13"/>
      <c r="I30" s="13"/>
      <c r="J30" s="13"/>
      <c r="K30" s="13"/>
      <c r="L30" s="15"/>
      <c r="S30" s="13"/>
      <c r="T30" s="13"/>
      <c r="U30" s="13"/>
      <c r="V30" s="13"/>
      <c r="W30" s="13"/>
      <c r="X30" s="13"/>
      <c r="Y30" s="13"/>
      <c r="Z30" s="13"/>
      <c r="AA30" s="13"/>
      <c r="AB30" s="13"/>
      <c r="AC30" s="13"/>
      <c r="AD30" s="13"/>
      <c r="AE30" s="13"/>
    </row>
    <row r="31" spans="1:31" s="16" customFormat="1" ht="6.9" customHeight="1">
      <c r="A31" s="13"/>
      <c r="B31" s="14"/>
      <c r="C31" s="13"/>
      <c r="D31" s="23"/>
      <c r="E31" s="23"/>
      <c r="F31" s="23"/>
      <c r="G31" s="23"/>
      <c r="H31" s="23"/>
      <c r="I31" s="23"/>
      <c r="J31" s="23"/>
      <c r="K31" s="23"/>
      <c r="L31" s="15"/>
      <c r="S31" s="13"/>
      <c r="T31" s="13"/>
      <c r="U31" s="13"/>
      <c r="V31" s="13"/>
      <c r="W31" s="13"/>
      <c r="X31" s="13"/>
      <c r="Y31" s="13"/>
      <c r="Z31" s="13"/>
      <c r="AA31" s="13"/>
      <c r="AB31" s="13"/>
      <c r="AC31" s="13"/>
      <c r="AD31" s="13"/>
      <c r="AE31" s="13"/>
    </row>
    <row r="32" spans="1:31" s="16" customFormat="1" ht="25.4" customHeight="1">
      <c r="A32" s="13"/>
      <c r="B32" s="14"/>
      <c r="C32" s="13"/>
      <c r="D32" s="24" t="s">
        <v>37</v>
      </c>
      <c r="E32" s="13"/>
      <c r="F32" s="13"/>
      <c r="G32" s="13"/>
      <c r="H32" s="13"/>
      <c r="I32" s="13"/>
      <c r="J32" s="25">
        <f>ROUND(J126, 2)</f>
        <v>0</v>
      </c>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14.4" customHeight="1">
      <c r="A34" s="13"/>
      <c r="B34" s="14"/>
      <c r="C34" s="13"/>
      <c r="D34" s="13"/>
      <c r="E34" s="13"/>
      <c r="F34" s="26" t="s">
        <v>39</v>
      </c>
      <c r="G34" s="13"/>
      <c r="H34" s="13"/>
      <c r="I34" s="26" t="s">
        <v>38</v>
      </c>
      <c r="J34" s="26" t="s">
        <v>40</v>
      </c>
      <c r="K34" s="13"/>
      <c r="L34" s="15"/>
      <c r="S34" s="13"/>
      <c r="T34" s="13"/>
      <c r="U34" s="13"/>
      <c r="V34" s="13"/>
      <c r="W34" s="13"/>
      <c r="X34" s="13"/>
      <c r="Y34" s="13"/>
      <c r="Z34" s="13"/>
      <c r="AA34" s="13"/>
      <c r="AB34" s="13"/>
      <c r="AC34" s="13"/>
      <c r="AD34" s="13"/>
      <c r="AE34" s="13"/>
    </row>
    <row r="35" spans="1:31" s="16" customFormat="1" ht="14.4" customHeight="1">
      <c r="A35" s="13"/>
      <c r="B35" s="14"/>
      <c r="C35" s="13"/>
      <c r="D35" s="27" t="s">
        <v>41</v>
      </c>
      <c r="E35" s="12" t="s">
        <v>42</v>
      </c>
      <c r="F35" s="28">
        <f>ROUND((SUM(BE126:BE210)),  2)</f>
        <v>0</v>
      </c>
      <c r="G35" s="13"/>
      <c r="H35" s="13"/>
      <c r="I35" s="29">
        <v>0.21</v>
      </c>
      <c r="J35" s="28">
        <f>ROUND(((SUM(BE126:BE210))*I35),  2)</f>
        <v>0</v>
      </c>
      <c r="K35" s="13"/>
      <c r="L35" s="15"/>
      <c r="S35" s="13"/>
      <c r="T35" s="13"/>
      <c r="U35" s="13"/>
      <c r="V35" s="13"/>
      <c r="W35" s="13"/>
      <c r="X35" s="13"/>
      <c r="Y35" s="13"/>
      <c r="Z35" s="13"/>
      <c r="AA35" s="13"/>
      <c r="AB35" s="13"/>
      <c r="AC35" s="13"/>
      <c r="AD35" s="13"/>
      <c r="AE35" s="13"/>
    </row>
    <row r="36" spans="1:31" s="16" customFormat="1" ht="14.4" customHeight="1">
      <c r="A36" s="13"/>
      <c r="B36" s="14"/>
      <c r="C36" s="13"/>
      <c r="D36" s="13"/>
      <c r="E36" s="12" t="s">
        <v>43</v>
      </c>
      <c r="F36" s="28">
        <f>ROUND((SUM(BF126:BF210)),  2)</f>
        <v>0</v>
      </c>
      <c r="G36" s="13"/>
      <c r="H36" s="13"/>
      <c r="I36" s="29">
        <v>0.15</v>
      </c>
      <c r="J36" s="28">
        <f>ROUND(((SUM(BF126:BF210))*I36),  2)</f>
        <v>0</v>
      </c>
      <c r="K36" s="13"/>
      <c r="L36" s="15"/>
      <c r="S36" s="13"/>
      <c r="T36" s="13"/>
      <c r="U36" s="13"/>
      <c r="V36" s="13"/>
      <c r="W36" s="13"/>
      <c r="X36" s="13"/>
      <c r="Y36" s="13"/>
      <c r="Z36" s="13"/>
      <c r="AA36" s="13"/>
      <c r="AB36" s="13"/>
      <c r="AC36" s="13"/>
      <c r="AD36" s="13"/>
      <c r="AE36" s="13"/>
    </row>
    <row r="37" spans="1:31" s="16" customFormat="1" ht="14.4" hidden="1" customHeight="1">
      <c r="A37" s="13"/>
      <c r="B37" s="14"/>
      <c r="C37" s="13"/>
      <c r="D37" s="13"/>
      <c r="E37" s="12" t="s">
        <v>44</v>
      </c>
      <c r="F37" s="28">
        <f>ROUND((SUM(BG126:BG210)),  2)</f>
        <v>0</v>
      </c>
      <c r="G37" s="13"/>
      <c r="H37" s="13"/>
      <c r="I37" s="29">
        <v>0.21</v>
      </c>
      <c r="J37" s="28">
        <f>0</f>
        <v>0</v>
      </c>
      <c r="K37" s="13"/>
      <c r="L37" s="15"/>
      <c r="S37" s="13"/>
      <c r="T37" s="13"/>
      <c r="U37" s="13"/>
      <c r="V37" s="13"/>
      <c r="W37" s="13"/>
      <c r="X37" s="13"/>
      <c r="Y37" s="13"/>
      <c r="Z37" s="13"/>
      <c r="AA37" s="13"/>
      <c r="AB37" s="13"/>
      <c r="AC37" s="13"/>
      <c r="AD37" s="13"/>
      <c r="AE37" s="13"/>
    </row>
    <row r="38" spans="1:31" s="16" customFormat="1" ht="14.4" hidden="1" customHeight="1">
      <c r="A38" s="13"/>
      <c r="B38" s="14"/>
      <c r="C38" s="13"/>
      <c r="D38" s="13"/>
      <c r="E38" s="12" t="s">
        <v>45</v>
      </c>
      <c r="F38" s="28">
        <f>ROUND((SUM(BH126:BH210)),  2)</f>
        <v>0</v>
      </c>
      <c r="G38" s="13"/>
      <c r="H38" s="13"/>
      <c r="I38" s="29">
        <v>0.15</v>
      </c>
      <c r="J38" s="28">
        <f>0</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46</v>
      </c>
      <c r="F39" s="28">
        <f>ROUND((SUM(BI126:BI210)),  2)</f>
        <v>0</v>
      </c>
      <c r="G39" s="13"/>
      <c r="H39" s="13"/>
      <c r="I39" s="29">
        <v>0</v>
      </c>
      <c r="J39" s="28">
        <f>0</f>
        <v>0</v>
      </c>
      <c r="K39" s="13"/>
      <c r="L39" s="15"/>
      <c r="S39" s="13"/>
      <c r="T39" s="13"/>
      <c r="U39" s="13"/>
      <c r="V39" s="13"/>
      <c r="W39" s="13"/>
      <c r="X39" s="13"/>
      <c r="Y39" s="13"/>
      <c r="Z39" s="13"/>
      <c r="AA39" s="13"/>
      <c r="AB39" s="13"/>
      <c r="AC39" s="13"/>
      <c r="AD39" s="13"/>
      <c r="AE39" s="13"/>
    </row>
    <row r="40" spans="1:31" s="16" customFormat="1" ht="6.9" customHeight="1">
      <c r="A40" s="13"/>
      <c r="B40" s="14"/>
      <c r="C40" s="13"/>
      <c r="D40" s="13"/>
      <c r="E40" s="13"/>
      <c r="F40" s="13"/>
      <c r="G40" s="13"/>
      <c r="H40" s="13"/>
      <c r="I40" s="13"/>
      <c r="J40" s="13"/>
      <c r="K40" s="13"/>
      <c r="L40" s="15"/>
      <c r="S40" s="13"/>
      <c r="T40" s="13"/>
      <c r="U40" s="13"/>
      <c r="V40" s="13"/>
      <c r="W40" s="13"/>
      <c r="X40" s="13"/>
      <c r="Y40" s="13"/>
      <c r="Z40" s="13"/>
      <c r="AA40" s="13"/>
      <c r="AB40" s="13"/>
      <c r="AC40" s="13"/>
      <c r="AD40" s="13"/>
      <c r="AE40" s="13"/>
    </row>
    <row r="41" spans="1:31" s="16" customFormat="1" ht="25.4" customHeight="1">
      <c r="A41" s="13"/>
      <c r="B41" s="14"/>
      <c r="C41" s="30"/>
      <c r="D41" s="31" t="s">
        <v>47</v>
      </c>
      <c r="E41" s="32"/>
      <c r="F41" s="32"/>
      <c r="G41" s="33" t="s">
        <v>48</v>
      </c>
      <c r="H41" s="34" t="s">
        <v>49</v>
      </c>
      <c r="I41" s="32"/>
      <c r="J41" s="35">
        <f>SUM(J32:J39)</f>
        <v>0</v>
      </c>
      <c r="K41" s="36"/>
      <c r="L41" s="15"/>
      <c r="S41" s="13"/>
      <c r="T41" s="13"/>
      <c r="U41" s="13"/>
      <c r="V41" s="13"/>
      <c r="W41" s="13"/>
      <c r="X41" s="13"/>
      <c r="Y41" s="13"/>
      <c r="Z41" s="13"/>
      <c r="AA41" s="13"/>
      <c r="AB41" s="13"/>
      <c r="AC41" s="13"/>
      <c r="AD41" s="13"/>
      <c r="AE41" s="13"/>
    </row>
    <row r="42" spans="1:31" s="16" customFormat="1" ht="14.4"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ht="14.4" customHeight="1">
      <c r="B43" s="9"/>
      <c r="L43" s="9"/>
    </row>
    <row r="44" spans="1:31" ht="14.4" customHeight="1">
      <c r="B44" s="9"/>
      <c r="L44" s="9"/>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s="16" customFormat="1" ht="16.5" customHeight="1">
      <c r="A87" s="13"/>
      <c r="B87" s="14"/>
      <c r="C87" s="13"/>
      <c r="D87" s="13"/>
      <c r="E87" s="241" t="s">
        <v>1081</v>
      </c>
      <c r="F87" s="240"/>
      <c r="G87" s="240"/>
      <c r="H87" s="240"/>
      <c r="I87" s="13"/>
      <c r="J87" s="13"/>
      <c r="K87" s="13"/>
      <c r="L87" s="15"/>
      <c r="S87" s="13"/>
      <c r="T87" s="13"/>
      <c r="U87" s="13"/>
      <c r="V87" s="13"/>
      <c r="W87" s="13"/>
      <c r="X87" s="13"/>
      <c r="Y87" s="13"/>
      <c r="Z87" s="13"/>
      <c r="AA87" s="13"/>
      <c r="AB87" s="13"/>
      <c r="AC87" s="13"/>
      <c r="AD87" s="13"/>
      <c r="AE87" s="13"/>
    </row>
    <row r="88" spans="1:31" s="16" customFormat="1" ht="12" customHeight="1">
      <c r="A88" s="13"/>
      <c r="B88" s="14"/>
      <c r="C88" s="12" t="s">
        <v>216</v>
      </c>
      <c r="D88" s="13"/>
      <c r="E88" s="13"/>
      <c r="F88" s="13"/>
      <c r="G88" s="13"/>
      <c r="H88" s="13"/>
      <c r="I88" s="13"/>
      <c r="J88" s="13"/>
      <c r="K88" s="13"/>
      <c r="L88" s="15"/>
      <c r="S88" s="13"/>
      <c r="T88" s="13"/>
      <c r="U88" s="13"/>
      <c r="V88" s="13"/>
      <c r="W88" s="13"/>
      <c r="X88" s="13"/>
      <c r="Y88" s="13"/>
      <c r="Z88" s="13"/>
      <c r="AA88" s="13"/>
      <c r="AB88" s="13"/>
      <c r="AC88" s="13"/>
      <c r="AD88" s="13"/>
      <c r="AE88" s="13"/>
    </row>
    <row r="89" spans="1:31" s="16" customFormat="1" ht="16.5" customHeight="1">
      <c r="A89" s="13"/>
      <c r="B89" s="14"/>
      <c r="C89" s="13"/>
      <c r="D89" s="13"/>
      <c r="E89" s="237" t="str">
        <f>E11</f>
        <v>D.2.8.2 - Videoovládání sálu</v>
      </c>
      <c r="F89" s="240"/>
      <c r="G89" s="240"/>
      <c r="H89" s="240"/>
      <c r="I89" s="13"/>
      <c r="J89" s="13"/>
      <c r="K89" s="13"/>
      <c r="L89" s="15"/>
      <c r="S89" s="13"/>
      <c r="T89" s="13"/>
      <c r="U89" s="13"/>
      <c r="V89" s="13"/>
      <c r="W89" s="13"/>
      <c r="X89" s="13"/>
      <c r="Y89" s="13"/>
      <c r="Z89" s="13"/>
      <c r="AA89" s="13"/>
      <c r="AB89" s="13"/>
      <c r="AC89" s="13"/>
      <c r="AD89" s="13"/>
      <c r="AE89" s="13"/>
    </row>
    <row r="90" spans="1:31" s="16" customFormat="1" ht="6.9" customHeight="1">
      <c r="A90" s="13"/>
      <c r="B90" s="14"/>
      <c r="C90" s="13"/>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2" customHeight="1">
      <c r="A91" s="13"/>
      <c r="B91" s="14"/>
      <c r="C91" s="12" t="s">
        <v>20</v>
      </c>
      <c r="D91" s="13"/>
      <c r="E91" s="13"/>
      <c r="F91" s="17" t="str">
        <f>F14</f>
        <v>k.ú. Rychnov nad Kněžnou (744107)</v>
      </c>
      <c r="G91" s="13"/>
      <c r="H91" s="13"/>
      <c r="I91" s="12" t="s">
        <v>22</v>
      </c>
      <c r="J91" s="18" t="str">
        <f>IF(J14="","",J14)</f>
        <v>4. 1. 2021</v>
      </c>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40" customHeight="1">
      <c r="A93" s="13"/>
      <c r="B93" s="14"/>
      <c r="C93" s="12" t="s">
        <v>24</v>
      </c>
      <c r="D93" s="13"/>
      <c r="E93" s="13"/>
      <c r="F93" s="17" t="str">
        <f>E17</f>
        <v xml:space="preserve">Královéhrad.kraj, Pivovarské nám.1245, H.Králové  </v>
      </c>
      <c r="G93" s="13"/>
      <c r="H93" s="13"/>
      <c r="I93" s="12" t="s">
        <v>30</v>
      </c>
      <c r="J93" s="48" t="str">
        <f>E23</f>
        <v>DOMY, spol. s r. o., architekt. a projekt. ateliér</v>
      </c>
      <c r="K93" s="13"/>
      <c r="L93" s="15"/>
      <c r="S93" s="13"/>
      <c r="T93" s="13"/>
      <c r="U93" s="13"/>
      <c r="V93" s="13"/>
      <c r="W93" s="13"/>
      <c r="X93" s="13"/>
      <c r="Y93" s="13"/>
      <c r="Z93" s="13"/>
      <c r="AA93" s="13"/>
      <c r="AB93" s="13"/>
      <c r="AC93" s="13"/>
      <c r="AD93" s="13"/>
      <c r="AE93" s="13"/>
    </row>
    <row r="94" spans="1:31" s="16" customFormat="1" ht="15.15" customHeight="1">
      <c r="A94" s="13"/>
      <c r="B94" s="14"/>
      <c r="C94" s="12" t="s">
        <v>28</v>
      </c>
      <c r="D94" s="13"/>
      <c r="E94" s="13"/>
      <c r="F94" s="17" t="str">
        <f>IF(E20="","",E20)</f>
        <v>Vyplň údaj</v>
      </c>
      <c r="G94" s="13"/>
      <c r="H94" s="13"/>
      <c r="I94" s="12" t="s">
        <v>33</v>
      </c>
      <c r="J94" s="48" t="str">
        <f>E26</f>
        <v>Ecoten s.r.o.</v>
      </c>
      <c r="K94" s="13"/>
      <c r="L94" s="15"/>
      <c r="S94" s="13"/>
      <c r="T94" s="13"/>
      <c r="U94" s="13"/>
      <c r="V94" s="13"/>
      <c r="W94" s="13"/>
      <c r="X94" s="13"/>
      <c r="Y94" s="13"/>
      <c r="Z94" s="13"/>
      <c r="AA94" s="13"/>
      <c r="AB94" s="13"/>
      <c r="AC94" s="13"/>
      <c r="AD94" s="13"/>
      <c r="AE94" s="13"/>
    </row>
    <row r="95" spans="1:31" s="16" customFormat="1" ht="10.4" customHeight="1">
      <c r="A95" s="13"/>
      <c r="B95" s="14"/>
      <c r="C95" s="13"/>
      <c r="D95" s="13"/>
      <c r="E95" s="13"/>
      <c r="F95" s="13"/>
      <c r="G95" s="13"/>
      <c r="H95" s="13"/>
      <c r="I95" s="13"/>
      <c r="J95" s="13"/>
      <c r="K95" s="13"/>
      <c r="L95" s="15"/>
      <c r="S95" s="13"/>
      <c r="T95" s="13"/>
      <c r="U95" s="13"/>
      <c r="V95" s="13"/>
      <c r="W95" s="13"/>
      <c r="X95" s="13"/>
      <c r="Y95" s="13"/>
      <c r="Z95" s="13"/>
      <c r="AA95" s="13"/>
      <c r="AB95" s="13"/>
      <c r="AC95" s="13"/>
      <c r="AD95" s="13"/>
      <c r="AE95" s="13"/>
    </row>
    <row r="96" spans="1:31" s="16" customFormat="1" ht="29.25" customHeight="1">
      <c r="A96" s="13"/>
      <c r="B96" s="14"/>
      <c r="C96" s="49" t="s">
        <v>164</v>
      </c>
      <c r="D96" s="30"/>
      <c r="E96" s="30"/>
      <c r="F96" s="30"/>
      <c r="G96" s="30"/>
      <c r="H96" s="30"/>
      <c r="I96" s="30"/>
      <c r="J96" s="50" t="s">
        <v>165</v>
      </c>
      <c r="K96" s="30"/>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2.75" customHeight="1">
      <c r="A98" s="13"/>
      <c r="B98" s="14"/>
      <c r="C98" s="51" t="s">
        <v>166</v>
      </c>
      <c r="D98" s="13"/>
      <c r="E98" s="13"/>
      <c r="F98" s="13"/>
      <c r="G98" s="13"/>
      <c r="H98" s="13"/>
      <c r="I98" s="13"/>
      <c r="J98" s="25">
        <f>J126</f>
        <v>0</v>
      </c>
      <c r="K98" s="13"/>
      <c r="L98" s="15"/>
      <c r="S98" s="13"/>
      <c r="T98" s="13"/>
      <c r="U98" s="13"/>
      <c r="V98" s="13"/>
      <c r="W98" s="13"/>
      <c r="X98" s="13"/>
      <c r="Y98" s="13"/>
      <c r="Z98" s="13"/>
      <c r="AA98" s="13"/>
      <c r="AB98" s="13"/>
      <c r="AC98" s="13"/>
      <c r="AD98" s="13"/>
      <c r="AE98" s="13"/>
      <c r="AU98" s="6" t="s">
        <v>167</v>
      </c>
    </row>
    <row r="99" spans="1:47" s="52" customFormat="1" ht="24.9" customHeight="1">
      <c r="B99" s="53"/>
      <c r="D99" s="54" t="s">
        <v>1200</v>
      </c>
      <c r="E99" s="55"/>
      <c r="F99" s="55"/>
      <c r="G99" s="55"/>
      <c r="H99" s="55"/>
      <c r="I99" s="55"/>
      <c r="J99" s="56">
        <f>J127</f>
        <v>0</v>
      </c>
      <c r="L99" s="53"/>
    </row>
    <row r="100" spans="1:47" s="52" customFormat="1" ht="24.9" customHeight="1">
      <c r="B100" s="53"/>
      <c r="D100" s="54" t="s">
        <v>1201</v>
      </c>
      <c r="E100" s="55"/>
      <c r="F100" s="55"/>
      <c r="G100" s="55"/>
      <c r="H100" s="55"/>
      <c r="I100" s="55"/>
      <c r="J100" s="56">
        <f>J130</f>
        <v>0</v>
      </c>
      <c r="L100" s="53"/>
    </row>
    <row r="101" spans="1:47" s="52" customFormat="1" ht="24.9" customHeight="1">
      <c r="B101" s="53"/>
      <c r="D101" s="54" t="s">
        <v>1202</v>
      </c>
      <c r="E101" s="55"/>
      <c r="F101" s="55"/>
      <c r="G101" s="55"/>
      <c r="H101" s="55"/>
      <c r="I101" s="55"/>
      <c r="J101" s="56">
        <f>J151</f>
        <v>0</v>
      </c>
      <c r="L101" s="53"/>
    </row>
    <row r="102" spans="1:47" s="52" customFormat="1" ht="24.9" customHeight="1">
      <c r="B102" s="53"/>
      <c r="D102" s="54" t="s">
        <v>1203</v>
      </c>
      <c r="E102" s="55"/>
      <c r="F102" s="55"/>
      <c r="G102" s="55"/>
      <c r="H102" s="55"/>
      <c r="I102" s="55"/>
      <c r="J102" s="56">
        <f>J170</f>
        <v>0</v>
      </c>
      <c r="L102" s="53"/>
    </row>
    <row r="103" spans="1:47" s="52" customFormat="1" ht="24.9" customHeight="1">
      <c r="B103" s="53"/>
      <c r="D103" s="54" t="s">
        <v>1204</v>
      </c>
      <c r="E103" s="55"/>
      <c r="F103" s="55"/>
      <c r="G103" s="55"/>
      <c r="H103" s="55"/>
      <c r="I103" s="55"/>
      <c r="J103" s="56">
        <f>J189</f>
        <v>0</v>
      </c>
      <c r="L103" s="53"/>
    </row>
    <row r="104" spans="1:47" s="52" customFormat="1" ht="24.9" customHeight="1">
      <c r="B104" s="53"/>
      <c r="D104" s="54" t="s">
        <v>1205</v>
      </c>
      <c r="E104" s="55"/>
      <c r="F104" s="55"/>
      <c r="G104" s="55"/>
      <c r="H104" s="55"/>
      <c r="I104" s="55"/>
      <c r="J104" s="56">
        <f>J208</f>
        <v>0</v>
      </c>
      <c r="L104" s="53"/>
    </row>
    <row r="105" spans="1:47" s="16" customFormat="1" ht="21.75" customHeight="1">
      <c r="A105" s="13"/>
      <c r="B105" s="14"/>
      <c r="C105" s="13"/>
      <c r="D105" s="13"/>
      <c r="E105" s="13"/>
      <c r="F105" s="13"/>
      <c r="G105" s="13"/>
      <c r="H105" s="13"/>
      <c r="I105" s="13"/>
      <c r="J105" s="13"/>
      <c r="K105" s="13"/>
      <c r="L105" s="15"/>
      <c r="S105" s="13"/>
      <c r="T105" s="13"/>
      <c r="U105" s="13"/>
      <c r="V105" s="13"/>
      <c r="W105" s="13"/>
      <c r="X105" s="13"/>
      <c r="Y105" s="13"/>
      <c r="Z105" s="13"/>
      <c r="AA105" s="13"/>
      <c r="AB105" s="13"/>
      <c r="AC105" s="13"/>
      <c r="AD105" s="13"/>
      <c r="AE105" s="13"/>
    </row>
    <row r="106" spans="1:47" s="16" customFormat="1" ht="6.9" customHeight="1">
      <c r="A106" s="13"/>
      <c r="B106" s="44"/>
      <c r="C106" s="45"/>
      <c r="D106" s="45"/>
      <c r="E106" s="45"/>
      <c r="F106" s="45"/>
      <c r="G106" s="45"/>
      <c r="H106" s="45"/>
      <c r="I106" s="45"/>
      <c r="J106" s="45"/>
      <c r="K106" s="45"/>
      <c r="L106" s="15"/>
      <c r="S106" s="13"/>
      <c r="T106" s="13"/>
      <c r="U106" s="13"/>
      <c r="V106" s="13"/>
      <c r="W106" s="13"/>
      <c r="X106" s="13"/>
      <c r="Y106" s="13"/>
      <c r="Z106" s="13"/>
      <c r="AA106" s="13"/>
      <c r="AB106" s="13"/>
      <c r="AC106" s="13"/>
      <c r="AD106" s="13"/>
      <c r="AE106" s="13"/>
    </row>
    <row r="110" spans="1:47" s="16" customFormat="1" ht="6.9" customHeight="1">
      <c r="A110" s="13"/>
      <c r="B110" s="46"/>
      <c r="C110" s="47"/>
      <c r="D110" s="47"/>
      <c r="E110" s="47"/>
      <c r="F110" s="47"/>
      <c r="G110" s="47"/>
      <c r="H110" s="47"/>
      <c r="I110" s="47"/>
      <c r="J110" s="47"/>
      <c r="K110" s="47"/>
      <c r="L110" s="15"/>
      <c r="S110" s="13"/>
      <c r="T110" s="13"/>
      <c r="U110" s="13"/>
      <c r="V110" s="13"/>
      <c r="W110" s="13"/>
      <c r="X110" s="13"/>
      <c r="Y110" s="13"/>
      <c r="Z110" s="13"/>
      <c r="AA110" s="13"/>
      <c r="AB110" s="13"/>
      <c r="AC110" s="13"/>
      <c r="AD110" s="13"/>
      <c r="AE110" s="13"/>
    </row>
    <row r="111" spans="1:47" s="16" customFormat="1" ht="24.9" customHeight="1">
      <c r="A111" s="13"/>
      <c r="B111" s="14"/>
      <c r="C111" s="10" t="s">
        <v>169</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6.9" customHeight="1">
      <c r="A112" s="13"/>
      <c r="B112" s="14"/>
      <c r="C112" s="13"/>
      <c r="D112" s="13"/>
      <c r="E112" s="13"/>
      <c r="F112" s="13"/>
      <c r="G112" s="13"/>
      <c r="H112" s="13"/>
      <c r="I112" s="13"/>
      <c r="J112" s="13"/>
      <c r="K112" s="13"/>
      <c r="L112" s="15"/>
      <c r="S112" s="13"/>
      <c r="T112" s="13"/>
      <c r="U112" s="13"/>
      <c r="V112" s="13"/>
      <c r="W112" s="13"/>
      <c r="X112" s="13"/>
      <c r="Y112" s="13"/>
      <c r="Z112" s="13"/>
      <c r="AA112" s="13"/>
      <c r="AB112" s="13"/>
      <c r="AC112" s="13"/>
      <c r="AD112" s="13"/>
      <c r="AE112" s="13"/>
    </row>
    <row r="113" spans="1:65" s="16" customFormat="1" ht="12" customHeight="1">
      <c r="A113" s="13"/>
      <c r="B113" s="14"/>
      <c r="C113" s="12" t="s">
        <v>16</v>
      </c>
      <c r="D113" s="13"/>
      <c r="E113" s="13"/>
      <c r="F113" s="13"/>
      <c r="G113" s="13"/>
      <c r="H113" s="13"/>
      <c r="I113" s="13"/>
      <c r="J113" s="13"/>
      <c r="K113" s="13"/>
      <c r="L113" s="15"/>
      <c r="S113" s="13"/>
      <c r="T113" s="13"/>
      <c r="U113" s="13"/>
      <c r="V113" s="13"/>
      <c r="W113" s="13"/>
      <c r="X113" s="13"/>
      <c r="Y113" s="13"/>
      <c r="Z113" s="13"/>
      <c r="AA113" s="13"/>
      <c r="AB113" s="13"/>
      <c r="AC113" s="13"/>
      <c r="AD113" s="13"/>
      <c r="AE113" s="13"/>
    </row>
    <row r="114" spans="1:65" s="16" customFormat="1" ht="26.25" customHeight="1">
      <c r="A114" s="13"/>
      <c r="B114" s="14"/>
      <c r="C114" s="13"/>
      <c r="D114" s="13"/>
      <c r="E114" s="241" t="str">
        <f>E7</f>
        <v>Nemocnice Rychnov nad Kněžnou – rozšíření průmyslové zóny Solnice – Kvasiny</v>
      </c>
      <c r="F114" s="242"/>
      <c r="G114" s="242"/>
      <c r="H114" s="242"/>
      <c r="I114" s="13"/>
      <c r="J114" s="13"/>
      <c r="K114" s="13"/>
      <c r="L114" s="15"/>
      <c r="S114" s="13"/>
      <c r="T114" s="13"/>
      <c r="U114" s="13"/>
      <c r="V114" s="13"/>
      <c r="W114" s="13"/>
      <c r="X114" s="13"/>
      <c r="Y114" s="13"/>
      <c r="Z114" s="13"/>
      <c r="AA114" s="13"/>
      <c r="AB114" s="13"/>
      <c r="AC114" s="13"/>
      <c r="AD114" s="13"/>
      <c r="AE114" s="13"/>
    </row>
    <row r="115" spans="1:65" ht="12" customHeight="1">
      <c r="B115" s="9"/>
      <c r="C115" s="12" t="s">
        <v>160</v>
      </c>
      <c r="L115" s="9"/>
    </row>
    <row r="116" spans="1:65" s="16" customFormat="1" ht="16.5" customHeight="1">
      <c r="A116" s="13"/>
      <c r="B116" s="14"/>
      <c r="C116" s="13"/>
      <c r="D116" s="13"/>
      <c r="E116" s="241" t="s">
        <v>1081</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216</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237" t="str">
        <f>E11</f>
        <v>D.2.8.2 - Videoovládání sálu</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F14</f>
        <v>k.ú. Rychnov nad Kněžnou (744107)</v>
      </c>
      <c r="G120" s="13"/>
      <c r="H120" s="13"/>
      <c r="I120" s="12" t="s">
        <v>22</v>
      </c>
      <c r="J120" s="18" t="str">
        <f>IF(J14="","",J14)</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E17</f>
        <v xml:space="preserve">Královéhrad.kraj, Pivovarské nám.1245, H.Králové  </v>
      </c>
      <c r="G122" s="13"/>
      <c r="H122" s="13"/>
      <c r="I122" s="12" t="s">
        <v>30</v>
      </c>
      <c r="J122" s="48" t="str">
        <f>E23</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IF(E20="","",E20)</f>
        <v>Vyplň údaj</v>
      </c>
      <c r="G123" s="13"/>
      <c r="H123" s="13"/>
      <c r="I123" s="12" t="s">
        <v>33</v>
      </c>
      <c r="J123" s="48" t="str">
        <f>E26</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P127+P130+P151+P170+P189+P208</f>
        <v>0</v>
      </c>
      <c r="Q126" s="23"/>
      <c r="R126" s="72">
        <f>R127+R130+R151+R170+R189+R208</f>
        <v>0</v>
      </c>
      <c r="S126" s="23"/>
      <c r="T126" s="73">
        <f>T127+T130+T151+T170+T189+T208</f>
        <v>0</v>
      </c>
      <c r="U126" s="13"/>
      <c r="V126" s="13"/>
      <c r="W126" s="13"/>
      <c r="X126" s="13"/>
      <c r="Y126" s="13"/>
      <c r="Z126" s="13"/>
      <c r="AA126" s="13"/>
      <c r="AB126" s="13"/>
      <c r="AC126" s="13"/>
      <c r="AD126" s="13"/>
      <c r="AE126" s="13"/>
      <c r="AT126" s="6" t="s">
        <v>76</v>
      </c>
      <c r="AU126" s="6" t="s">
        <v>167</v>
      </c>
      <c r="BK126" s="74">
        <f>BK127+BK130+BK151+BK170+BK189+BK208</f>
        <v>0</v>
      </c>
    </row>
    <row r="127" spans="1:65" s="75" customFormat="1" ht="26" customHeight="1">
      <c r="B127" s="76"/>
      <c r="D127" s="77" t="s">
        <v>76</v>
      </c>
      <c r="E127" s="78" t="s">
        <v>1206</v>
      </c>
      <c r="F127" s="78" t="s">
        <v>1207</v>
      </c>
      <c r="J127" s="79">
        <f>BK127</f>
        <v>0</v>
      </c>
      <c r="L127" s="76"/>
      <c r="M127" s="80"/>
      <c r="N127" s="81"/>
      <c r="O127" s="81"/>
      <c r="P127" s="82">
        <f>SUM(P128:P129)</f>
        <v>0</v>
      </c>
      <c r="Q127" s="81"/>
      <c r="R127" s="82">
        <f>SUM(R128:R129)</f>
        <v>0</v>
      </c>
      <c r="S127" s="81"/>
      <c r="T127" s="83">
        <f>SUM(T128:T129)</f>
        <v>0</v>
      </c>
      <c r="AR127" s="77" t="s">
        <v>85</v>
      </c>
      <c r="AT127" s="84" t="s">
        <v>76</v>
      </c>
      <c r="AU127" s="84" t="s">
        <v>77</v>
      </c>
      <c r="AY127" s="77" t="s">
        <v>184</v>
      </c>
      <c r="BK127" s="85">
        <f>SUM(BK128:BK129)</f>
        <v>0</v>
      </c>
    </row>
    <row r="128" spans="1:65" s="16" customFormat="1" ht="14.4" customHeight="1">
      <c r="A128" s="13"/>
      <c r="B128" s="14"/>
      <c r="C128" s="86" t="s">
        <v>85</v>
      </c>
      <c r="D128" s="86" t="s">
        <v>185</v>
      </c>
      <c r="E128" s="87" t="s">
        <v>1208</v>
      </c>
      <c r="F128" s="88" t="s">
        <v>1209</v>
      </c>
      <c r="G128" s="89" t="s">
        <v>1210</v>
      </c>
      <c r="H128" s="90">
        <v>2</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87</v>
      </c>
    </row>
    <row r="129" spans="1:65" s="16" customFormat="1" ht="18">
      <c r="A129" s="13"/>
      <c r="B129" s="14"/>
      <c r="C129" s="13"/>
      <c r="D129" s="100" t="s">
        <v>191</v>
      </c>
      <c r="E129" s="13"/>
      <c r="F129" s="101" t="s">
        <v>1211</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75" customFormat="1" ht="26" customHeight="1">
      <c r="B130" s="76"/>
      <c r="D130" s="77" t="s">
        <v>76</v>
      </c>
      <c r="E130" s="78" t="s">
        <v>1212</v>
      </c>
      <c r="F130" s="78" t="s">
        <v>1213</v>
      </c>
      <c r="J130" s="79">
        <f>BK130</f>
        <v>0</v>
      </c>
      <c r="L130" s="76"/>
      <c r="M130" s="80"/>
      <c r="N130" s="81"/>
      <c r="O130" s="81"/>
      <c r="P130" s="82">
        <f>SUM(P131:P150)</f>
        <v>0</v>
      </c>
      <c r="Q130" s="81"/>
      <c r="R130" s="82">
        <f>SUM(R131:R150)</f>
        <v>0</v>
      </c>
      <c r="S130" s="81"/>
      <c r="T130" s="83">
        <f>SUM(T131:T150)</f>
        <v>0</v>
      </c>
      <c r="AR130" s="77" t="s">
        <v>85</v>
      </c>
      <c r="AT130" s="84" t="s">
        <v>76</v>
      </c>
      <c r="AU130" s="84" t="s">
        <v>77</v>
      </c>
      <c r="AY130" s="77" t="s">
        <v>184</v>
      </c>
      <c r="BK130" s="85">
        <f>SUM(BK131:BK150)</f>
        <v>0</v>
      </c>
    </row>
    <row r="131" spans="1:65" s="16" customFormat="1" ht="14.4" customHeight="1">
      <c r="A131" s="13"/>
      <c r="B131" s="14"/>
      <c r="C131" s="86" t="s">
        <v>87</v>
      </c>
      <c r="D131" s="86" t="s">
        <v>185</v>
      </c>
      <c r="E131" s="87" t="s">
        <v>1214</v>
      </c>
      <c r="F131" s="88" t="s">
        <v>1215</v>
      </c>
      <c r="G131" s="89" t="s">
        <v>1210</v>
      </c>
      <c r="H131" s="90">
        <v>1</v>
      </c>
      <c r="I131" s="91"/>
      <c r="J131" s="91">
        <f>ROUND(I131*H131,2)</f>
        <v>0</v>
      </c>
      <c r="K131" s="92"/>
      <c r="L131" s="14" t="s">
        <v>1242</v>
      </c>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214</v>
      </c>
    </row>
    <row r="132" spans="1:65" s="16" customFormat="1" ht="18">
      <c r="A132" s="13"/>
      <c r="B132" s="14"/>
      <c r="C132" s="13"/>
      <c r="D132" s="100" t="s">
        <v>191</v>
      </c>
      <c r="E132" s="13"/>
      <c r="F132" s="101" t="s">
        <v>1211</v>
      </c>
      <c r="G132" s="13"/>
      <c r="H132" s="13"/>
      <c r="I132" s="13"/>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14.4" customHeight="1">
      <c r="A133" s="13"/>
      <c r="B133" s="14"/>
      <c r="C133" s="86" t="s">
        <v>97</v>
      </c>
      <c r="D133" s="86" t="s">
        <v>185</v>
      </c>
      <c r="E133" s="87" t="s">
        <v>1216</v>
      </c>
      <c r="F133" s="88" t="s">
        <v>1217</v>
      </c>
      <c r="G133" s="89" t="s">
        <v>1210</v>
      </c>
      <c r="H133" s="90">
        <v>1</v>
      </c>
      <c r="I133" s="91"/>
      <c r="J133" s="91">
        <f>ROUND(I133*H133,2)</f>
        <v>0</v>
      </c>
      <c r="K133" s="92"/>
      <c r="L133" s="14" t="s">
        <v>1242</v>
      </c>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252</v>
      </c>
    </row>
    <row r="134" spans="1:65" s="16" customFormat="1" ht="18">
      <c r="A134" s="13"/>
      <c r="B134" s="14"/>
      <c r="C134" s="13"/>
      <c r="D134" s="100" t="s">
        <v>191</v>
      </c>
      <c r="E134" s="13"/>
      <c r="F134" s="101" t="s">
        <v>1211</v>
      </c>
      <c r="G134" s="13"/>
      <c r="H134" s="13"/>
      <c r="I134" s="13"/>
      <c r="J134" s="13"/>
      <c r="K134" s="13"/>
      <c r="L134" s="14"/>
      <c r="M134" s="102"/>
      <c r="N134" s="103"/>
      <c r="O134" s="95"/>
      <c r="P134" s="95"/>
      <c r="Q134" s="95"/>
      <c r="R134" s="95"/>
      <c r="S134" s="95"/>
      <c r="T134" s="104"/>
      <c r="U134" s="13"/>
      <c r="V134" s="13"/>
      <c r="W134" s="13"/>
      <c r="X134" s="13"/>
      <c r="Y134" s="13"/>
      <c r="Z134" s="13"/>
      <c r="AA134" s="13"/>
      <c r="AB134" s="13"/>
      <c r="AC134" s="13"/>
      <c r="AD134" s="13"/>
      <c r="AE134" s="13"/>
      <c r="AT134" s="6" t="s">
        <v>191</v>
      </c>
      <c r="AU134" s="6" t="s">
        <v>85</v>
      </c>
    </row>
    <row r="135" spans="1:65" s="16" customFormat="1" ht="14.4" customHeight="1">
      <c r="A135" s="13"/>
      <c r="B135" s="14"/>
      <c r="C135" s="86" t="s">
        <v>214</v>
      </c>
      <c r="D135" s="86" t="s">
        <v>185</v>
      </c>
      <c r="E135" s="87" t="s">
        <v>1218</v>
      </c>
      <c r="F135" s="88" t="s">
        <v>1219</v>
      </c>
      <c r="G135" s="89" t="s">
        <v>1210</v>
      </c>
      <c r="H135" s="90">
        <v>1</v>
      </c>
      <c r="I135" s="91"/>
      <c r="J135" s="91">
        <f>ROUND(I135*H135,2)</f>
        <v>0</v>
      </c>
      <c r="K135" s="92"/>
      <c r="L135" s="14" t="s">
        <v>1242</v>
      </c>
      <c r="M135" s="93" t="s">
        <v>1</v>
      </c>
      <c r="N135" s="94" t="s">
        <v>42</v>
      </c>
      <c r="O135" s="95"/>
      <c r="P135" s="96">
        <f>O135*H135</f>
        <v>0</v>
      </c>
      <c r="Q135" s="96">
        <v>0</v>
      </c>
      <c r="R135" s="96">
        <f>Q135*H135</f>
        <v>0</v>
      </c>
      <c r="S135" s="96">
        <v>0</v>
      </c>
      <c r="T135" s="97">
        <f>S135*H135</f>
        <v>0</v>
      </c>
      <c r="U135" s="13"/>
      <c r="V135" s="13"/>
      <c r="W135" s="13"/>
      <c r="X135" s="13"/>
      <c r="Y135" s="13"/>
      <c r="Z135" s="13"/>
      <c r="AA135" s="13"/>
      <c r="AB135" s="13"/>
      <c r="AC135" s="13"/>
      <c r="AD135" s="13"/>
      <c r="AE135" s="13"/>
      <c r="AR135" s="98" t="s">
        <v>85</v>
      </c>
      <c r="AT135" s="98" t="s">
        <v>185</v>
      </c>
      <c r="AU135" s="98" t="s">
        <v>85</v>
      </c>
      <c r="AY135" s="6" t="s">
        <v>184</v>
      </c>
      <c r="BE135" s="99">
        <f>IF(N135="základní",J135,0)</f>
        <v>0</v>
      </c>
      <c r="BF135" s="99">
        <f>IF(N135="snížená",J135,0)</f>
        <v>0</v>
      </c>
      <c r="BG135" s="99">
        <f>IF(N135="zákl. přenesená",J135,0)</f>
        <v>0</v>
      </c>
      <c r="BH135" s="99">
        <f>IF(N135="sníž. přenesená",J135,0)</f>
        <v>0</v>
      </c>
      <c r="BI135" s="99">
        <f>IF(N135="nulová",J135,0)</f>
        <v>0</v>
      </c>
      <c r="BJ135" s="6" t="s">
        <v>85</v>
      </c>
      <c r="BK135" s="99">
        <f>ROUND(I135*H135,2)</f>
        <v>0</v>
      </c>
      <c r="BL135" s="6" t="s">
        <v>85</v>
      </c>
      <c r="BM135" s="98" t="s">
        <v>259</v>
      </c>
    </row>
    <row r="136" spans="1:65" s="16" customFormat="1" ht="18">
      <c r="A136" s="13"/>
      <c r="B136" s="14"/>
      <c r="C136" s="13"/>
      <c r="D136" s="100" t="s">
        <v>191</v>
      </c>
      <c r="E136" s="13"/>
      <c r="F136" s="101" t="s">
        <v>1211</v>
      </c>
      <c r="G136" s="13"/>
      <c r="H136" s="13"/>
      <c r="I136" s="13"/>
      <c r="J136" s="13"/>
      <c r="K136" s="13"/>
      <c r="L136" s="14"/>
      <c r="M136" s="102"/>
      <c r="N136" s="103"/>
      <c r="O136" s="95"/>
      <c r="P136" s="95"/>
      <c r="Q136" s="95"/>
      <c r="R136" s="95"/>
      <c r="S136" s="95"/>
      <c r="T136" s="104"/>
      <c r="U136" s="13"/>
      <c r="V136" s="13"/>
      <c r="W136" s="13"/>
      <c r="X136" s="13"/>
      <c r="Y136" s="13"/>
      <c r="Z136" s="13"/>
      <c r="AA136" s="13"/>
      <c r="AB136" s="13"/>
      <c r="AC136" s="13"/>
      <c r="AD136" s="13"/>
      <c r="AE136" s="13"/>
      <c r="AT136" s="6" t="s">
        <v>191</v>
      </c>
      <c r="AU136" s="6" t="s">
        <v>85</v>
      </c>
    </row>
    <row r="137" spans="1:65" s="16" customFormat="1" ht="14.4" customHeight="1">
      <c r="A137" s="13"/>
      <c r="B137" s="14"/>
      <c r="C137" s="86" t="s">
        <v>249</v>
      </c>
      <c r="D137" s="86" t="s">
        <v>185</v>
      </c>
      <c r="E137" s="87" t="s">
        <v>1220</v>
      </c>
      <c r="F137" s="88" t="s">
        <v>1221</v>
      </c>
      <c r="G137" s="89" t="s">
        <v>1210</v>
      </c>
      <c r="H137" s="90">
        <v>1</v>
      </c>
      <c r="I137" s="91"/>
      <c r="J137" s="91">
        <f>ROUND(I137*H137,2)</f>
        <v>0</v>
      </c>
      <c r="K137" s="92"/>
      <c r="L137" s="14" t="s">
        <v>1242</v>
      </c>
      <c r="M137" s="93" t="s">
        <v>1</v>
      </c>
      <c r="N137" s="94" t="s">
        <v>42</v>
      </c>
      <c r="O137" s="95"/>
      <c r="P137" s="96">
        <f>O137*H137</f>
        <v>0</v>
      </c>
      <c r="Q137" s="96">
        <v>0</v>
      </c>
      <c r="R137" s="96">
        <f>Q137*H137</f>
        <v>0</v>
      </c>
      <c r="S137" s="96">
        <v>0</v>
      </c>
      <c r="T137" s="97">
        <f>S137*H137</f>
        <v>0</v>
      </c>
      <c r="U137" s="13"/>
      <c r="V137" s="13"/>
      <c r="W137" s="13"/>
      <c r="X137" s="13"/>
      <c r="Y137" s="13"/>
      <c r="Z137" s="13"/>
      <c r="AA137" s="13"/>
      <c r="AB137" s="13"/>
      <c r="AC137" s="13"/>
      <c r="AD137" s="13"/>
      <c r="AE137" s="13"/>
      <c r="AR137" s="98" t="s">
        <v>85</v>
      </c>
      <c r="AT137" s="98" t="s">
        <v>185</v>
      </c>
      <c r="AU137" s="98" t="s">
        <v>85</v>
      </c>
      <c r="AY137" s="6" t="s">
        <v>184</v>
      </c>
      <c r="BE137" s="99">
        <f>IF(N137="základní",J137,0)</f>
        <v>0</v>
      </c>
      <c r="BF137" s="99">
        <f>IF(N137="snížená",J137,0)</f>
        <v>0</v>
      </c>
      <c r="BG137" s="99">
        <f>IF(N137="zákl. přenesená",J137,0)</f>
        <v>0</v>
      </c>
      <c r="BH137" s="99">
        <f>IF(N137="sníž. přenesená",J137,0)</f>
        <v>0</v>
      </c>
      <c r="BI137" s="99">
        <f>IF(N137="nulová",J137,0)</f>
        <v>0</v>
      </c>
      <c r="BJ137" s="6" t="s">
        <v>85</v>
      </c>
      <c r="BK137" s="99">
        <f>ROUND(I137*H137,2)</f>
        <v>0</v>
      </c>
      <c r="BL137" s="6" t="s">
        <v>85</v>
      </c>
      <c r="BM137" s="98" t="s">
        <v>182</v>
      </c>
    </row>
    <row r="138" spans="1:65" s="16" customFormat="1" ht="18">
      <c r="A138" s="13"/>
      <c r="B138" s="14"/>
      <c r="C138" s="13"/>
      <c r="D138" s="100" t="s">
        <v>191</v>
      </c>
      <c r="E138" s="13"/>
      <c r="F138" s="101" t="s">
        <v>1211</v>
      </c>
      <c r="G138" s="13"/>
      <c r="H138" s="13"/>
      <c r="I138" s="13"/>
      <c r="J138" s="13"/>
      <c r="K138" s="13"/>
      <c r="L138" s="14"/>
      <c r="M138" s="102"/>
      <c r="N138" s="103"/>
      <c r="O138" s="95"/>
      <c r="P138" s="95"/>
      <c r="Q138" s="95"/>
      <c r="R138" s="95"/>
      <c r="S138" s="95"/>
      <c r="T138" s="104"/>
      <c r="U138" s="13"/>
      <c r="V138" s="13"/>
      <c r="W138" s="13"/>
      <c r="X138" s="13"/>
      <c r="Y138" s="13"/>
      <c r="Z138" s="13"/>
      <c r="AA138" s="13"/>
      <c r="AB138" s="13"/>
      <c r="AC138" s="13"/>
      <c r="AD138" s="13"/>
      <c r="AE138" s="13"/>
      <c r="AT138" s="6" t="s">
        <v>191</v>
      </c>
      <c r="AU138" s="6" t="s">
        <v>85</v>
      </c>
    </row>
    <row r="139" spans="1:65" s="16" customFormat="1" ht="14.4" customHeight="1">
      <c r="A139" s="13"/>
      <c r="B139" s="14"/>
      <c r="C139" s="86" t="s">
        <v>252</v>
      </c>
      <c r="D139" s="86" t="s">
        <v>185</v>
      </c>
      <c r="E139" s="87" t="s">
        <v>1222</v>
      </c>
      <c r="F139" s="88" t="s">
        <v>1223</v>
      </c>
      <c r="G139" s="89" t="s">
        <v>1210</v>
      </c>
      <c r="H139" s="90">
        <v>1</v>
      </c>
      <c r="I139" s="91"/>
      <c r="J139" s="91">
        <f>ROUND(I139*H139,2)</f>
        <v>0</v>
      </c>
      <c r="K139" s="92"/>
      <c r="L139" s="14" t="s">
        <v>1242</v>
      </c>
      <c r="M139" s="93" t="s">
        <v>1</v>
      </c>
      <c r="N139" s="94" t="s">
        <v>42</v>
      </c>
      <c r="O139" s="95"/>
      <c r="P139" s="96">
        <f>O139*H139</f>
        <v>0</v>
      </c>
      <c r="Q139" s="96">
        <v>0</v>
      </c>
      <c r="R139" s="96">
        <f>Q139*H139</f>
        <v>0</v>
      </c>
      <c r="S139" s="96">
        <v>0</v>
      </c>
      <c r="T139" s="97">
        <f>S139*H139</f>
        <v>0</v>
      </c>
      <c r="U139" s="13"/>
      <c r="V139" s="13"/>
      <c r="W139" s="13"/>
      <c r="X139" s="13"/>
      <c r="Y139" s="13"/>
      <c r="Z139" s="13"/>
      <c r="AA139" s="13"/>
      <c r="AB139" s="13"/>
      <c r="AC139" s="13"/>
      <c r="AD139" s="13"/>
      <c r="AE139" s="13"/>
      <c r="AR139" s="98" t="s">
        <v>85</v>
      </c>
      <c r="AT139" s="98" t="s">
        <v>185</v>
      </c>
      <c r="AU139" s="98" t="s">
        <v>85</v>
      </c>
      <c r="AY139" s="6" t="s">
        <v>184</v>
      </c>
      <c r="BE139" s="99">
        <f>IF(N139="základní",J139,0)</f>
        <v>0</v>
      </c>
      <c r="BF139" s="99">
        <f>IF(N139="snížená",J139,0)</f>
        <v>0</v>
      </c>
      <c r="BG139" s="99">
        <f>IF(N139="zákl. přenesená",J139,0)</f>
        <v>0</v>
      </c>
      <c r="BH139" s="99">
        <f>IF(N139="sníž. přenesená",J139,0)</f>
        <v>0</v>
      </c>
      <c r="BI139" s="99">
        <f>IF(N139="nulová",J139,0)</f>
        <v>0</v>
      </c>
      <c r="BJ139" s="6" t="s">
        <v>85</v>
      </c>
      <c r="BK139" s="99">
        <f>ROUND(I139*H139,2)</f>
        <v>0</v>
      </c>
      <c r="BL139" s="6" t="s">
        <v>85</v>
      </c>
      <c r="BM139" s="98" t="s">
        <v>280</v>
      </c>
    </row>
    <row r="140" spans="1:65" s="16" customFormat="1" ht="18">
      <c r="A140" s="13"/>
      <c r="B140" s="14"/>
      <c r="C140" s="13"/>
      <c r="D140" s="100" t="s">
        <v>191</v>
      </c>
      <c r="E140" s="13"/>
      <c r="F140" s="101" t="s">
        <v>1211</v>
      </c>
      <c r="G140" s="13"/>
      <c r="H140" s="13"/>
      <c r="I140" s="13"/>
      <c r="J140" s="13"/>
      <c r="K140" s="13"/>
      <c r="L140" s="14"/>
      <c r="M140" s="102"/>
      <c r="N140" s="103"/>
      <c r="O140" s="95"/>
      <c r="P140" s="95"/>
      <c r="Q140" s="95"/>
      <c r="R140" s="95"/>
      <c r="S140" s="95"/>
      <c r="T140" s="104"/>
      <c r="U140" s="13"/>
      <c r="V140" s="13"/>
      <c r="W140" s="13"/>
      <c r="X140" s="13"/>
      <c r="Y140" s="13"/>
      <c r="Z140" s="13"/>
      <c r="AA140" s="13"/>
      <c r="AB140" s="13"/>
      <c r="AC140" s="13"/>
      <c r="AD140" s="13"/>
      <c r="AE140" s="13"/>
      <c r="AT140" s="6" t="s">
        <v>191</v>
      </c>
      <c r="AU140" s="6" t="s">
        <v>85</v>
      </c>
    </row>
    <row r="141" spans="1:65" s="16" customFormat="1" ht="14.4" customHeight="1">
      <c r="A141" s="13"/>
      <c r="B141" s="14"/>
      <c r="C141" s="86" t="s">
        <v>256</v>
      </c>
      <c r="D141" s="86" t="s">
        <v>185</v>
      </c>
      <c r="E141" s="87" t="s">
        <v>1224</v>
      </c>
      <c r="F141" s="88" t="s">
        <v>1225</v>
      </c>
      <c r="G141" s="89" t="s">
        <v>1210</v>
      </c>
      <c r="H141" s="90">
        <v>1</v>
      </c>
      <c r="I141" s="91"/>
      <c r="J141" s="91">
        <f>ROUND(I141*H141,2)</f>
        <v>0</v>
      </c>
      <c r="K141" s="92"/>
      <c r="L141" s="14" t="s">
        <v>1242</v>
      </c>
      <c r="M141" s="93" t="s">
        <v>1</v>
      </c>
      <c r="N141" s="94" t="s">
        <v>42</v>
      </c>
      <c r="O141" s="95"/>
      <c r="P141" s="96">
        <f>O141*H141</f>
        <v>0</v>
      </c>
      <c r="Q141" s="96">
        <v>0</v>
      </c>
      <c r="R141" s="96">
        <f>Q141*H141</f>
        <v>0</v>
      </c>
      <c r="S141" s="96">
        <v>0</v>
      </c>
      <c r="T141" s="97">
        <f>S141*H141</f>
        <v>0</v>
      </c>
      <c r="U141" s="13"/>
      <c r="V141" s="13"/>
      <c r="W141" s="13"/>
      <c r="X141" s="13"/>
      <c r="Y141" s="13"/>
      <c r="Z141" s="13"/>
      <c r="AA141" s="13"/>
      <c r="AB141" s="13"/>
      <c r="AC141" s="13"/>
      <c r="AD141" s="13"/>
      <c r="AE141" s="13"/>
      <c r="AR141" s="98" t="s">
        <v>85</v>
      </c>
      <c r="AT141" s="98" t="s">
        <v>185</v>
      </c>
      <c r="AU141" s="98" t="s">
        <v>85</v>
      </c>
      <c r="AY141" s="6" t="s">
        <v>184</v>
      </c>
      <c r="BE141" s="99">
        <f>IF(N141="základní",J141,0)</f>
        <v>0</v>
      </c>
      <c r="BF141" s="99">
        <f>IF(N141="snížená",J141,0)</f>
        <v>0</v>
      </c>
      <c r="BG141" s="99">
        <f>IF(N141="zákl. přenesená",J141,0)</f>
        <v>0</v>
      </c>
      <c r="BH141" s="99">
        <f>IF(N141="sníž. přenesená",J141,0)</f>
        <v>0</v>
      </c>
      <c r="BI141" s="99">
        <f>IF(N141="nulová",J141,0)</f>
        <v>0</v>
      </c>
      <c r="BJ141" s="6" t="s">
        <v>85</v>
      </c>
      <c r="BK141" s="99">
        <f>ROUND(I141*H141,2)</f>
        <v>0</v>
      </c>
      <c r="BL141" s="6" t="s">
        <v>85</v>
      </c>
      <c r="BM141" s="98" t="s">
        <v>304</v>
      </c>
    </row>
    <row r="142" spans="1:65" s="16" customFormat="1" ht="18">
      <c r="A142" s="13"/>
      <c r="B142" s="14"/>
      <c r="C142" s="13"/>
      <c r="D142" s="100" t="s">
        <v>191</v>
      </c>
      <c r="E142" s="13"/>
      <c r="F142" s="101" t="s">
        <v>1211</v>
      </c>
      <c r="G142" s="13"/>
      <c r="H142" s="13"/>
      <c r="I142" s="13"/>
      <c r="J142" s="13"/>
      <c r="K142" s="13"/>
      <c r="L142" s="14"/>
      <c r="M142" s="102"/>
      <c r="N142" s="103"/>
      <c r="O142" s="95"/>
      <c r="P142" s="95"/>
      <c r="Q142" s="95"/>
      <c r="R142" s="95"/>
      <c r="S142" s="95"/>
      <c r="T142" s="104"/>
      <c r="U142" s="13"/>
      <c r="V142" s="13"/>
      <c r="W142" s="13"/>
      <c r="X142" s="13"/>
      <c r="Y142" s="13"/>
      <c r="Z142" s="13"/>
      <c r="AA142" s="13"/>
      <c r="AB142" s="13"/>
      <c r="AC142" s="13"/>
      <c r="AD142" s="13"/>
      <c r="AE142" s="13"/>
      <c r="AT142" s="6" t="s">
        <v>191</v>
      </c>
      <c r="AU142" s="6" t="s">
        <v>85</v>
      </c>
    </row>
    <row r="143" spans="1:65" s="16" customFormat="1" ht="14.4" customHeight="1">
      <c r="A143" s="13"/>
      <c r="B143" s="14"/>
      <c r="C143" s="86" t="s">
        <v>259</v>
      </c>
      <c r="D143" s="86" t="s">
        <v>185</v>
      </c>
      <c r="E143" s="87" t="s">
        <v>1226</v>
      </c>
      <c r="F143" s="88" t="s">
        <v>1227</v>
      </c>
      <c r="G143" s="89" t="s">
        <v>1210</v>
      </c>
      <c r="H143" s="90">
        <v>1</v>
      </c>
      <c r="I143" s="91"/>
      <c r="J143" s="91">
        <f>ROUND(I143*H143,2)</f>
        <v>0</v>
      </c>
      <c r="K143" s="92"/>
      <c r="L143" s="14" t="s">
        <v>1242</v>
      </c>
      <c r="M143" s="93" t="s">
        <v>1</v>
      </c>
      <c r="N143" s="94" t="s">
        <v>42</v>
      </c>
      <c r="O143" s="95"/>
      <c r="P143" s="96">
        <f>O143*H143</f>
        <v>0</v>
      </c>
      <c r="Q143" s="96">
        <v>0</v>
      </c>
      <c r="R143" s="96">
        <f>Q143*H143</f>
        <v>0</v>
      </c>
      <c r="S143" s="96">
        <v>0</v>
      </c>
      <c r="T143" s="97">
        <f>S143*H143</f>
        <v>0</v>
      </c>
      <c r="U143" s="13"/>
      <c r="V143" s="13"/>
      <c r="W143" s="13"/>
      <c r="X143" s="13"/>
      <c r="Y143" s="13"/>
      <c r="Z143" s="13"/>
      <c r="AA143" s="13"/>
      <c r="AB143" s="13"/>
      <c r="AC143" s="13"/>
      <c r="AD143" s="13"/>
      <c r="AE143" s="13"/>
      <c r="AR143" s="98" t="s">
        <v>85</v>
      </c>
      <c r="AT143" s="98" t="s">
        <v>185</v>
      </c>
      <c r="AU143" s="98" t="s">
        <v>85</v>
      </c>
      <c r="AY143" s="6" t="s">
        <v>184</v>
      </c>
      <c r="BE143" s="99">
        <f>IF(N143="základní",J143,0)</f>
        <v>0</v>
      </c>
      <c r="BF143" s="99">
        <f>IF(N143="snížená",J143,0)</f>
        <v>0</v>
      </c>
      <c r="BG143" s="99">
        <f>IF(N143="zákl. přenesená",J143,0)</f>
        <v>0</v>
      </c>
      <c r="BH143" s="99">
        <f>IF(N143="sníž. přenesená",J143,0)</f>
        <v>0</v>
      </c>
      <c r="BI143" s="99">
        <f>IF(N143="nulová",J143,0)</f>
        <v>0</v>
      </c>
      <c r="BJ143" s="6" t="s">
        <v>85</v>
      </c>
      <c r="BK143" s="99">
        <f>ROUND(I143*H143,2)</f>
        <v>0</v>
      </c>
      <c r="BL143" s="6" t="s">
        <v>85</v>
      </c>
      <c r="BM143" s="98" t="s">
        <v>311</v>
      </c>
    </row>
    <row r="144" spans="1:65" s="16" customFormat="1" ht="18">
      <c r="A144" s="13"/>
      <c r="B144" s="14"/>
      <c r="C144" s="13"/>
      <c r="D144" s="100" t="s">
        <v>191</v>
      </c>
      <c r="E144" s="13"/>
      <c r="F144" s="101" t="s">
        <v>1211</v>
      </c>
      <c r="G144" s="13"/>
      <c r="H144" s="13"/>
      <c r="I144" s="13"/>
      <c r="J144" s="13"/>
      <c r="K144" s="13"/>
      <c r="L144" s="14"/>
      <c r="M144" s="102"/>
      <c r="N144" s="103"/>
      <c r="O144" s="95"/>
      <c r="P144" s="95"/>
      <c r="Q144" s="95"/>
      <c r="R144" s="95"/>
      <c r="S144" s="95"/>
      <c r="T144" s="104"/>
      <c r="U144" s="13"/>
      <c r="V144" s="13"/>
      <c r="W144" s="13"/>
      <c r="X144" s="13"/>
      <c r="Y144" s="13"/>
      <c r="Z144" s="13"/>
      <c r="AA144" s="13"/>
      <c r="AB144" s="13"/>
      <c r="AC144" s="13"/>
      <c r="AD144" s="13"/>
      <c r="AE144" s="13"/>
      <c r="AT144" s="6" t="s">
        <v>191</v>
      </c>
      <c r="AU144" s="6" t="s">
        <v>85</v>
      </c>
    </row>
    <row r="145" spans="1:65" s="16" customFormat="1" ht="24.15" customHeight="1">
      <c r="A145" s="13"/>
      <c r="B145" s="14"/>
      <c r="C145" s="86" t="s">
        <v>287</v>
      </c>
      <c r="D145" s="86" t="s">
        <v>185</v>
      </c>
      <c r="E145" s="87" t="s">
        <v>1228</v>
      </c>
      <c r="F145" s="88" t="s">
        <v>1229</v>
      </c>
      <c r="G145" s="89" t="s">
        <v>1210</v>
      </c>
      <c r="H145" s="90">
        <v>1</v>
      </c>
      <c r="I145" s="91"/>
      <c r="J145" s="91">
        <f>ROUND(I145*H145,2)</f>
        <v>0</v>
      </c>
      <c r="K145" s="92"/>
      <c r="L145" s="14" t="s">
        <v>1242</v>
      </c>
      <c r="M145" s="93" t="s">
        <v>1</v>
      </c>
      <c r="N145" s="94" t="s">
        <v>42</v>
      </c>
      <c r="O145" s="95"/>
      <c r="P145" s="96">
        <f>O145*H145</f>
        <v>0</v>
      </c>
      <c r="Q145" s="96">
        <v>0</v>
      </c>
      <c r="R145" s="96">
        <f>Q145*H145</f>
        <v>0</v>
      </c>
      <c r="S145" s="96">
        <v>0</v>
      </c>
      <c r="T145" s="97">
        <f>S145*H145</f>
        <v>0</v>
      </c>
      <c r="U145" s="13"/>
      <c r="V145" s="13"/>
      <c r="W145" s="13"/>
      <c r="X145" s="13"/>
      <c r="Y145" s="13"/>
      <c r="Z145" s="13"/>
      <c r="AA145" s="13"/>
      <c r="AB145" s="13"/>
      <c r="AC145" s="13"/>
      <c r="AD145" s="13"/>
      <c r="AE145" s="13"/>
      <c r="AR145" s="98" t="s">
        <v>85</v>
      </c>
      <c r="AT145" s="98" t="s">
        <v>185</v>
      </c>
      <c r="AU145" s="98" t="s">
        <v>85</v>
      </c>
      <c r="AY145" s="6" t="s">
        <v>184</v>
      </c>
      <c r="BE145" s="99">
        <f>IF(N145="základní",J145,0)</f>
        <v>0</v>
      </c>
      <c r="BF145" s="99">
        <f>IF(N145="snížená",J145,0)</f>
        <v>0</v>
      </c>
      <c r="BG145" s="99">
        <f>IF(N145="zákl. přenesená",J145,0)</f>
        <v>0</v>
      </c>
      <c r="BH145" s="99">
        <f>IF(N145="sníž. přenesená",J145,0)</f>
        <v>0</v>
      </c>
      <c r="BI145" s="99">
        <f>IF(N145="nulová",J145,0)</f>
        <v>0</v>
      </c>
      <c r="BJ145" s="6" t="s">
        <v>85</v>
      </c>
      <c r="BK145" s="99">
        <f>ROUND(I145*H145,2)</f>
        <v>0</v>
      </c>
      <c r="BL145" s="6" t="s">
        <v>85</v>
      </c>
      <c r="BM145" s="98" t="s">
        <v>319</v>
      </c>
    </row>
    <row r="146" spans="1:65" s="16" customFormat="1" ht="18">
      <c r="A146" s="13"/>
      <c r="B146" s="14"/>
      <c r="C146" s="13"/>
      <c r="D146" s="100" t="s">
        <v>191</v>
      </c>
      <c r="E146" s="13"/>
      <c r="F146" s="101" t="s">
        <v>1211</v>
      </c>
      <c r="G146" s="13"/>
      <c r="H146" s="13"/>
      <c r="I146" s="13"/>
      <c r="J146" s="13"/>
      <c r="K146" s="13"/>
      <c r="L146" s="14"/>
      <c r="M146" s="102"/>
      <c r="N146" s="103"/>
      <c r="O146" s="95"/>
      <c r="P146" s="95"/>
      <c r="Q146" s="95"/>
      <c r="R146" s="95"/>
      <c r="S146" s="95"/>
      <c r="T146" s="104"/>
      <c r="U146" s="13"/>
      <c r="V146" s="13"/>
      <c r="W146" s="13"/>
      <c r="X146" s="13"/>
      <c r="Y146" s="13"/>
      <c r="Z146" s="13"/>
      <c r="AA146" s="13"/>
      <c r="AB146" s="13"/>
      <c r="AC146" s="13"/>
      <c r="AD146" s="13"/>
      <c r="AE146" s="13"/>
      <c r="AT146" s="6" t="s">
        <v>191</v>
      </c>
      <c r="AU146" s="6" t="s">
        <v>85</v>
      </c>
    </row>
    <row r="147" spans="1:65" s="16" customFormat="1" ht="24.15" customHeight="1">
      <c r="A147" s="13"/>
      <c r="B147" s="14"/>
      <c r="C147" s="86" t="s">
        <v>182</v>
      </c>
      <c r="D147" s="86" t="s">
        <v>185</v>
      </c>
      <c r="E147" s="87" t="s">
        <v>1230</v>
      </c>
      <c r="F147" s="88" t="s">
        <v>1231</v>
      </c>
      <c r="G147" s="89" t="s">
        <v>1210</v>
      </c>
      <c r="H147" s="90">
        <v>1</v>
      </c>
      <c r="I147" s="91"/>
      <c r="J147" s="91">
        <f>ROUND(I147*H147,2)</f>
        <v>0</v>
      </c>
      <c r="K147" s="92"/>
      <c r="L147" s="14" t="s">
        <v>1242</v>
      </c>
      <c r="M147" s="93" t="s">
        <v>1</v>
      </c>
      <c r="N147" s="94" t="s">
        <v>42</v>
      </c>
      <c r="O147" s="95"/>
      <c r="P147" s="96">
        <f>O147*H147</f>
        <v>0</v>
      </c>
      <c r="Q147" s="96">
        <v>0</v>
      </c>
      <c r="R147" s="96">
        <f>Q147*H147</f>
        <v>0</v>
      </c>
      <c r="S147" s="96">
        <v>0</v>
      </c>
      <c r="T147" s="97">
        <f>S147*H147</f>
        <v>0</v>
      </c>
      <c r="U147" s="13"/>
      <c r="V147" s="13"/>
      <c r="W147" s="13"/>
      <c r="X147" s="13"/>
      <c r="Y147" s="13"/>
      <c r="Z147" s="13"/>
      <c r="AA147" s="13"/>
      <c r="AB147" s="13"/>
      <c r="AC147" s="13"/>
      <c r="AD147" s="13"/>
      <c r="AE147" s="13"/>
      <c r="AR147" s="98" t="s">
        <v>85</v>
      </c>
      <c r="AT147" s="98" t="s">
        <v>185</v>
      </c>
      <c r="AU147" s="98" t="s">
        <v>85</v>
      </c>
      <c r="AY147" s="6" t="s">
        <v>184</v>
      </c>
      <c r="BE147" s="99">
        <f>IF(N147="základní",J147,0)</f>
        <v>0</v>
      </c>
      <c r="BF147" s="99">
        <f>IF(N147="snížená",J147,0)</f>
        <v>0</v>
      </c>
      <c r="BG147" s="99">
        <f>IF(N147="zákl. přenesená",J147,0)</f>
        <v>0</v>
      </c>
      <c r="BH147" s="99">
        <f>IF(N147="sníž. přenesená",J147,0)</f>
        <v>0</v>
      </c>
      <c r="BI147" s="99">
        <f>IF(N147="nulová",J147,0)</f>
        <v>0</v>
      </c>
      <c r="BJ147" s="6" t="s">
        <v>85</v>
      </c>
      <c r="BK147" s="99">
        <f>ROUND(I147*H147,2)</f>
        <v>0</v>
      </c>
      <c r="BL147" s="6" t="s">
        <v>85</v>
      </c>
      <c r="BM147" s="98" t="s">
        <v>326</v>
      </c>
    </row>
    <row r="148" spans="1:65" s="16" customFormat="1" ht="18">
      <c r="A148" s="13"/>
      <c r="B148" s="14"/>
      <c r="C148" s="13"/>
      <c r="D148" s="100" t="s">
        <v>191</v>
      </c>
      <c r="E148" s="13"/>
      <c r="F148" s="101" t="s">
        <v>1211</v>
      </c>
      <c r="G148" s="13"/>
      <c r="H148" s="13"/>
      <c r="I148" s="13"/>
      <c r="J148" s="13"/>
      <c r="K148" s="13"/>
      <c r="L148" s="14"/>
      <c r="M148" s="102"/>
      <c r="N148" s="103"/>
      <c r="O148" s="95"/>
      <c r="P148" s="95"/>
      <c r="Q148" s="95"/>
      <c r="R148" s="95"/>
      <c r="S148" s="95"/>
      <c r="T148" s="104"/>
      <c r="U148" s="13"/>
      <c r="V148" s="13"/>
      <c r="W148" s="13"/>
      <c r="X148" s="13"/>
      <c r="Y148" s="13"/>
      <c r="Z148" s="13"/>
      <c r="AA148" s="13"/>
      <c r="AB148" s="13"/>
      <c r="AC148" s="13"/>
      <c r="AD148" s="13"/>
      <c r="AE148" s="13"/>
      <c r="AT148" s="6" t="s">
        <v>191</v>
      </c>
      <c r="AU148" s="6" t="s">
        <v>85</v>
      </c>
    </row>
    <row r="149" spans="1:65" s="16" customFormat="1" ht="14.4" customHeight="1">
      <c r="A149" s="13"/>
      <c r="B149" s="14"/>
      <c r="C149" s="86" t="s">
        <v>293</v>
      </c>
      <c r="D149" s="86" t="s">
        <v>185</v>
      </c>
      <c r="E149" s="87" t="s">
        <v>1232</v>
      </c>
      <c r="F149" s="88" t="s">
        <v>1233</v>
      </c>
      <c r="G149" s="89" t="s">
        <v>1210</v>
      </c>
      <c r="H149" s="90">
        <v>1</v>
      </c>
      <c r="I149" s="91"/>
      <c r="J149" s="91">
        <f>ROUND(I149*H149,2)</f>
        <v>0</v>
      </c>
      <c r="K149" s="92"/>
      <c r="L149" s="14" t="s">
        <v>1242</v>
      </c>
      <c r="M149" s="93" t="s">
        <v>1</v>
      </c>
      <c r="N149" s="94" t="s">
        <v>42</v>
      </c>
      <c r="O149" s="95"/>
      <c r="P149" s="96">
        <f>O149*H149</f>
        <v>0</v>
      </c>
      <c r="Q149" s="96">
        <v>0</v>
      </c>
      <c r="R149" s="96">
        <f>Q149*H149</f>
        <v>0</v>
      </c>
      <c r="S149" s="96">
        <v>0</v>
      </c>
      <c r="T149" s="97">
        <f>S149*H149</f>
        <v>0</v>
      </c>
      <c r="U149" s="13"/>
      <c r="V149" s="13"/>
      <c r="W149" s="13"/>
      <c r="X149" s="13"/>
      <c r="Y149" s="13"/>
      <c r="Z149" s="13"/>
      <c r="AA149" s="13"/>
      <c r="AB149" s="13"/>
      <c r="AC149" s="13"/>
      <c r="AD149" s="13"/>
      <c r="AE149" s="13"/>
      <c r="AR149" s="98" t="s">
        <v>85</v>
      </c>
      <c r="AT149" s="98" t="s">
        <v>185</v>
      </c>
      <c r="AU149" s="98" t="s">
        <v>85</v>
      </c>
      <c r="AY149" s="6" t="s">
        <v>184</v>
      </c>
      <c r="BE149" s="99">
        <f>IF(N149="základní",J149,0)</f>
        <v>0</v>
      </c>
      <c r="BF149" s="99">
        <f>IF(N149="snížená",J149,0)</f>
        <v>0</v>
      </c>
      <c r="BG149" s="99">
        <f>IF(N149="zákl. přenesená",J149,0)</f>
        <v>0</v>
      </c>
      <c r="BH149" s="99">
        <f>IF(N149="sníž. přenesená",J149,0)</f>
        <v>0</v>
      </c>
      <c r="BI149" s="99">
        <f>IF(N149="nulová",J149,0)</f>
        <v>0</v>
      </c>
      <c r="BJ149" s="6" t="s">
        <v>85</v>
      </c>
      <c r="BK149" s="99">
        <f>ROUND(I149*H149,2)</f>
        <v>0</v>
      </c>
      <c r="BL149" s="6" t="s">
        <v>85</v>
      </c>
      <c r="BM149" s="98" t="s">
        <v>333</v>
      </c>
    </row>
    <row r="150" spans="1:65" s="16" customFormat="1" ht="18">
      <c r="A150" s="13"/>
      <c r="B150" s="14"/>
      <c r="C150" s="13"/>
      <c r="D150" s="100" t="s">
        <v>191</v>
      </c>
      <c r="E150" s="13"/>
      <c r="F150" s="101" t="s">
        <v>1211</v>
      </c>
      <c r="G150" s="13"/>
      <c r="H150" s="13"/>
      <c r="I150" s="13"/>
      <c r="J150" s="13"/>
      <c r="K150" s="13"/>
      <c r="L150" s="14"/>
      <c r="M150" s="102"/>
      <c r="N150" s="103"/>
      <c r="O150" s="95"/>
      <c r="P150" s="95"/>
      <c r="Q150" s="95"/>
      <c r="R150" s="95"/>
      <c r="S150" s="95"/>
      <c r="T150" s="104"/>
      <c r="U150" s="13"/>
      <c r="V150" s="13"/>
      <c r="W150" s="13"/>
      <c r="X150" s="13"/>
      <c r="Y150" s="13"/>
      <c r="Z150" s="13"/>
      <c r="AA150" s="13"/>
      <c r="AB150" s="13"/>
      <c r="AC150" s="13"/>
      <c r="AD150" s="13"/>
      <c r="AE150" s="13"/>
      <c r="AT150" s="6" t="s">
        <v>191</v>
      </c>
      <c r="AU150" s="6" t="s">
        <v>85</v>
      </c>
    </row>
    <row r="151" spans="1:65" s="75" customFormat="1" ht="26" customHeight="1">
      <c r="B151" s="76"/>
      <c r="D151" s="77" t="s">
        <v>76</v>
      </c>
      <c r="E151" s="78" t="s">
        <v>1234</v>
      </c>
      <c r="F151" s="78" t="s">
        <v>1235</v>
      </c>
      <c r="J151" s="79">
        <f>BK151</f>
        <v>0</v>
      </c>
      <c r="L151" s="76"/>
      <c r="M151" s="80"/>
      <c r="N151" s="81"/>
      <c r="O151" s="81"/>
      <c r="P151" s="82">
        <f>SUM(P152:P169)</f>
        <v>0</v>
      </c>
      <c r="Q151" s="81"/>
      <c r="R151" s="82">
        <f>SUM(R152:R169)</f>
        <v>0</v>
      </c>
      <c r="S151" s="81"/>
      <c r="T151" s="83">
        <f>SUM(T152:T169)</f>
        <v>0</v>
      </c>
      <c r="AR151" s="77" t="s">
        <v>85</v>
      </c>
      <c r="AT151" s="84" t="s">
        <v>76</v>
      </c>
      <c r="AU151" s="84" t="s">
        <v>77</v>
      </c>
      <c r="AY151" s="77" t="s">
        <v>184</v>
      </c>
      <c r="BK151" s="85">
        <f>SUM(BK152:BK169)</f>
        <v>0</v>
      </c>
    </row>
    <row r="152" spans="1:65" s="16" customFormat="1" ht="14.4" customHeight="1">
      <c r="A152" s="13"/>
      <c r="B152" s="14"/>
      <c r="C152" s="86" t="s">
        <v>280</v>
      </c>
      <c r="D152" s="86" t="s">
        <v>185</v>
      </c>
      <c r="E152" s="87" t="s">
        <v>1214</v>
      </c>
      <c r="F152" s="88" t="s">
        <v>1215</v>
      </c>
      <c r="G152" s="89" t="s">
        <v>1210</v>
      </c>
      <c r="H152" s="90">
        <v>1</v>
      </c>
      <c r="I152" s="91"/>
      <c r="J152" s="91">
        <f>ROUND(I152*H152,2)</f>
        <v>0</v>
      </c>
      <c r="K152" s="92"/>
      <c r="L152" s="14" t="s">
        <v>1242</v>
      </c>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340</v>
      </c>
    </row>
    <row r="153" spans="1:65" s="16" customFormat="1" ht="18">
      <c r="A153" s="13"/>
      <c r="B153" s="14"/>
      <c r="C153" s="13"/>
      <c r="D153" s="100" t="s">
        <v>191</v>
      </c>
      <c r="E153" s="13"/>
      <c r="F153" s="101" t="s">
        <v>1211</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86" t="s">
        <v>300</v>
      </c>
      <c r="D154" s="86" t="s">
        <v>185</v>
      </c>
      <c r="E154" s="87" t="s">
        <v>1216</v>
      </c>
      <c r="F154" s="88" t="s">
        <v>1217</v>
      </c>
      <c r="G154" s="89" t="s">
        <v>1210</v>
      </c>
      <c r="H154" s="90">
        <v>1</v>
      </c>
      <c r="I154" s="91"/>
      <c r="J154" s="91">
        <f>ROUND(I154*H154,2)</f>
        <v>0</v>
      </c>
      <c r="K154" s="92"/>
      <c r="L154" s="14" t="s">
        <v>1242</v>
      </c>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346</v>
      </c>
    </row>
    <row r="155" spans="1:65" s="16" customFormat="1" ht="18">
      <c r="A155" s="13"/>
      <c r="B155" s="14"/>
      <c r="C155" s="13"/>
      <c r="D155" s="100" t="s">
        <v>191</v>
      </c>
      <c r="E155" s="13"/>
      <c r="F155" s="101" t="s">
        <v>1211</v>
      </c>
      <c r="G155" s="13"/>
      <c r="H155" s="13"/>
      <c r="I155" s="13"/>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86" t="s">
        <v>304</v>
      </c>
      <c r="D156" s="86" t="s">
        <v>185</v>
      </c>
      <c r="E156" s="87" t="s">
        <v>1218</v>
      </c>
      <c r="F156" s="88" t="s">
        <v>1219</v>
      </c>
      <c r="G156" s="89" t="s">
        <v>1210</v>
      </c>
      <c r="H156" s="90">
        <v>1</v>
      </c>
      <c r="I156" s="91"/>
      <c r="J156" s="91">
        <f>ROUND(I156*H156,2)</f>
        <v>0</v>
      </c>
      <c r="K156" s="92"/>
      <c r="L156" s="14" t="s">
        <v>1242</v>
      </c>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354</v>
      </c>
    </row>
    <row r="157" spans="1:65" s="16" customFormat="1" ht="18">
      <c r="A157" s="13"/>
      <c r="B157" s="14"/>
      <c r="C157" s="13"/>
      <c r="D157" s="100" t="s">
        <v>191</v>
      </c>
      <c r="E157" s="13"/>
      <c r="F157" s="101" t="s">
        <v>1211</v>
      </c>
      <c r="G157" s="13"/>
      <c r="H157" s="13"/>
      <c r="I157" s="13"/>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86" t="s">
        <v>8</v>
      </c>
      <c r="D158" s="86" t="s">
        <v>185</v>
      </c>
      <c r="E158" s="87" t="s">
        <v>1220</v>
      </c>
      <c r="F158" s="88" t="s">
        <v>1221</v>
      </c>
      <c r="G158" s="89" t="s">
        <v>1210</v>
      </c>
      <c r="H158" s="90">
        <v>1</v>
      </c>
      <c r="I158" s="91"/>
      <c r="J158" s="91">
        <f>ROUND(I158*H158,2)</f>
        <v>0</v>
      </c>
      <c r="K158" s="92"/>
      <c r="L158" s="14" t="s">
        <v>1242</v>
      </c>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362</v>
      </c>
    </row>
    <row r="159" spans="1:65" s="16" customFormat="1" ht="18">
      <c r="A159" s="13"/>
      <c r="B159" s="14"/>
      <c r="C159" s="13"/>
      <c r="D159" s="100" t="s">
        <v>191</v>
      </c>
      <c r="E159" s="13"/>
      <c r="F159" s="101" t="s">
        <v>1211</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86" t="s">
        <v>311</v>
      </c>
      <c r="D160" s="86" t="s">
        <v>185</v>
      </c>
      <c r="E160" s="87" t="s">
        <v>1222</v>
      </c>
      <c r="F160" s="88" t="s">
        <v>1223</v>
      </c>
      <c r="G160" s="89" t="s">
        <v>1210</v>
      </c>
      <c r="H160" s="90">
        <v>1</v>
      </c>
      <c r="I160" s="91"/>
      <c r="J160" s="91">
        <f>ROUND(I160*H160,2)</f>
        <v>0</v>
      </c>
      <c r="K160" s="92"/>
      <c r="L160" s="14" t="s">
        <v>1242</v>
      </c>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373</v>
      </c>
    </row>
    <row r="161" spans="1:65" s="16" customFormat="1" ht="18">
      <c r="A161" s="13"/>
      <c r="B161" s="14"/>
      <c r="C161" s="13"/>
      <c r="D161" s="100" t="s">
        <v>191</v>
      </c>
      <c r="E161" s="13"/>
      <c r="F161" s="101" t="s">
        <v>1211</v>
      </c>
      <c r="G161" s="13"/>
      <c r="H161" s="13"/>
      <c r="I161" s="13"/>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14.4" customHeight="1">
      <c r="A162" s="13"/>
      <c r="B162" s="14"/>
      <c r="C162" s="86" t="s">
        <v>315</v>
      </c>
      <c r="D162" s="86" t="s">
        <v>185</v>
      </c>
      <c r="E162" s="87" t="s">
        <v>1224</v>
      </c>
      <c r="F162" s="88" t="s">
        <v>1225</v>
      </c>
      <c r="G162" s="89" t="s">
        <v>1210</v>
      </c>
      <c r="H162" s="90">
        <v>1</v>
      </c>
      <c r="I162" s="91"/>
      <c r="J162" s="91">
        <f>ROUND(I162*H162,2)</f>
        <v>0</v>
      </c>
      <c r="K162" s="92"/>
      <c r="L162" s="14" t="s">
        <v>1242</v>
      </c>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381</v>
      </c>
    </row>
    <row r="163" spans="1:65" s="16" customFormat="1" ht="18">
      <c r="A163" s="13"/>
      <c r="B163" s="14"/>
      <c r="C163" s="13"/>
      <c r="D163" s="100" t="s">
        <v>191</v>
      </c>
      <c r="E163" s="13"/>
      <c r="F163" s="101" t="s">
        <v>1211</v>
      </c>
      <c r="G163" s="13"/>
      <c r="H163" s="13"/>
      <c r="I163" s="13"/>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86" t="s">
        <v>319</v>
      </c>
      <c r="D164" s="86" t="s">
        <v>185</v>
      </c>
      <c r="E164" s="87" t="s">
        <v>1226</v>
      </c>
      <c r="F164" s="88" t="s">
        <v>1227</v>
      </c>
      <c r="G164" s="89" t="s">
        <v>1210</v>
      </c>
      <c r="H164" s="90">
        <v>1</v>
      </c>
      <c r="I164" s="91"/>
      <c r="J164" s="91">
        <f>ROUND(I164*H164,2)</f>
        <v>0</v>
      </c>
      <c r="K164" s="92"/>
      <c r="L164" s="14" t="s">
        <v>1242</v>
      </c>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226</v>
      </c>
    </row>
    <row r="165" spans="1:65" s="16" customFormat="1" ht="18">
      <c r="A165" s="13"/>
      <c r="B165" s="14"/>
      <c r="C165" s="13"/>
      <c r="D165" s="100" t="s">
        <v>191</v>
      </c>
      <c r="E165" s="13"/>
      <c r="F165" s="101" t="s">
        <v>1211</v>
      </c>
      <c r="G165" s="13"/>
      <c r="H165" s="13"/>
      <c r="I165" s="13"/>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16" customFormat="1" ht="24.15" customHeight="1">
      <c r="A166" s="13"/>
      <c r="B166" s="14"/>
      <c r="C166" s="86" t="s">
        <v>322</v>
      </c>
      <c r="D166" s="86" t="s">
        <v>185</v>
      </c>
      <c r="E166" s="87" t="s">
        <v>1228</v>
      </c>
      <c r="F166" s="88" t="s">
        <v>1229</v>
      </c>
      <c r="G166" s="89" t="s">
        <v>1210</v>
      </c>
      <c r="H166" s="90">
        <v>1</v>
      </c>
      <c r="I166" s="91"/>
      <c r="J166" s="91">
        <f>ROUND(I166*H166,2)</f>
        <v>0</v>
      </c>
      <c r="K166" s="92"/>
      <c r="L166" s="14" t="s">
        <v>1242</v>
      </c>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421</v>
      </c>
    </row>
    <row r="167" spans="1:65" s="16" customFormat="1" ht="18">
      <c r="A167" s="13"/>
      <c r="B167" s="14"/>
      <c r="C167" s="13"/>
      <c r="D167" s="100" t="s">
        <v>191</v>
      </c>
      <c r="E167" s="13"/>
      <c r="F167" s="101" t="s">
        <v>1211</v>
      </c>
      <c r="G167" s="13"/>
      <c r="H167" s="13"/>
      <c r="I167" s="13"/>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14.4" customHeight="1">
      <c r="A168" s="13"/>
      <c r="B168" s="14"/>
      <c r="C168" s="86" t="s">
        <v>326</v>
      </c>
      <c r="D168" s="86" t="s">
        <v>185</v>
      </c>
      <c r="E168" s="87" t="s">
        <v>1232</v>
      </c>
      <c r="F168" s="88" t="s">
        <v>1233</v>
      </c>
      <c r="G168" s="89" t="s">
        <v>1210</v>
      </c>
      <c r="H168" s="90">
        <v>1</v>
      </c>
      <c r="I168" s="91"/>
      <c r="J168" s="91">
        <f>ROUND(I168*H168,2)</f>
        <v>0</v>
      </c>
      <c r="K168" s="92"/>
      <c r="L168" s="14" t="s">
        <v>1242</v>
      </c>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424</v>
      </c>
    </row>
    <row r="169" spans="1:65" s="16" customFormat="1" ht="18">
      <c r="A169" s="13"/>
      <c r="B169" s="14"/>
      <c r="C169" s="13"/>
      <c r="D169" s="100" t="s">
        <v>191</v>
      </c>
      <c r="E169" s="13"/>
      <c r="F169" s="101" t="s">
        <v>1211</v>
      </c>
      <c r="G169" s="13"/>
      <c r="H169" s="13"/>
      <c r="I169" s="13"/>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75" customFormat="1" ht="26" customHeight="1">
      <c r="B170" s="76"/>
      <c r="D170" s="77" t="s">
        <v>76</v>
      </c>
      <c r="E170" s="78" t="s">
        <v>1236</v>
      </c>
      <c r="F170" s="78" t="s">
        <v>1237</v>
      </c>
      <c r="J170" s="79">
        <f>BK170</f>
        <v>0</v>
      </c>
      <c r="L170" s="76"/>
      <c r="M170" s="80"/>
      <c r="N170" s="81"/>
      <c r="O170" s="81"/>
      <c r="P170" s="82">
        <f>SUM(P171:P188)</f>
        <v>0</v>
      </c>
      <c r="Q170" s="81"/>
      <c r="R170" s="82">
        <f>SUM(R171:R188)</f>
        <v>0</v>
      </c>
      <c r="S170" s="81"/>
      <c r="T170" s="83">
        <f>SUM(T171:T188)</f>
        <v>0</v>
      </c>
      <c r="AR170" s="77" t="s">
        <v>85</v>
      </c>
      <c r="AT170" s="84" t="s">
        <v>76</v>
      </c>
      <c r="AU170" s="84" t="s">
        <v>77</v>
      </c>
      <c r="AY170" s="77" t="s">
        <v>184</v>
      </c>
      <c r="BK170" s="85">
        <f>SUM(BK171:BK188)</f>
        <v>0</v>
      </c>
    </row>
    <row r="171" spans="1:65" s="16" customFormat="1" ht="14.4" customHeight="1">
      <c r="A171" s="13"/>
      <c r="B171" s="14"/>
      <c r="C171" s="86" t="s">
        <v>7</v>
      </c>
      <c r="D171" s="86" t="s">
        <v>185</v>
      </c>
      <c r="E171" s="87" t="s">
        <v>1214</v>
      </c>
      <c r="F171" s="88" t="s">
        <v>1215</v>
      </c>
      <c r="G171" s="89" t="s">
        <v>1210</v>
      </c>
      <c r="H171" s="90">
        <v>1</v>
      </c>
      <c r="I171" s="91"/>
      <c r="J171" s="91">
        <f>ROUND(I171*H171,2)</f>
        <v>0</v>
      </c>
      <c r="K171" s="92"/>
      <c r="L171" s="14" t="s">
        <v>1242</v>
      </c>
      <c r="M171" s="93" t="s">
        <v>1</v>
      </c>
      <c r="N171" s="94" t="s">
        <v>42</v>
      </c>
      <c r="O171" s="95"/>
      <c r="P171" s="96">
        <f>O171*H171</f>
        <v>0</v>
      </c>
      <c r="Q171" s="96">
        <v>0</v>
      </c>
      <c r="R171" s="96">
        <f>Q171*H171</f>
        <v>0</v>
      </c>
      <c r="S171" s="96">
        <v>0</v>
      </c>
      <c r="T171" s="97">
        <f>S171*H171</f>
        <v>0</v>
      </c>
      <c r="U171" s="13"/>
      <c r="V171" s="13"/>
      <c r="W171" s="13"/>
      <c r="X171" s="13"/>
      <c r="Y171" s="13"/>
      <c r="Z171" s="13"/>
      <c r="AA171" s="13"/>
      <c r="AB171" s="13"/>
      <c r="AC171" s="13"/>
      <c r="AD171" s="13"/>
      <c r="AE171" s="13"/>
      <c r="AR171" s="98" t="s">
        <v>85</v>
      </c>
      <c r="AT171" s="98" t="s">
        <v>185</v>
      </c>
      <c r="AU171" s="98" t="s">
        <v>85</v>
      </c>
      <c r="AY171" s="6" t="s">
        <v>184</v>
      </c>
      <c r="BE171" s="99">
        <f>IF(N171="základní",J171,0)</f>
        <v>0</v>
      </c>
      <c r="BF171" s="99">
        <f>IF(N171="snížená",J171,0)</f>
        <v>0</v>
      </c>
      <c r="BG171" s="99">
        <f>IF(N171="zákl. přenesená",J171,0)</f>
        <v>0</v>
      </c>
      <c r="BH171" s="99">
        <f>IF(N171="sníž. přenesená",J171,0)</f>
        <v>0</v>
      </c>
      <c r="BI171" s="99">
        <f>IF(N171="nulová",J171,0)</f>
        <v>0</v>
      </c>
      <c r="BJ171" s="6" t="s">
        <v>85</v>
      </c>
      <c r="BK171" s="99">
        <f>ROUND(I171*H171,2)</f>
        <v>0</v>
      </c>
      <c r="BL171" s="6" t="s">
        <v>85</v>
      </c>
      <c r="BM171" s="98" t="s">
        <v>427</v>
      </c>
    </row>
    <row r="172" spans="1:65" s="16" customFormat="1" ht="18">
      <c r="A172" s="13"/>
      <c r="B172" s="14"/>
      <c r="C172" s="13"/>
      <c r="D172" s="100" t="s">
        <v>191</v>
      </c>
      <c r="E172" s="13"/>
      <c r="F172" s="101" t="s">
        <v>1211</v>
      </c>
      <c r="G172" s="13"/>
      <c r="H172" s="13"/>
      <c r="I172" s="13"/>
      <c r="J172" s="13"/>
      <c r="K172" s="13"/>
      <c r="L172" s="14"/>
      <c r="M172" s="102"/>
      <c r="N172" s="103"/>
      <c r="O172" s="95"/>
      <c r="P172" s="95"/>
      <c r="Q172" s="95"/>
      <c r="R172" s="95"/>
      <c r="S172" s="95"/>
      <c r="T172" s="104"/>
      <c r="U172" s="13"/>
      <c r="V172" s="13"/>
      <c r="W172" s="13"/>
      <c r="X172" s="13"/>
      <c r="Y172" s="13"/>
      <c r="Z172" s="13"/>
      <c r="AA172" s="13"/>
      <c r="AB172" s="13"/>
      <c r="AC172" s="13"/>
      <c r="AD172" s="13"/>
      <c r="AE172" s="13"/>
      <c r="AT172" s="6" t="s">
        <v>191</v>
      </c>
      <c r="AU172" s="6" t="s">
        <v>85</v>
      </c>
    </row>
    <row r="173" spans="1:65" s="16" customFormat="1" ht="14.4" customHeight="1">
      <c r="A173" s="13"/>
      <c r="B173" s="14"/>
      <c r="C173" s="86" t="s">
        <v>333</v>
      </c>
      <c r="D173" s="86" t="s">
        <v>185</v>
      </c>
      <c r="E173" s="87" t="s">
        <v>1216</v>
      </c>
      <c r="F173" s="88" t="s">
        <v>1217</v>
      </c>
      <c r="G173" s="89" t="s">
        <v>1210</v>
      </c>
      <c r="H173" s="90">
        <v>1</v>
      </c>
      <c r="I173" s="91"/>
      <c r="J173" s="91">
        <f>ROUND(I173*H173,2)</f>
        <v>0</v>
      </c>
      <c r="K173" s="92"/>
      <c r="L173" s="14" t="s">
        <v>1242</v>
      </c>
      <c r="M173" s="93" t="s">
        <v>1</v>
      </c>
      <c r="N173" s="94" t="s">
        <v>42</v>
      </c>
      <c r="O173" s="95"/>
      <c r="P173" s="96">
        <f>O173*H173</f>
        <v>0</v>
      </c>
      <c r="Q173" s="96">
        <v>0</v>
      </c>
      <c r="R173" s="96">
        <f>Q173*H173</f>
        <v>0</v>
      </c>
      <c r="S173" s="96">
        <v>0</v>
      </c>
      <c r="T173" s="97">
        <f>S173*H173</f>
        <v>0</v>
      </c>
      <c r="U173" s="13"/>
      <c r="V173" s="13"/>
      <c r="W173" s="13"/>
      <c r="X173" s="13"/>
      <c r="Y173" s="13"/>
      <c r="Z173" s="13"/>
      <c r="AA173" s="13"/>
      <c r="AB173" s="13"/>
      <c r="AC173" s="13"/>
      <c r="AD173" s="13"/>
      <c r="AE173" s="13"/>
      <c r="AR173" s="98" t="s">
        <v>85</v>
      </c>
      <c r="AT173" s="98" t="s">
        <v>185</v>
      </c>
      <c r="AU173" s="98" t="s">
        <v>85</v>
      </c>
      <c r="AY173" s="6" t="s">
        <v>184</v>
      </c>
      <c r="BE173" s="99">
        <f>IF(N173="základní",J173,0)</f>
        <v>0</v>
      </c>
      <c r="BF173" s="99">
        <f>IF(N173="snížená",J173,0)</f>
        <v>0</v>
      </c>
      <c r="BG173" s="99">
        <f>IF(N173="zákl. přenesená",J173,0)</f>
        <v>0</v>
      </c>
      <c r="BH173" s="99">
        <f>IF(N173="sníž. přenesená",J173,0)</f>
        <v>0</v>
      </c>
      <c r="BI173" s="99">
        <f>IF(N173="nulová",J173,0)</f>
        <v>0</v>
      </c>
      <c r="BJ173" s="6" t="s">
        <v>85</v>
      </c>
      <c r="BK173" s="99">
        <f>ROUND(I173*H173,2)</f>
        <v>0</v>
      </c>
      <c r="BL173" s="6" t="s">
        <v>85</v>
      </c>
      <c r="BM173" s="98" t="s">
        <v>430</v>
      </c>
    </row>
    <row r="174" spans="1:65" s="16" customFormat="1" ht="18">
      <c r="A174" s="13"/>
      <c r="B174" s="14"/>
      <c r="C174" s="13"/>
      <c r="D174" s="100" t="s">
        <v>191</v>
      </c>
      <c r="E174" s="13"/>
      <c r="F174" s="101" t="s">
        <v>1211</v>
      </c>
      <c r="G174" s="13"/>
      <c r="H174" s="13"/>
      <c r="I174" s="13"/>
      <c r="J174" s="13"/>
      <c r="K174" s="13"/>
      <c r="L174" s="14"/>
      <c r="M174" s="102"/>
      <c r="N174" s="103"/>
      <c r="O174" s="95"/>
      <c r="P174" s="95"/>
      <c r="Q174" s="95"/>
      <c r="R174" s="95"/>
      <c r="S174" s="95"/>
      <c r="T174" s="104"/>
      <c r="U174" s="13"/>
      <c r="V174" s="13"/>
      <c r="W174" s="13"/>
      <c r="X174" s="13"/>
      <c r="Y174" s="13"/>
      <c r="Z174" s="13"/>
      <c r="AA174" s="13"/>
      <c r="AB174" s="13"/>
      <c r="AC174" s="13"/>
      <c r="AD174" s="13"/>
      <c r="AE174" s="13"/>
      <c r="AT174" s="6" t="s">
        <v>191</v>
      </c>
      <c r="AU174" s="6" t="s">
        <v>85</v>
      </c>
    </row>
    <row r="175" spans="1:65" s="16" customFormat="1" ht="14.4" customHeight="1">
      <c r="A175" s="13"/>
      <c r="B175" s="14"/>
      <c r="C175" s="86" t="s">
        <v>336</v>
      </c>
      <c r="D175" s="86" t="s">
        <v>185</v>
      </c>
      <c r="E175" s="87" t="s">
        <v>1218</v>
      </c>
      <c r="F175" s="88" t="s">
        <v>1219</v>
      </c>
      <c r="G175" s="89" t="s">
        <v>1210</v>
      </c>
      <c r="H175" s="90">
        <v>1</v>
      </c>
      <c r="I175" s="91"/>
      <c r="J175" s="91">
        <f>ROUND(I175*H175,2)</f>
        <v>0</v>
      </c>
      <c r="K175" s="92"/>
      <c r="L175" s="14" t="s">
        <v>1242</v>
      </c>
      <c r="M175" s="93" t="s">
        <v>1</v>
      </c>
      <c r="N175" s="94" t="s">
        <v>42</v>
      </c>
      <c r="O175" s="95"/>
      <c r="P175" s="96">
        <f>O175*H175</f>
        <v>0</v>
      </c>
      <c r="Q175" s="96">
        <v>0</v>
      </c>
      <c r="R175" s="96">
        <f>Q175*H175</f>
        <v>0</v>
      </c>
      <c r="S175" s="96">
        <v>0</v>
      </c>
      <c r="T175" s="97">
        <f>S175*H175</f>
        <v>0</v>
      </c>
      <c r="U175" s="13"/>
      <c r="V175" s="13"/>
      <c r="W175" s="13"/>
      <c r="X175" s="13"/>
      <c r="Y175" s="13"/>
      <c r="Z175" s="13"/>
      <c r="AA175" s="13"/>
      <c r="AB175" s="13"/>
      <c r="AC175" s="13"/>
      <c r="AD175" s="13"/>
      <c r="AE175" s="13"/>
      <c r="AR175" s="98" t="s">
        <v>85</v>
      </c>
      <c r="AT175" s="98" t="s">
        <v>185</v>
      </c>
      <c r="AU175" s="98" t="s">
        <v>85</v>
      </c>
      <c r="AY175" s="6" t="s">
        <v>184</v>
      </c>
      <c r="BE175" s="99">
        <f>IF(N175="základní",J175,0)</f>
        <v>0</v>
      </c>
      <c r="BF175" s="99">
        <f>IF(N175="snížená",J175,0)</f>
        <v>0</v>
      </c>
      <c r="BG175" s="99">
        <f>IF(N175="zákl. přenesená",J175,0)</f>
        <v>0</v>
      </c>
      <c r="BH175" s="99">
        <f>IF(N175="sníž. přenesená",J175,0)</f>
        <v>0</v>
      </c>
      <c r="BI175" s="99">
        <f>IF(N175="nulová",J175,0)</f>
        <v>0</v>
      </c>
      <c r="BJ175" s="6" t="s">
        <v>85</v>
      </c>
      <c r="BK175" s="99">
        <f>ROUND(I175*H175,2)</f>
        <v>0</v>
      </c>
      <c r="BL175" s="6" t="s">
        <v>85</v>
      </c>
      <c r="BM175" s="98" t="s">
        <v>433</v>
      </c>
    </row>
    <row r="176" spans="1:65" s="16" customFormat="1" ht="18">
      <c r="A176" s="13"/>
      <c r="B176" s="14"/>
      <c r="C176" s="13"/>
      <c r="D176" s="100" t="s">
        <v>191</v>
      </c>
      <c r="E176" s="13"/>
      <c r="F176" s="101" t="s">
        <v>1211</v>
      </c>
      <c r="G176" s="13"/>
      <c r="H176" s="13"/>
      <c r="I176" s="13"/>
      <c r="J176" s="13"/>
      <c r="K176" s="13"/>
      <c r="L176" s="14"/>
      <c r="M176" s="102"/>
      <c r="N176" s="103"/>
      <c r="O176" s="95"/>
      <c r="P176" s="95"/>
      <c r="Q176" s="95"/>
      <c r="R176" s="95"/>
      <c r="S176" s="95"/>
      <c r="T176" s="104"/>
      <c r="U176" s="13"/>
      <c r="V176" s="13"/>
      <c r="W176" s="13"/>
      <c r="X176" s="13"/>
      <c r="Y176" s="13"/>
      <c r="Z176" s="13"/>
      <c r="AA176" s="13"/>
      <c r="AB176" s="13"/>
      <c r="AC176" s="13"/>
      <c r="AD176" s="13"/>
      <c r="AE176" s="13"/>
      <c r="AT176" s="6" t="s">
        <v>191</v>
      </c>
      <c r="AU176" s="6" t="s">
        <v>85</v>
      </c>
    </row>
    <row r="177" spans="1:65" s="16" customFormat="1" ht="14.4" customHeight="1">
      <c r="A177" s="13"/>
      <c r="B177" s="14"/>
      <c r="C177" s="86" t="s">
        <v>340</v>
      </c>
      <c r="D177" s="86" t="s">
        <v>185</v>
      </c>
      <c r="E177" s="87" t="s">
        <v>1220</v>
      </c>
      <c r="F177" s="88" t="s">
        <v>1221</v>
      </c>
      <c r="G177" s="89" t="s">
        <v>1210</v>
      </c>
      <c r="H177" s="90">
        <v>1</v>
      </c>
      <c r="I177" s="91"/>
      <c r="J177" s="91">
        <f>ROUND(I177*H177,2)</f>
        <v>0</v>
      </c>
      <c r="K177" s="92"/>
      <c r="L177" s="14" t="s">
        <v>1242</v>
      </c>
      <c r="M177" s="93" t="s">
        <v>1</v>
      </c>
      <c r="N177" s="94" t="s">
        <v>42</v>
      </c>
      <c r="O177" s="95"/>
      <c r="P177" s="96">
        <f>O177*H177</f>
        <v>0</v>
      </c>
      <c r="Q177" s="96">
        <v>0</v>
      </c>
      <c r="R177" s="96">
        <f>Q177*H177</f>
        <v>0</v>
      </c>
      <c r="S177" s="96">
        <v>0</v>
      </c>
      <c r="T177" s="97">
        <f>S177*H177</f>
        <v>0</v>
      </c>
      <c r="U177" s="13"/>
      <c r="V177" s="13"/>
      <c r="W177" s="13"/>
      <c r="X177" s="13"/>
      <c r="Y177" s="13"/>
      <c r="Z177" s="13"/>
      <c r="AA177" s="13"/>
      <c r="AB177" s="13"/>
      <c r="AC177" s="13"/>
      <c r="AD177" s="13"/>
      <c r="AE177" s="13"/>
      <c r="AR177" s="98" t="s">
        <v>85</v>
      </c>
      <c r="AT177" s="98" t="s">
        <v>185</v>
      </c>
      <c r="AU177" s="98" t="s">
        <v>85</v>
      </c>
      <c r="AY177" s="6" t="s">
        <v>184</v>
      </c>
      <c r="BE177" s="99">
        <f>IF(N177="základní",J177,0)</f>
        <v>0</v>
      </c>
      <c r="BF177" s="99">
        <f>IF(N177="snížená",J177,0)</f>
        <v>0</v>
      </c>
      <c r="BG177" s="99">
        <f>IF(N177="zákl. přenesená",J177,0)</f>
        <v>0</v>
      </c>
      <c r="BH177" s="99">
        <f>IF(N177="sníž. přenesená",J177,0)</f>
        <v>0</v>
      </c>
      <c r="BI177" s="99">
        <f>IF(N177="nulová",J177,0)</f>
        <v>0</v>
      </c>
      <c r="BJ177" s="6" t="s">
        <v>85</v>
      </c>
      <c r="BK177" s="99">
        <f>ROUND(I177*H177,2)</f>
        <v>0</v>
      </c>
      <c r="BL177" s="6" t="s">
        <v>85</v>
      </c>
      <c r="BM177" s="98" t="s">
        <v>436</v>
      </c>
    </row>
    <row r="178" spans="1:65" s="16" customFormat="1" ht="18">
      <c r="A178" s="13"/>
      <c r="B178" s="14"/>
      <c r="C178" s="13"/>
      <c r="D178" s="100" t="s">
        <v>191</v>
      </c>
      <c r="E178" s="13"/>
      <c r="F178" s="101" t="s">
        <v>1211</v>
      </c>
      <c r="G178" s="13"/>
      <c r="H178" s="13"/>
      <c r="I178" s="13"/>
      <c r="J178" s="13"/>
      <c r="K178" s="13"/>
      <c r="L178" s="14"/>
      <c r="M178" s="102"/>
      <c r="N178" s="103"/>
      <c r="O178" s="95"/>
      <c r="P178" s="95"/>
      <c r="Q178" s="95"/>
      <c r="R178" s="95"/>
      <c r="S178" s="95"/>
      <c r="T178" s="104"/>
      <c r="U178" s="13"/>
      <c r="V178" s="13"/>
      <c r="W178" s="13"/>
      <c r="X178" s="13"/>
      <c r="Y178" s="13"/>
      <c r="Z178" s="13"/>
      <c r="AA178" s="13"/>
      <c r="AB178" s="13"/>
      <c r="AC178" s="13"/>
      <c r="AD178" s="13"/>
      <c r="AE178" s="13"/>
      <c r="AT178" s="6" t="s">
        <v>191</v>
      </c>
      <c r="AU178" s="6" t="s">
        <v>85</v>
      </c>
    </row>
    <row r="179" spans="1:65" s="16" customFormat="1" ht="14.4" customHeight="1">
      <c r="A179" s="13"/>
      <c r="B179" s="14"/>
      <c r="C179" s="86" t="s">
        <v>343</v>
      </c>
      <c r="D179" s="86" t="s">
        <v>185</v>
      </c>
      <c r="E179" s="87" t="s">
        <v>1222</v>
      </c>
      <c r="F179" s="88" t="s">
        <v>1223</v>
      </c>
      <c r="G179" s="89" t="s">
        <v>1210</v>
      </c>
      <c r="H179" s="90">
        <v>1</v>
      </c>
      <c r="I179" s="91"/>
      <c r="J179" s="91">
        <f>ROUND(I179*H179,2)</f>
        <v>0</v>
      </c>
      <c r="K179" s="92"/>
      <c r="L179" s="14" t="s">
        <v>1242</v>
      </c>
      <c r="M179" s="93" t="s">
        <v>1</v>
      </c>
      <c r="N179" s="94" t="s">
        <v>42</v>
      </c>
      <c r="O179" s="95"/>
      <c r="P179" s="96">
        <f>O179*H179</f>
        <v>0</v>
      </c>
      <c r="Q179" s="96">
        <v>0</v>
      </c>
      <c r="R179" s="96">
        <f>Q179*H179</f>
        <v>0</v>
      </c>
      <c r="S179" s="96">
        <v>0</v>
      </c>
      <c r="T179" s="97">
        <f>S179*H179</f>
        <v>0</v>
      </c>
      <c r="U179" s="13"/>
      <c r="V179" s="13"/>
      <c r="W179" s="13"/>
      <c r="X179" s="13"/>
      <c r="Y179" s="13"/>
      <c r="Z179" s="13"/>
      <c r="AA179" s="13"/>
      <c r="AB179" s="13"/>
      <c r="AC179" s="13"/>
      <c r="AD179" s="13"/>
      <c r="AE179" s="13"/>
      <c r="AR179" s="98" t="s">
        <v>85</v>
      </c>
      <c r="AT179" s="98" t="s">
        <v>185</v>
      </c>
      <c r="AU179" s="98" t="s">
        <v>85</v>
      </c>
      <c r="AY179" s="6" t="s">
        <v>184</v>
      </c>
      <c r="BE179" s="99">
        <f>IF(N179="základní",J179,0)</f>
        <v>0</v>
      </c>
      <c r="BF179" s="99">
        <f>IF(N179="snížená",J179,0)</f>
        <v>0</v>
      </c>
      <c r="BG179" s="99">
        <f>IF(N179="zákl. přenesená",J179,0)</f>
        <v>0</v>
      </c>
      <c r="BH179" s="99">
        <f>IF(N179="sníž. přenesená",J179,0)</f>
        <v>0</v>
      </c>
      <c r="BI179" s="99">
        <f>IF(N179="nulová",J179,0)</f>
        <v>0</v>
      </c>
      <c r="BJ179" s="6" t="s">
        <v>85</v>
      </c>
      <c r="BK179" s="99">
        <f>ROUND(I179*H179,2)</f>
        <v>0</v>
      </c>
      <c r="BL179" s="6" t="s">
        <v>85</v>
      </c>
      <c r="BM179" s="98" t="s">
        <v>439</v>
      </c>
    </row>
    <row r="180" spans="1:65" s="16" customFormat="1" ht="18">
      <c r="A180" s="13"/>
      <c r="B180" s="14"/>
      <c r="C180" s="13"/>
      <c r="D180" s="100" t="s">
        <v>191</v>
      </c>
      <c r="E180" s="13"/>
      <c r="F180" s="101" t="s">
        <v>1211</v>
      </c>
      <c r="G180" s="13"/>
      <c r="H180" s="13"/>
      <c r="I180" s="13"/>
      <c r="J180" s="13"/>
      <c r="K180" s="13"/>
      <c r="L180" s="14"/>
      <c r="M180" s="102"/>
      <c r="N180" s="103"/>
      <c r="O180" s="95"/>
      <c r="P180" s="95"/>
      <c r="Q180" s="95"/>
      <c r="R180" s="95"/>
      <c r="S180" s="95"/>
      <c r="T180" s="104"/>
      <c r="U180" s="13"/>
      <c r="V180" s="13"/>
      <c r="W180" s="13"/>
      <c r="X180" s="13"/>
      <c r="Y180" s="13"/>
      <c r="Z180" s="13"/>
      <c r="AA180" s="13"/>
      <c r="AB180" s="13"/>
      <c r="AC180" s="13"/>
      <c r="AD180" s="13"/>
      <c r="AE180" s="13"/>
      <c r="AT180" s="6" t="s">
        <v>191</v>
      </c>
      <c r="AU180" s="6" t="s">
        <v>85</v>
      </c>
    </row>
    <row r="181" spans="1:65" s="16" customFormat="1" ht="14.4" customHeight="1">
      <c r="A181" s="13"/>
      <c r="B181" s="14"/>
      <c r="C181" s="86" t="s">
        <v>346</v>
      </c>
      <c r="D181" s="86" t="s">
        <v>185</v>
      </c>
      <c r="E181" s="87" t="s">
        <v>1224</v>
      </c>
      <c r="F181" s="88" t="s">
        <v>1225</v>
      </c>
      <c r="G181" s="89" t="s">
        <v>1210</v>
      </c>
      <c r="H181" s="90">
        <v>1</v>
      </c>
      <c r="I181" s="91"/>
      <c r="J181" s="91">
        <f>ROUND(I181*H181,2)</f>
        <v>0</v>
      </c>
      <c r="K181" s="92"/>
      <c r="L181" s="14" t="s">
        <v>1242</v>
      </c>
      <c r="M181" s="93" t="s">
        <v>1</v>
      </c>
      <c r="N181" s="94" t="s">
        <v>42</v>
      </c>
      <c r="O181" s="95"/>
      <c r="P181" s="96">
        <f>O181*H181</f>
        <v>0</v>
      </c>
      <c r="Q181" s="96">
        <v>0</v>
      </c>
      <c r="R181" s="96">
        <f>Q181*H181</f>
        <v>0</v>
      </c>
      <c r="S181" s="96">
        <v>0</v>
      </c>
      <c r="T181" s="97">
        <f>S181*H181</f>
        <v>0</v>
      </c>
      <c r="U181" s="13"/>
      <c r="V181" s="13"/>
      <c r="W181" s="13"/>
      <c r="X181" s="13"/>
      <c r="Y181" s="13"/>
      <c r="Z181" s="13"/>
      <c r="AA181" s="13"/>
      <c r="AB181" s="13"/>
      <c r="AC181" s="13"/>
      <c r="AD181" s="13"/>
      <c r="AE181" s="13"/>
      <c r="AR181" s="98" t="s">
        <v>85</v>
      </c>
      <c r="AT181" s="98" t="s">
        <v>185</v>
      </c>
      <c r="AU181" s="98" t="s">
        <v>85</v>
      </c>
      <c r="AY181" s="6" t="s">
        <v>184</v>
      </c>
      <c r="BE181" s="99">
        <f>IF(N181="základní",J181,0)</f>
        <v>0</v>
      </c>
      <c r="BF181" s="99">
        <f>IF(N181="snížená",J181,0)</f>
        <v>0</v>
      </c>
      <c r="BG181" s="99">
        <f>IF(N181="zákl. přenesená",J181,0)</f>
        <v>0</v>
      </c>
      <c r="BH181" s="99">
        <f>IF(N181="sníž. přenesená",J181,0)</f>
        <v>0</v>
      </c>
      <c r="BI181" s="99">
        <f>IF(N181="nulová",J181,0)</f>
        <v>0</v>
      </c>
      <c r="BJ181" s="6" t="s">
        <v>85</v>
      </c>
      <c r="BK181" s="99">
        <f>ROUND(I181*H181,2)</f>
        <v>0</v>
      </c>
      <c r="BL181" s="6" t="s">
        <v>85</v>
      </c>
      <c r="BM181" s="98" t="s">
        <v>442</v>
      </c>
    </row>
    <row r="182" spans="1:65" s="16" customFormat="1" ht="18">
      <c r="A182" s="13"/>
      <c r="B182" s="14"/>
      <c r="C182" s="13"/>
      <c r="D182" s="100" t="s">
        <v>191</v>
      </c>
      <c r="E182" s="13"/>
      <c r="F182" s="101" t="s">
        <v>1211</v>
      </c>
      <c r="G182" s="13"/>
      <c r="H182" s="13"/>
      <c r="I182" s="13"/>
      <c r="J182" s="13"/>
      <c r="K182" s="13"/>
      <c r="L182" s="14"/>
      <c r="M182" s="102"/>
      <c r="N182" s="103"/>
      <c r="O182" s="95"/>
      <c r="P182" s="95"/>
      <c r="Q182" s="95"/>
      <c r="R182" s="95"/>
      <c r="S182" s="95"/>
      <c r="T182" s="104"/>
      <c r="U182" s="13"/>
      <c r="V182" s="13"/>
      <c r="W182" s="13"/>
      <c r="X182" s="13"/>
      <c r="Y182" s="13"/>
      <c r="Z182" s="13"/>
      <c r="AA182" s="13"/>
      <c r="AB182" s="13"/>
      <c r="AC182" s="13"/>
      <c r="AD182" s="13"/>
      <c r="AE182" s="13"/>
      <c r="AT182" s="6" t="s">
        <v>191</v>
      </c>
      <c r="AU182" s="6" t="s">
        <v>85</v>
      </c>
    </row>
    <row r="183" spans="1:65" s="16" customFormat="1" ht="14.4" customHeight="1">
      <c r="A183" s="13"/>
      <c r="B183" s="14"/>
      <c r="C183" s="86" t="s">
        <v>350</v>
      </c>
      <c r="D183" s="86" t="s">
        <v>185</v>
      </c>
      <c r="E183" s="87" t="s">
        <v>1226</v>
      </c>
      <c r="F183" s="88" t="s">
        <v>1227</v>
      </c>
      <c r="G183" s="89" t="s">
        <v>1210</v>
      </c>
      <c r="H183" s="90">
        <v>1</v>
      </c>
      <c r="I183" s="91"/>
      <c r="J183" s="91">
        <f>ROUND(I183*H183,2)</f>
        <v>0</v>
      </c>
      <c r="K183" s="92"/>
      <c r="L183" s="14" t="s">
        <v>1242</v>
      </c>
      <c r="M183" s="93" t="s">
        <v>1</v>
      </c>
      <c r="N183" s="94" t="s">
        <v>42</v>
      </c>
      <c r="O183" s="95"/>
      <c r="P183" s="96">
        <f>O183*H183</f>
        <v>0</v>
      </c>
      <c r="Q183" s="96">
        <v>0</v>
      </c>
      <c r="R183" s="96">
        <f>Q183*H183</f>
        <v>0</v>
      </c>
      <c r="S183" s="96">
        <v>0</v>
      </c>
      <c r="T183" s="97">
        <f>S183*H183</f>
        <v>0</v>
      </c>
      <c r="U183" s="13"/>
      <c r="V183" s="13"/>
      <c r="W183" s="13"/>
      <c r="X183" s="13"/>
      <c r="Y183" s="13"/>
      <c r="Z183" s="13"/>
      <c r="AA183" s="13"/>
      <c r="AB183" s="13"/>
      <c r="AC183" s="13"/>
      <c r="AD183" s="13"/>
      <c r="AE183" s="13"/>
      <c r="AR183" s="98" t="s">
        <v>85</v>
      </c>
      <c r="AT183" s="98" t="s">
        <v>185</v>
      </c>
      <c r="AU183" s="98" t="s">
        <v>85</v>
      </c>
      <c r="AY183" s="6" t="s">
        <v>184</v>
      </c>
      <c r="BE183" s="99">
        <f>IF(N183="základní",J183,0)</f>
        <v>0</v>
      </c>
      <c r="BF183" s="99">
        <f>IF(N183="snížená",J183,0)</f>
        <v>0</v>
      </c>
      <c r="BG183" s="99">
        <f>IF(N183="zákl. přenesená",J183,0)</f>
        <v>0</v>
      </c>
      <c r="BH183" s="99">
        <f>IF(N183="sníž. přenesená",J183,0)</f>
        <v>0</v>
      </c>
      <c r="BI183" s="99">
        <f>IF(N183="nulová",J183,0)</f>
        <v>0</v>
      </c>
      <c r="BJ183" s="6" t="s">
        <v>85</v>
      </c>
      <c r="BK183" s="99">
        <f>ROUND(I183*H183,2)</f>
        <v>0</v>
      </c>
      <c r="BL183" s="6" t="s">
        <v>85</v>
      </c>
      <c r="BM183" s="98" t="s">
        <v>445</v>
      </c>
    </row>
    <row r="184" spans="1:65" s="16" customFormat="1" ht="18">
      <c r="A184" s="13"/>
      <c r="B184" s="14"/>
      <c r="C184" s="13"/>
      <c r="D184" s="100" t="s">
        <v>191</v>
      </c>
      <c r="E184" s="13"/>
      <c r="F184" s="101" t="s">
        <v>1211</v>
      </c>
      <c r="G184" s="13"/>
      <c r="H184" s="13"/>
      <c r="I184" s="13"/>
      <c r="J184" s="13"/>
      <c r="K184" s="13"/>
      <c r="L184" s="14"/>
      <c r="M184" s="102"/>
      <c r="N184" s="103"/>
      <c r="O184" s="95"/>
      <c r="P184" s="95"/>
      <c r="Q184" s="95"/>
      <c r="R184" s="95"/>
      <c r="S184" s="95"/>
      <c r="T184" s="104"/>
      <c r="U184" s="13"/>
      <c r="V184" s="13"/>
      <c r="W184" s="13"/>
      <c r="X184" s="13"/>
      <c r="Y184" s="13"/>
      <c r="Z184" s="13"/>
      <c r="AA184" s="13"/>
      <c r="AB184" s="13"/>
      <c r="AC184" s="13"/>
      <c r="AD184" s="13"/>
      <c r="AE184" s="13"/>
      <c r="AT184" s="6" t="s">
        <v>191</v>
      </c>
      <c r="AU184" s="6" t="s">
        <v>85</v>
      </c>
    </row>
    <row r="185" spans="1:65" s="16" customFormat="1" ht="24.15" customHeight="1">
      <c r="A185" s="13"/>
      <c r="B185" s="14"/>
      <c r="C185" s="86" t="s">
        <v>354</v>
      </c>
      <c r="D185" s="86" t="s">
        <v>185</v>
      </c>
      <c r="E185" s="87" t="s">
        <v>1228</v>
      </c>
      <c r="F185" s="88" t="s">
        <v>1229</v>
      </c>
      <c r="G185" s="89" t="s">
        <v>1210</v>
      </c>
      <c r="H185" s="90">
        <v>1</v>
      </c>
      <c r="I185" s="91"/>
      <c r="J185" s="91">
        <f>ROUND(I185*H185,2)</f>
        <v>0</v>
      </c>
      <c r="K185" s="92"/>
      <c r="L185" s="14" t="s">
        <v>1242</v>
      </c>
      <c r="M185" s="93" t="s">
        <v>1</v>
      </c>
      <c r="N185" s="94" t="s">
        <v>42</v>
      </c>
      <c r="O185" s="95"/>
      <c r="P185" s="96">
        <f>O185*H185</f>
        <v>0</v>
      </c>
      <c r="Q185" s="96">
        <v>0</v>
      </c>
      <c r="R185" s="96">
        <f>Q185*H185</f>
        <v>0</v>
      </c>
      <c r="S185" s="96">
        <v>0</v>
      </c>
      <c r="T185" s="97">
        <f>S185*H185</f>
        <v>0</v>
      </c>
      <c r="U185" s="13"/>
      <c r="V185" s="13"/>
      <c r="W185" s="13"/>
      <c r="X185" s="13"/>
      <c r="Y185" s="13"/>
      <c r="Z185" s="13"/>
      <c r="AA185" s="13"/>
      <c r="AB185" s="13"/>
      <c r="AC185" s="13"/>
      <c r="AD185" s="13"/>
      <c r="AE185" s="13"/>
      <c r="AR185" s="98" t="s">
        <v>85</v>
      </c>
      <c r="AT185" s="98" t="s">
        <v>185</v>
      </c>
      <c r="AU185" s="98" t="s">
        <v>85</v>
      </c>
      <c r="AY185" s="6" t="s">
        <v>184</v>
      </c>
      <c r="BE185" s="99">
        <f>IF(N185="základní",J185,0)</f>
        <v>0</v>
      </c>
      <c r="BF185" s="99">
        <f>IF(N185="snížená",J185,0)</f>
        <v>0</v>
      </c>
      <c r="BG185" s="99">
        <f>IF(N185="zákl. přenesená",J185,0)</f>
        <v>0</v>
      </c>
      <c r="BH185" s="99">
        <f>IF(N185="sníž. přenesená",J185,0)</f>
        <v>0</v>
      </c>
      <c r="BI185" s="99">
        <f>IF(N185="nulová",J185,0)</f>
        <v>0</v>
      </c>
      <c r="BJ185" s="6" t="s">
        <v>85</v>
      </c>
      <c r="BK185" s="99">
        <f>ROUND(I185*H185,2)</f>
        <v>0</v>
      </c>
      <c r="BL185" s="6" t="s">
        <v>85</v>
      </c>
      <c r="BM185" s="98" t="s">
        <v>448</v>
      </c>
    </row>
    <row r="186" spans="1:65" s="16" customFormat="1" ht="18">
      <c r="A186" s="13"/>
      <c r="B186" s="14"/>
      <c r="C186" s="13"/>
      <c r="D186" s="100" t="s">
        <v>191</v>
      </c>
      <c r="E186" s="13"/>
      <c r="F186" s="101" t="s">
        <v>1211</v>
      </c>
      <c r="G186" s="13"/>
      <c r="H186" s="13"/>
      <c r="I186" s="13"/>
      <c r="J186" s="13"/>
      <c r="K186" s="13"/>
      <c r="L186" s="14"/>
      <c r="M186" s="102"/>
      <c r="N186" s="103"/>
      <c r="O186" s="95"/>
      <c r="P186" s="95"/>
      <c r="Q186" s="95"/>
      <c r="R186" s="95"/>
      <c r="S186" s="95"/>
      <c r="T186" s="104"/>
      <c r="U186" s="13"/>
      <c r="V186" s="13"/>
      <c r="W186" s="13"/>
      <c r="X186" s="13"/>
      <c r="Y186" s="13"/>
      <c r="Z186" s="13"/>
      <c r="AA186" s="13"/>
      <c r="AB186" s="13"/>
      <c r="AC186" s="13"/>
      <c r="AD186" s="13"/>
      <c r="AE186" s="13"/>
      <c r="AT186" s="6" t="s">
        <v>191</v>
      </c>
      <c r="AU186" s="6" t="s">
        <v>85</v>
      </c>
    </row>
    <row r="187" spans="1:65" s="16" customFormat="1" ht="14.4" customHeight="1">
      <c r="A187" s="13"/>
      <c r="B187" s="14"/>
      <c r="C187" s="86" t="s">
        <v>358</v>
      </c>
      <c r="D187" s="86" t="s">
        <v>185</v>
      </c>
      <c r="E187" s="87" t="s">
        <v>1232</v>
      </c>
      <c r="F187" s="88" t="s">
        <v>1233</v>
      </c>
      <c r="G187" s="89" t="s">
        <v>1210</v>
      </c>
      <c r="H187" s="90">
        <v>1</v>
      </c>
      <c r="I187" s="91"/>
      <c r="J187" s="91">
        <f>ROUND(I187*H187,2)</f>
        <v>0</v>
      </c>
      <c r="K187" s="92"/>
      <c r="L187" s="14" t="s">
        <v>1242</v>
      </c>
      <c r="M187" s="93" t="s">
        <v>1</v>
      </c>
      <c r="N187" s="94" t="s">
        <v>42</v>
      </c>
      <c r="O187" s="95"/>
      <c r="P187" s="96">
        <f>O187*H187</f>
        <v>0</v>
      </c>
      <c r="Q187" s="96">
        <v>0</v>
      </c>
      <c r="R187" s="96">
        <f>Q187*H187</f>
        <v>0</v>
      </c>
      <c r="S187" s="96">
        <v>0</v>
      </c>
      <c r="T187" s="97">
        <f>S187*H187</f>
        <v>0</v>
      </c>
      <c r="U187" s="13"/>
      <c r="V187" s="13"/>
      <c r="W187" s="13"/>
      <c r="X187" s="13"/>
      <c r="Y187" s="13"/>
      <c r="Z187" s="13"/>
      <c r="AA187" s="13"/>
      <c r="AB187" s="13"/>
      <c r="AC187" s="13"/>
      <c r="AD187" s="13"/>
      <c r="AE187" s="13"/>
      <c r="AR187" s="98" t="s">
        <v>85</v>
      </c>
      <c r="AT187" s="98" t="s">
        <v>185</v>
      </c>
      <c r="AU187" s="98" t="s">
        <v>85</v>
      </c>
      <c r="AY187" s="6" t="s">
        <v>184</v>
      </c>
      <c r="BE187" s="99">
        <f>IF(N187="základní",J187,0)</f>
        <v>0</v>
      </c>
      <c r="BF187" s="99">
        <f>IF(N187="snížená",J187,0)</f>
        <v>0</v>
      </c>
      <c r="BG187" s="99">
        <f>IF(N187="zákl. přenesená",J187,0)</f>
        <v>0</v>
      </c>
      <c r="BH187" s="99">
        <f>IF(N187="sníž. přenesená",J187,0)</f>
        <v>0</v>
      </c>
      <c r="BI187" s="99">
        <f>IF(N187="nulová",J187,0)</f>
        <v>0</v>
      </c>
      <c r="BJ187" s="6" t="s">
        <v>85</v>
      </c>
      <c r="BK187" s="99">
        <f>ROUND(I187*H187,2)</f>
        <v>0</v>
      </c>
      <c r="BL187" s="6" t="s">
        <v>85</v>
      </c>
      <c r="BM187" s="98" t="s">
        <v>450</v>
      </c>
    </row>
    <row r="188" spans="1:65" s="16" customFormat="1" ht="18">
      <c r="A188" s="13"/>
      <c r="B188" s="14"/>
      <c r="C188" s="13"/>
      <c r="D188" s="100" t="s">
        <v>191</v>
      </c>
      <c r="E188" s="13"/>
      <c r="F188" s="101" t="s">
        <v>1211</v>
      </c>
      <c r="G188" s="13"/>
      <c r="H188" s="13"/>
      <c r="I188" s="13"/>
      <c r="J188" s="13"/>
      <c r="K188" s="13"/>
      <c r="L188" s="14"/>
      <c r="M188" s="102"/>
      <c r="N188" s="103"/>
      <c r="O188" s="95"/>
      <c r="P188" s="95"/>
      <c r="Q188" s="95"/>
      <c r="R188" s="95"/>
      <c r="S188" s="95"/>
      <c r="T188" s="104"/>
      <c r="U188" s="13"/>
      <c r="V188" s="13"/>
      <c r="W188" s="13"/>
      <c r="X188" s="13"/>
      <c r="Y188" s="13"/>
      <c r="Z188" s="13"/>
      <c r="AA188" s="13"/>
      <c r="AB188" s="13"/>
      <c r="AC188" s="13"/>
      <c r="AD188" s="13"/>
      <c r="AE188" s="13"/>
      <c r="AT188" s="6" t="s">
        <v>191</v>
      </c>
      <c r="AU188" s="6" t="s">
        <v>85</v>
      </c>
    </row>
    <row r="189" spans="1:65" s="75" customFormat="1" ht="26" customHeight="1">
      <c r="B189" s="76"/>
      <c r="D189" s="77" t="s">
        <v>76</v>
      </c>
      <c r="E189" s="78" t="s">
        <v>1238</v>
      </c>
      <c r="F189" s="78" t="s">
        <v>1239</v>
      </c>
      <c r="J189" s="79">
        <f>BK189</f>
        <v>0</v>
      </c>
      <c r="L189" s="76"/>
      <c r="M189" s="80"/>
      <c r="N189" s="81"/>
      <c r="O189" s="81"/>
      <c r="P189" s="82">
        <f>SUM(P190:P207)</f>
        <v>0</v>
      </c>
      <c r="Q189" s="81"/>
      <c r="R189" s="82">
        <f>SUM(R190:R207)</f>
        <v>0</v>
      </c>
      <c r="S189" s="81"/>
      <c r="T189" s="83">
        <f>SUM(T190:T207)</f>
        <v>0</v>
      </c>
      <c r="AR189" s="77" t="s">
        <v>85</v>
      </c>
      <c r="AT189" s="84" t="s">
        <v>76</v>
      </c>
      <c r="AU189" s="84" t="s">
        <v>77</v>
      </c>
      <c r="AY189" s="77" t="s">
        <v>184</v>
      </c>
      <c r="BK189" s="85">
        <f>SUM(BK190:BK207)</f>
        <v>0</v>
      </c>
    </row>
    <row r="190" spans="1:65" s="16" customFormat="1" ht="14.4" customHeight="1">
      <c r="A190" s="13"/>
      <c r="B190" s="14"/>
      <c r="C190" s="86" t="s">
        <v>362</v>
      </c>
      <c r="D190" s="86" t="s">
        <v>185</v>
      </c>
      <c r="E190" s="87" t="s">
        <v>1214</v>
      </c>
      <c r="F190" s="88" t="s">
        <v>1215</v>
      </c>
      <c r="G190" s="89" t="s">
        <v>1210</v>
      </c>
      <c r="H190" s="90">
        <v>1</v>
      </c>
      <c r="I190" s="91"/>
      <c r="J190" s="91">
        <f>ROUND(I190*H190,2)</f>
        <v>0</v>
      </c>
      <c r="K190" s="92"/>
      <c r="L190" s="14" t="s">
        <v>1242</v>
      </c>
      <c r="M190" s="93" t="s">
        <v>1</v>
      </c>
      <c r="N190" s="94" t="s">
        <v>42</v>
      </c>
      <c r="O190" s="95"/>
      <c r="P190" s="96">
        <f>O190*H190</f>
        <v>0</v>
      </c>
      <c r="Q190" s="96">
        <v>0</v>
      </c>
      <c r="R190" s="96">
        <f>Q190*H190</f>
        <v>0</v>
      </c>
      <c r="S190" s="96">
        <v>0</v>
      </c>
      <c r="T190" s="97">
        <f>S190*H190</f>
        <v>0</v>
      </c>
      <c r="U190" s="13"/>
      <c r="V190" s="13"/>
      <c r="W190" s="13"/>
      <c r="X190" s="13"/>
      <c r="Y190" s="13"/>
      <c r="Z190" s="13"/>
      <c r="AA190" s="13"/>
      <c r="AB190" s="13"/>
      <c r="AC190" s="13"/>
      <c r="AD190" s="13"/>
      <c r="AE190" s="13"/>
      <c r="AR190" s="98" t="s">
        <v>85</v>
      </c>
      <c r="AT190" s="98" t="s">
        <v>185</v>
      </c>
      <c r="AU190" s="98" t="s">
        <v>85</v>
      </c>
      <c r="AY190" s="6" t="s">
        <v>184</v>
      </c>
      <c r="BE190" s="99">
        <f>IF(N190="základní",J190,0)</f>
        <v>0</v>
      </c>
      <c r="BF190" s="99">
        <f>IF(N190="snížená",J190,0)</f>
        <v>0</v>
      </c>
      <c r="BG190" s="99">
        <f>IF(N190="zákl. přenesená",J190,0)</f>
        <v>0</v>
      </c>
      <c r="BH190" s="99">
        <f>IF(N190="sníž. přenesená",J190,0)</f>
        <v>0</v>
      </c>
      <c r="BI190" s="99">
        <f>IF(N190="nulová",J190,0)</f>
        <v>0</v>
      </c>
      <c r="BJ190" s="6" t="s">
        <v>85</v>
      </c>
      <c r="BK190" s="99">
        <f>ROUND(I190*H190,2)</f>
        <v>0</v>
      </c>
      <c r="BL190" s="6" t="s">
        <v>85</v>
      </c>
      <c r="BM190" s="98" t="s">
        <v>453</v>
      </c>
    </row>
    <row r="191" spans="1:65" s="16" customFormat="1" ht="18">
      <c r="A191" s="13"/>
      <c r="B191" s="14"/>
      <c r="C191" s="13"/>
      <c r="D191" s="100" t="s">
        <v>191</v>
      </c>
      <c r="E191" s="13"/>
      <c r="F191" s="101" t="s">
        <v>1211</v>
      </c>
      <c r="G191" s="13"/>
      <c r="H191" s="13"/>
      <c r="I191" s="13"/>
      <c r="J191" s="13"/>
      <c r="K191" s="13"/>
      <c r="L191" s="14"/>
      <c r="M191" s="102"/>
      <c r="N191" s="103"/>
      <c r="O191" s="95"/>
      <c r="P191" s="95"/>
      <c r="Q191" s="95"/>
      <c r="R191" s="95"/>
      <c r="S191" s="95"/>
      <c r="T191" s="104"/>
      <c r="U191" s="13"/>
      <c r="V191" s="13"/>
      <c r="W191" s="13"/>
      <c r="X191" s="13"/>
      <c r="Y191" s="13"/>
      <c r="Z191" s="13"/>
      <c r="AA191" s="13"/>
      <c r="AB191" s="13"/>
      <c r="AC191" s="13"/>
      <c r="AD191" s="13"/>
      <c r="AE191" s="13"/>
      <c r="AT191" s="6" t="s">
        <v>191</v>
      </c>
      <c r="AU191" s="6" t="s">
        <v>85</v>
      </c>
    </row>
    <row r="192" spans="1:65" s="16" customFormat="1" ht="14.4" customHeight="1">
      <c r="A192" s="13"/>
      <c r="B192" s="14"/>
      <c r="C192" s="86" t="s">
        <v>368</v>
      </c>
      <c r="D192" s="86" t="s">
        <v>185</v>
      </c>
      <c r="E192" s="87" t="s">
        <v>1216</v>
      </c>
      <c r="F192" s="88" t="s">
        <v>1217</v>
      </c>
      <c r="G192" s="89" t="s">
        <v>1210</v>
      </c>
      <c r="H192" s="90">
        <v>1</v>
      </c>
      <c r="I192" s="91"/>
      <c r="J192" s="91">
        <f>ROUND(I192*H192,2)</f>
        <v>0</v>
      </c>
      <c r="K192" s="92"/>
      <c r="L192" s="14" t="s">
        <v>1242</v>
      </c>
      <c r="M192" s="93" t="s">
        <v>1</v>
      </c>
      <c r="N192" s="94" t="s">
        <v>42</v>
      </c>
      <c r="O192" s="95"/>
      <c r="P192" s="96">
        <f>O192*H192</f>
        <v>0</v>
      </c>
      <c r="Q192" s="96">
        <v>0</v>
      </c>
      <c r="R192" s="96">
        <f>Q192*H192</f>
        <v>0</v>
      </c>
      <c r="S192" s="96">
        <v>0</v>
      </c>
      <c r="T192" s="97">
        <f>S192*H192</f>
        <v>0</v>
      </c>
      <c r="U192" s="13"/>
      <c r="V192" s="13"/>
      <c r="W192" s="13"/>
      <c r="X192" s="13"/>
      <c r="Y192" s="13"/>
      <c r="Z192" s="13"/>
      <c r="AA192" s="13"/>
      <c r="AB192" s="13"/>
      <c r="AC192" s="13"/>
      <c r="AD192" s="13"/>
      <c r="AE192" s="13"/>
      <c r="AR192" s="98" t="s">
        <v>85</v>
      </c>
      <c r="AT192" s="98" t="s">
        <v>185</v>
      </c>
      <c r="AU192" s="98" t="s">
        <v>85</v>
      </c>
      <c r="AY192" s="6" t="s">
        <v>184</v>
      </c>
      <c r="BE192" s="99">
        <f>IF(N192="základní",J192,0)</f>
        <v>0</v>
      </c>
      <c r="BF192" s="99">
        <f>IF(N192="snížená",J192,0)</f>
        <v>0</v>
      </c>
      <c r="BG192" s="99">
        <f>IF(N192="zákl. přenesená",J192,0)</f>
        <v>0</v>
      </c>
      <c r="BH192" s="99">
        <f>IF(N192="sníž. přenesená",J192,0)</f>
        <v>0</v>
      </c>
      <c r="BI192" s="99">
        <f>IF(N192="nulová",J192,0)</f>
        <v>0</v>
      </c>
      <c r="BJ192" s="6" t="s">
        <v>85</v>
      </c>
      <c r="BK192" s="99">
        <f>ROUND(I192*H192,2)</f>
        <v>0</v>
      </c>
      <c r="BL192" s="6" t="s">
        <v>85</v>
      </c>
      <c r="BM192" s="98" t="s">
        <v>456</v>
      </c>
    </row>
    <row r="193" spans="1:65" s="16" customFormat="1" ht="18">
      <c r="A193" s="13"/>
      <c r="B193" s="14"/>
      <c r="C193" s="13"/>
      <c r="D193" s="100" t="s">
        <v>191</v>
      </c>
      <c r="E193" s="13"/>
      <c r="F193" s="101" t="s">
        <v>1211</v>
      </c>
      <c r="G193" s="13"/>
      <c r="H193" s="13"/>
      <c r="I193" s="13"/>
      <c r="J193" s="13"/>
      <c r="K193" s="13"/>
      <c r="L193" s="14"/>
      <c r="M193" s="102"/>
      <c r="N193" s="103"/>
      <c r="O193" s="95"/>
      <c r="P193" s="95"/>
      <c r="Q193" s="95"/>
      <c r="R193" s="95"/>
      <c r="S193" s="95"/>
      <c r="T193" s="104"/>
      <c r="U193" s="13"/>
      <c r="V193" s="13"/>
      <c r="W193" s="13"/>
      <c r="X193" s="13"/>
      <c r="Y193" s="13"/>
      <c r="Z193" s="13"/>
      <c r="AA193" s="13"/>
      <c r="AB193" s="13"/>
      <c r="AC193" s="13"/>
      <c r="AD193" s="13"/>
      <c r="AE193" s="13"/>
      <c r="AT193" s="6" t="s">
        <v>191</v>
      </c>
      <c r="AU193" s="6" t="s">
        <v>85</v>
      </c>
    </row>
    <row r="194" spans="1:65" s="16" customFormat="1" ht="14.4" customHeight="1">
      <c r="A194" s="13"/>
      <c r="B194" s="14"/>
      <c r="C194" s="86" t="s">
        <v>373</v>
      </c>
      <c r="D194" s="86" t="s">
        <v>185</v>
      </c>
      <c r="E194" s="87" t="s">
        <v>1218</v>
      </c>
      <c r="F194" s="88" t="s">
        <v>1219</v>
      </c>
      <c r="G194" s="89" t="s">
        <v>1210</v>
      </c>
      <c r="H194" s="90">
        <v>1</v>
      </c>
      <c r="I194" s="91"/>
      <c r="J194" s="91">
        <f>ROUND(I194*H194,2)</f>
        <v>0</v>
      </c>
      <c r="K194" s="92"/>
      <c r="L194" s="14" t="s">
        <v>1242</v>
      </c>
      <c r="M194" s="93" t="s">
        <v>1</v>
      </c>
      <c r="N194" s="94" t="s">
        <v>42</v>
      </c>
      <c r="O194" s="95"/>
      <c r="P194" s="96">
        <f>O194*H194</f>
        <v>0</v>
      </c>
      <c r="Q194" s="96">
        <v>0</v>
      </c>
      <c r="R194" s="96">
        <f>Q194*H194</f>
        <v>0</v>
      </c>
      <c r="S194" s="96">
        <v>0</v>
      </c>
      <c r="T194" s="97">
        <f>S194*H194</f>
        <v>0</v>
      </c>
      <c r="U194" s="13"/>
      <c r="V194" s="13"/>
      <c r="W194" s="13"/>
      <c r="X194" s="13"/>
      <c r="Y194" s="13"/>
      <c r="Z194" s="13"/>
      <c r="AA194" s="13"/>
      <c r="AB194" s="13"/>
      <c r="AC194" s="13"/>
      <c r="AD194" s="13"/>
      <c r="AE194" s="13"/>
      <c r="AR194" s="98" t="s">
        <v>85</v>
      </c>
      <c r="AT194" s="98" t="s">
        <v>185</v>
      </c>
      <c r="AU194" s="98" t="s">
        <v>85</v>
      </c>
      <c r="AY194" s="6" t="s">
        <v>184</v>
      </c>
      <c r="BE194" s="99">
        <f>IF(N194="základní",J194,0)</f>
        <v>0</v>
      </c>
      <c r="BF194" s="99">
        <f>IF(N194="snížená",J194,0)</f>
        <v>0</v>
      </c>
      <c r="BG194" s="99">
        <f>IF(N194="zákl. přenesená",J194,0)</f>
        <v>0</v>
      </c>
      <c r="BH194" s="99">
        <f>IF(N194="sníž. přenesená",J194,0)</f>
        <v>0</v>
      </c>
      <c r="BI194" s="99">
        <f>IF(N194="nulová",J194,0)</f>
        <v>0</v>
      </c>
      <c r="BJ194" s="6" t="s">
        <v>85</v>
      </c>
      <c r="BK194" s="99">
        <f>ROUND(I194*H194,2)</f>
        <v>0</v>
      </c>
      <c r="BL194" s="6" t="s">
        <v>85</v>
      </c>
      <c r="BM194" s="98" t="s">
        <v>459</v>
      </c>
    </row>
    <row r="195" spans="1:65" s="16" customFormat="1" ht="18">
      <c r="A195" s="13"/>
      <c r="B195" s="14"/>
      <c r="C195" s="13"/>
      <c r="D195" s="100" t="s">
        <v>191</v>
      </c>
      <c r="E195" s="13"/>
      <c r="F195" s="101" t="s">
        <v>1211</v>
      </c>
      <c r="G195" s="13"/>
      <c r="H195" s="13"/>
      <c r="I195" s="13"/>
      <c r="J195" s="13"/>
      <c r="K195" s="13"/>
      <c r="L195" s="14"/>
      <c r="M195" s="102"/>
      <c r="N195" s="103"/>
      <c r="O195" s="95"/>
      <c r="P195" s="95"/>
      <c r="Q195" s="95"/>
      <c r="R195" s="95"/>
      <c r="S195" s="95"/>
      <c r="T195" s="104"/>
      <c r="U195" s="13"/>
      <c r="V195" s="13"/>
      <c r="W195" s="13"/>
      <c r="X195" s="13"/>
      <c r="Y195" s="13"/>
      <c r="Z195" s="13"/>
      <c r="AA195" s="13"/>
      <c r="AB195" s="13"/>
      <c r="AC195" s="13"/>
      <c r="AD195" s="13"/>
      <c r="AE195" s="13"/>
      <c r="AT195" s="6" t="s">
        <v>191</v>
      </c>
      <c r="AU195" s="6" t="s">
        <v>85</v>
      </c>
    </row>
    <row r="196" spans="1:65" s="16" customFormat="1" ht="14.4" customHeight="1">
      <c r="A196" s="13"/>
      <c r="B196" s="14"/>
      <c r="C196" s="86" t="s">
        <v>377</v>
      </c>
      <c r="D196" s="86" t="s">
        <v>185</v>
      </c>
      <c r="E196" s="87" t="s">
        <v>1220</v>
      </c>
      <c r="F196" s="88" t="s">
        <v>1221</v>
      </c>
      <c r="G196" s="89" t="s">
        <v>1210</v>
      </c>
      <c r="H196" s="90">
        <v>1</v>
      </c>
      <c r="I196" s="91"/>
      <c r="J196" s="91">
        <f>ROUND(I196*H196,2)</f>
        <v>0</v>
      </c>
      <c r="K196" s="92"/>
      <c r="L196" s="14" t="s">
        <v>1242</v>
      </c>
      <c r="M196" s="93" t="s">
        <v>1</v>
      </c>
      <c r="N196" s="94" t="s">
        <v>42</v>
      </c>
      <c r="O196" s="95"/>
      <c r="P196" s="96">
        <f>O196*H196</f>
        <v>0</v>
      </c>
      <c r="Q196" s="96">
        <v>0</v>
      </c>
      <c r="R196" s="96">
        <f>Q196*H196</f>
        <v>0</v>
      </c>
      <c r="S196" s="96">
        <v>0</v>
      </c>
      <c r="T196" s="97">
        <f>S196*H196</f>
        <v>0</v>
      </c>
      <c r="U196" s="13"/>
      <c r="V196" s="13"/>
      <c r="W196" s="13"/>
      <c r="X196" s="13"/>
      <c r="Y196" s="13"/>
      <c r="Z196" s="13"/>
      <c r="AA196" s="13"/>
      <c r="AB196" s="13"/>
      <c r="AC196" s="13"/>
      <c r="AD196" s="13"/>
      <c r="AE196" s="13"/>
      <c r="AR196" s="98" t="s">
        <v>85</v>
      </c>
      <c r="AT196" s="98" t="s">
        <v>185</v>
      </c>
      <c r="AU196" s="98" t="s">
        <v>85</v>
      </c>
      <c r="AY196" s="6" t="s">
        <v>184</v>
      </c>
      <c r="BE196" s="99">
        <f>IF(N196="základní",J196,0)</f>
        <v>0</v>
      </c>
      <c r="BF196" s="99">
        <f>IF(N196="snížená",J196,0)</f>
        <v>0</v>
      </c>
      <c r="BG196" s="99">
        <f>IF(N196="zákl. přenesená",J196,0)</f>
        <v>0</v>
      </c>
      <c r="BH196" s="99">
        <f>IF(N196="sníž. přenesená",J196,0)</f>
        <v>0</v>
      </c>
      <c r="BI196" s="99">
        <f>IF(N196="nulová",J196,0)</f>
        <v>0</v>
      </c>
      <c r="BJ196" s="6" t="s">
        <v>85</v>
      </c>
      <c r="BK196" s="99">
        <f>ROUND(I196*H196,2)</f>
        <v>0</v>
      </c>
      <c r="BL196" s="6" t="s">
        <v>85</v>
      </c>
      <c r="BM196" s="98" t="s">
        <v>462</v>
      </c>
    </row>
    <row r="197" spans="1:65" s="16" customFormat="1" ht="18">
      <c r="A197" s="13"/>
      <c r="B197" s="14"/>
      <c r="C197" s="13"/>
      <c r="D197" s="100" t="s">
        <v>191</v>
      </c>
      <c r="E197" s="13"/>
      <c r="F197" s="101" t="s">
        <v>1211</v>
      </c>
      <c r="G197" s="13"/>
      <c r="H197" s="13"/>
      <c r="I197" s="13"/>
      <c r="J197" s="13"/>
      <c r="K197" s="13"/>
      <c r="L197" s="14"/>
      <c r="M197" s="102"/>
      <c r="N197" s="103"/>
      <c r="O197" s="95"/>
      <c r="P197" s="95"/>
      <c r="Q197" s="95"/>
      <c r="R197" s="95"/>
      <c r="S197" s="95"/>
      <c r="T197" s="104"/>
      <c r="U197" s="13"/>
      <c r="V197" s="13"/>
      <c r="W197" s="13"/>
      <c r="X197" s="13"/>
      <c r="Y197" s="13"/>
      <c r="Z197" s="13"/>
      <c r="AA197" s="13"/>
      <c r="AB197" s="13"/>
      <c r="AC197" s="13"/>
      <c r="AD197" s="13"/>
      <c r="AE197" s="13"/>
      <c r="AT197" s="6" t="s">
        <v>191</v>
      </c>
      <c r="AU197" s="6" t="s">
        <v>85</v>
      </c>
    </row>
    <row r="198" spans="1:65" s="16" customFormat="1" ht="14.4" customHeight="1">
      <c r="A198" s="13"/>
      <c r="B198" s="14"/>
      <c r="C198" s="86" t="s">
        <v>381</v>
      </c>
      <c r="D198" s="86" t="s">
        <v>185</v>
      </c>
      <c r="E198" s="87" t="s">
        <v>1222</v>
      </c>
      <c r="F198" s="88" t="s">
        <v>1223</v>
      </c>
      <c r="G198" s="89" t="s">
        <v>1210</v>
      </c>
      <c r="H198" s="90">
        <v>1</v>
      </c>
      <c r="I198" s="91"/>
      <c r="J198" s="91">
        <f>ROUND(I198*H198,2)</f>
        <v>0</v>
      </c>
      <c r="K198" s="92"/>
      <c r="L198" s="14" t="s">
        <v>1242</v>
      </c>
      <c r="M198" s="93" t="s">
        <v>1</v>
      </c>
      <c r="N198" s="94" t="s">
        <v>42</v>
      </c>
      <c r="O198" s="95"/>
      <c r="P198" s="96">
        <f>O198*H198</f>
        <v>0</v>
      </c>
      <c r="Q198" s="96">
        <v>0</v>
      </c>
      <c r="R198" s="96">
        <f>Q198*H198</f>
        <v>0</v>
      </c>
      <c r="S198" s="96">
        <v>0</v>
      </c>
      <c r="T198" s="97">
        <f>S198*H198</f>
        <v>0</v>
      </c>
      <c r="U198" s="13"/>
      <c r="V198" s="13"/>
      <c r="W198" s="13"/>
      <c r="X198" s="13"/>
      <c r="Y198" s="13"/>
      <c r="Z198" s="13"/>
      <c r="AA198" s="13"/>
      <c r="AB198" s="13"/>
      <c r="AC198" s="13"/>
      <c r="AD198" s="13"/>
      <c r="AE198" s="13"/>
      <c r="AR198" s="98" t="s">
        <v>85</v>
      </c>
      <c r="AT198" s="98" t="s">
        <v>185</v>
      </c>
      <c r="AU198" s="98" t="s">
        <v>85</v>
      </c>
      <c r="AY198" s="6" t="s">
        <v>184</v>
      </c>
      <c r="BE198" s="99">
        <f>IF(N198="základní",J198,0)</f>
        <v>0</v>
      </c>
      <c r="BF198" s="99">
        <f>IF(N198="snížená",J198,0)</f>
        <v>0</v>
      </c>
      <c r="BG198" s="99">
        <f>IF(N198="zákl. přenesená",J198,0)</f>
        <v>0</v>
      </c>
      <c r="BH198" s="99">
        <f>IF(N198="sníž. přenesená",J198,0)</f>
        <v>0</v>
      </c>
      <c r="BI198" s="99">
        <f>IF(N198="nulová",J198,0)</f>
        <v>0</v>
      </c>
      <c r="BJ198" s="6" t="s">
        <v>85</v>
      </c>
      <c r="BK198" s="99">
        <f>ROUND(I198*H198,2)</f>
        <v>0</v>
      </c>
      <c r="BL198" s="6" t="s">
        <v>85</v>
      </c>
      <c r="BM198" s="98" t="s">
        <v>465</v>
      </c>
    </row>
    <row r="199" spans="1:65" s="16" customFormat="1" ht="18">
      <c r="A199" s="13"/>
      <c r="B199" s="14"/>
      <c r="C199" s="13"/>
      <c r="D199" s="100" t="s">
        <v>191</v>
      </c>
      <c r="E199" s="13"/>
      <c r="F199" s="101" t="s">
        <v>1211</v>
      </c>
      <c r="G199" s="13"/>
      <c r="H199" s="13"/>
      <c r="I199" s="13"/>
      <c r="J199" s="13"/>
      <c r="K199" s="13"/>
      <c r="L199" s="14"/>
      <c r="M199" s="102"/>
      <c r="N199" s="103"/>
      <c r="O199" s="95"/>
      <c r="P199" s="95"/>
      <c r="Q199" s="95"/>
      <c r="R199" s="95"/>
      <c r="S199" s="95"/>
      <c r="T199" s="104"/>
      <c r="U199" s="13"/>
      <c r="V199" s="13"/>
      <c r="W199" s="13"/>
      <c r="X199" s="13"/>
      <c r="Y199" s="13"/>
      <c r="Z199" s="13"/>
      <c r="AA199" s="13"/>
      <c r="AB199" s="13"/>
      <c r="AC199" s="13"/>
      <c r="AD199" s="13"/>
      <c r="AE199" s="13"/>
      <c r="AT199" s="6" t="s">
        <v>191</v>
      </c>
      <c r="AU199" s="6" t="s">
        <v>85</v>
      </c>
    </row>
    <row r="200" spans="1:65" s="16" customFormat="1" ht="14.4" customHeight="1">
      <c r="A200" s="13"/>
      <c r="B200" s="14"/>
      <c r="C200" s="86" t="s">
        <v>384</v>
      </c>
      <c r="D200" s="86" t="s">
        <v>185</v>
      </c>
      <c r="E200" s="87" t="s">
        <v>1224</v>
      </c>
      <c r="F200" s="88" t="s">
        <v>1225</v>
      </c>
      <c r="G200" s="89" t="s">
        <v>1210</v>
      </c>
      <c r="H200" s="90">
        <v>1</v>
      </c>
      <c r="I200" s="91"/>
      <c r="J200" s="91">
        <f>ROUND(I200*H200,2)</f>
        <v>0</v>
      </c>
      <c r="K200" s="92"/>
      <c r="L200" s="14" t="s">
        <v>1242</v>
      </c>
      <c r="M200" s="93" t="s">
        <v>1</v>
      </c>
      <c r="N200" s="94" t="s">
        <v>42</v>
      </c>
      <c r="O200" s="95"/>
      <c r="P200" s="96">
        <f>O200*H200</f>
        <v>0</v>
      </c>
      <c r="Q200" s="96">
        <v>0</v>
      </c>
      <c r="R200" s="96">
        <f>Q200*H200</f>
        <v>0</v>
      </c>
      <c r="S200" s="96">
        <v>0</v>
      </c>
      <c r="T200" s="97">
        <f>S200*H200</f>
        <v>0</v>
      </c>
      <c r="U200" s="13"/>
      <c r="V200" s="13"/>
      <c r="W200" s="13"/>
      <c r="X200" s="13"/>
      <c r="Y200" s="13"/>
      <c r="Z200" s="13"/>
      <c r="AA200" s="13"/>
      <c r="AB200" s="13"/>
      <c r="AC200" s="13"/>
      <c r="AD200" s="13"/>
      <c r="AE200" s="13"/>
      <c r="AR200" s="98" t="s">
        <v>85</v>
      </c>
      <c r="AT200" s="98" t="s">
        <v>185</v>
      </c>
      <c r="AU200" s="98" t="s">
        <v>85</v>
      </c>
      <c r="AY200" s="6" t="s">
        <v>184</v>
      </c>
      <c r="BE200" s="99">
        <f>IF(N200="základní",J200,0)</f>
        <v>0</v>
      </c>
      <c r="BF200" s="99">
        <f>IF(N200="snížená",J200,0)</f>
        <v>0</v>
      </c>
      <c r="BG200" s="99">
        <f>IF(N200="zákl. přenesená",J200,0)</f>
        <v>0</v>
      </c>
      <c r="BH200" s="99">
        <f>IF(N200="sníž. přenesená",J200,0)</f>
        <v>0</v>
      </c>
      <c r="BI200" s="99">
        <f>IF(N200="nulová",J200,0)</f>
        <v>0</v>
      </c>
      <c r="BJ200" s="6" t="s">
        <v>85</v>
      </c>
      <c r="BK200" s="99">
        <f>ROUND(I200*H200,2)</f>
        <v>0</v>
      </c>
      <c r="BL200" s="6" t="s">
        <v>85</v>
      </c>
      <c r="BM200" s="98" t="s">
        <v>468</v>
      </c>
    </row>
    <row r="201" spans="1:65" s="16" customFormat="1" ht="18">
      <c r="A201" s="13"/>
      <c r="B201" s="14"/>
      <c r="C201" s="13"/>
      <c r="D201" s="100" t="s">
        <v>191</v>
      </c>
      <c r="E201" s="13"/>
      <c r="F201" s="101" t="s">
        <v>1211</v>
      </c>
      <c r="G201" s="13"/>
      <c r="H201" s="13"/>
      <c r="I201" s="13"/>
      <c r="J201" s="13"/>
      <c r="K201" s="13"/>
      <c r="L201" s="14"/>
      <c r="M201" s="102"/>
      <c r="N201" s="103"/>
      <c r="O201" s="95"/>
      <c r="P201" s="95"/>
      <c r="Q201" s="95"/>
      <c r="R201" s="95"/>
      <c r="S201" s="95"/>
      <c r="T201" s="104"/>
      <c r="U201" s="13"/>
      <c r="V201" s="13"/>
      <c r="W201" s="13"/>
      <c r="X201" s="13"/>
      <c r="Y201" s="13"/>
      <c r="Z201" s="13"/>
      <c r="AA201" s="13"/>
      <c r="AB201" s="13"/>
      <c r="AC201" s="13"/>
      <c r="AD201" s="13"/>
      <c r="AE201" s="13"/>
      <c r="AT201" s="6" t="s">
        <v>191</v>
      </c>
      <c r="AU201" s="6" t="s">
        <v>85</v>
      </c>
    </row>
    <row r="202" spans="1:65" s="16" customFormat="1" ht="14.4" customHeight="1">
      <c r="A202" s="13"/>
      <c r="B202" s="14"/>
      <c r="C202" s="86" t="s">
        <v>226</v>
      </c>
      <c r="D202" s="86" t="s">
        <v>185</v>
      </c>
      <c r="E202" s="87" t="s">
        <v>1226</v>
      </c>
      <c r="F202" s="88" t="s">
        <v>1227</v>
      </c>
      <c r="G202" s="89" t="s">
        <v>1210</v>
      </c>
      <c r="H202" s="90">
        <v>1</v>
      </c>
      <c r="I202" s="91"/>
      <c r="J202" s="91">
        <f>ROUND(I202*H202,2)</f>
        <v>0</v>
      </c>
      <c r="K202" s="92"/>
      <c r="L202" s="14" t="s">
        <v>1242</v>
      </c>
      <c r="M202" s="93" t="s">
        <v>1</v>
      </c>
      <c r="N202" s="94" t="s">
        <v>42</v>
      </c>
      <c r="O202" s="95"/>
      <c r="P202" s="96">
        <f>O202*H202</f>
        <v>0</v>
      </c>
      <c r="Q202" s="96">
        <v>0</v>
      </c>
      <c r="R202" s="96">
        <f>Q202*H202</f>
        <v>0</v>
      </c>
      <c r="S202" s="96">
        <v>0</v>
      </c>
      <c r="T202" s="97">
        <f>S202*H202</f>
        <v>0</v>
      </c>
      <c r="U202" s="13"/>
      <c r="V202" s="13"/>
      <c r="W202" s="13"/>
      <c r="X202" s="13"/>
      <c r="Y202" s="13"/>
      <c r="Z202" s="13"/>
      <c r="AA202" s="13"/>
      <c r="AB202" s="13"/>
      <c r="AC202" s="13"/>
      <c r="AD202" s="13"/>
      <c r="AE202" s="13"/>
      <c r="AR202" s="98" t="s">
        <v>85</v>
      </c>
      <c r="AT202" s="98" t="s">
        <v>185</v>
      </c>
      <c r="AU202" s="98" t="s">
        <v>85</v>
      </c>
      <c r="AY202" s="6" t="s">
        <v>184</v>
      </c>
      <c r="BE202" s="99">
        <f>IF(N202="základní",J202,0)</f>
        <v>0</v>
      </c>
      <c r="BF202" s="99">
        <f>IF(N202="snížená",J202,0)</f>
        <v>0</v>
      </c>
      <c r="BG202" s="99">
        <f>IF(N202="zákl. přenesená",J202,0)</f>
        <v>0</v>
      </c>
      <c r="BH202" s="99">
        <f>IF(N202="sníž. přenesená",J202,0)</f>
        <v>0</v>
      </c>
      <c r="BI202" s="99">
        <f>IF(N202="nulová",J202,0)</f>
        <v>0</v>
      </c>
      <c r="BJ202" s="6" t="s">
        <v>85</v>
      </c>
      <c r="BK202" s="99">
        <f>ROUND(I202*H202,2)</f>
        <v>0</v>
      </c>
      <c r="BL202" s="6" t="s">
        <v>85</v>
      </c>
      <c r="BM202" s="98" t="s">
        <v>471</v>
      </c>
    </row>
    <row r="203" spans="1:65" s="16" customFormat="1" ht="18">
      <c r="A203" s="13"/>
      <c r="B203" s="14"/>
      <c r="C203" s="13"/>
      <c r="D203" s="100" t="s">
        <v>191</v>
      </c>
      <c r="E203" s="13"/>
      <c r="F203" s="101" t="s">
        <v>1211</v>
      </c>
      <c r="G203" s="13"/>
      <c r="H203" s="13"/>
      <c r="I203" s="13"/>
      <c r="J203" s="13"/>
      <c r="K203" s="13"/>
      <c r="L203" s="14"/>
      <c r="M203" s="102"/>
      <c r="N203" s="103"/>
      <c r="O203" s="95"/>
      <c r="P203" s="95"/>
      <c r="Q203" s="95"/>
      <c r="R203" s="95"/>
      <c r="S203" s="95"/>
      <c r="T203" s="104"/>
      <c r="U203" s="13"/>
      <c r="V203" s="13"/>
      <c r="W203" s="13"/>
      <c r="X203" s="13"/>
      <c r="Y203" s="13"/>
      <c r="Z203" s="13"/>
      <c r="AA203" s="13"/>
      <c r="AB203" s="13"/>
      <c r="AC203" s="13"/>
      <c r="AD203" s="13"/>
      <c r="AE203" s="13"/>
      <c r="AT203" s="6" t="s">
        <v>191</v>
      </c>
      <c r="AU203" s="6" t="s">
        <v>85</v>
      </c>
    </row>
    <row r="204" spans="1:65" s="16" customFormat="1" ht="24.15" customHeight="1">
      <c r="A204" s="13"/>
      <c r="B204" s="14"/>
      <c r="C204" s="86" t="s">
        <v>391</v>
      </c>
      <c r="D204" s="86" t="s">
        <v>185</v>
      </c>
      <c r="E204" s="87" t="s">
        <v>1228</v>
      </c>
      <c r="F204" s="88" t="s">
        <v>1229</v>
      </c>
      <c r="G204" s="89" t="s">
        <v>1210</v>
      </c>
      <c r="H204" s="90">
        <v>1</v>
      </c>
      <c r="I204" s="91"/>
      <c r="J204" s="91">
        <f>ROUND(I204*H204,2)</f>
        <v>0</v>
      </c>
      <c r="K204" s="92"/>
      <c r="L204" s="14" t="s">
        <v>1242</v>
      </c>
      <c r="M204" s="93" t="s">
        <v>1</v>
      </c>
      <c r="N204" s="94" t="s">
        <v>42</v>
      </c>
      <c r="O204" s="95"/>
      <c r="P204" s="96">
        <f>O204*H204</f>
        <v>0</v>
      </c>
      <c r="Q204" s="96">
        <v>0</v>
      </c>
      <c r="R204" s="96">
        <f>Q204*H204</f>
        <v>0</v>
      </c>
      <c r="S204" s="96">
        <v>0</v>
      </c>
      <c r="T204" s="97">
        <f>S204*H204</f>
        <v>0</v>
      </c>
      <c r="U204" s="13"/>
      <c r="V204" s="13"/>
      <c r="W204" s="13"/>
      <c r="X204" s="13"/>
      <c r="Y204" s="13"/>
      <c r="Z204" s="13"/>
      <c r="AA204" s="13"/>
      <c r="AB204" s="13"/>
      <c r="AC204" s="13"/>
      <c r="AD204" s="13"/>
      <c r="AE204" s="13"/>
      <c r="AR204" s="98" t="s">
        <v>85</v>
      </c>
      <c r="AT204" s="98" t="s">
        <v>185</v>
      </c>
      <c r="AU204" s="98" t="s">
        <v>85</v>
      </c>
      <c r="AY204" s="6" t="s">
        <v>184</v>
      </c>
      <c r="BE204" s="99">
        <f>IF(N204="základní",J204,0)</f>
        <v>0</v>
      </c>
      <c r="BF204" s="99">
        <f>IF(N204="snížená",J204,0)</f>
        <v>0</v>
      </c>
      <c r="BG204" s="99">
        <f>IF(N204="zákl. přenesená",J204,0)</f>
        <v>0</v>
      </c>
      <c r="BH204" s="99">
        <f>IF(N204="sníž. přenesená",J204,0)</f>
        <v>0</v>
      </c>
      <c r="BI204" s="99">
        <f>IF(N204="nulová",J204,0)</f>
        <v>0</v>
      </c>
      <c r="BJ204" s="6" t="s">
        <v>85</v>
      </c>
      <c r="BK204" s="99">
        <f>ROUND(I204*H204,2)</f>
        <v>0</v>
      </c>
      <c r="BL204" s="6" t="s">
        <v>85</v>
      </c>
      <c r="BM204" s="98" t="s">
        <v>474</v>
      </c>
    </row>
    <row r="205" spans="1:65" s="16" customFormat="1" ht="18">
      <c r="A205" s="13"/>
      <c r="B205" s="14"/>
      <c r="C205" s="13"/>
      <c r="D205" s="100" t="s">
        <v>191</v>
      </c>
      <c r="E205" s="13"/>
      <c r="F205" s="101" t="s">
        <v>1211</v>
      </c>
      <c r="G205" s="13"/>
      <c r="H205" s="13"/>
      <c r="I205" s="13"/>
      <c r="J205" s="13"/>
      <c r="K205" s="13"/>
      <c r="L205" s="14"/>
      <c r="M205" s="102"/>
      <c r="N205" s="103"/>
      <c r="O205" s="95"/>
      <c r="P205" s="95"/>
      <c r="Q205" s="95"/>
      <c r="R205" s="95"/>
      <c r="S205" s="95"/>
      <c r="T205" s="104"/>
      <c r="U205" s="13"/>
      <c r="V205" s="13"/>
      <c r="W205" s="13"/>
      <c r="X205" s="13"/>
      <c r="Y205" s="13"/>
      <c r="Z205" s="13"/>
      <c r="AA205" s="13"/>
      <c r="AB205" s="13"/>
      <c r="AC205" s="13"/>
      <c r="AD205" s="13"/>
      <c r="AE205" s="13"/>
      <c r="AT205" s="6" t="s">
        <v>191</v>
      </c>
      <c r="AU205" s="6" t="s">
        <v>85</v>
      </c>
    </row>
    <row r="206" spans="1:65" s="16" customFormat="1" ht="14.4" customHeight="1">
      <c r="A206" s="13"/>
      <c r="B206" s="14"/>
      <c r="C206" s="86" t="s">
        <v>421</v>
      </c>
      <c r="D206" s="86" t="s">
        <v>185</v>
      </c>
      <c r="E206" s="87" t="s">
        <v>1232</v>
      </c>
      <c r="F206" s="88" t="s">
        <v>1233</v>
      </c>
      <c r="G206" s="89" t="s">
        <v>1210</v>
      </c>
      <c r="H206" s="90">
        <v>1</v>
      </c>
      <c r="I206" s="91"/>
      <c r="J206" s="91">
        <f>ROUND(I206*H206,2)</f>
        <v>0</v>
      </c>
      <c r="K206" s="92"/>
      <c r="L206" s="14" t="s">
        <v>1242</v>
      </c>
      <c r="M206" s="93" t="s">
        <v>1</v>
      </c>
      <c r="N206" s="94" t="s">
        <v>42</v>
      </c>
      <c r="O206" s="95"/>
      <c r="P206" s="96">
        <f>O206*H206</f>
        <v>0</v>
      </c>
      <c r="Q206" s="96">
        <v>0</v>
      </c>
      <c r="R206" s="96">
        <f>Q206*H206</f>
        <v>0</v>
      </c>
      <c r="S206" s="96">
        <v>0</v>
      </c>
      <c r="T206" s="97">
        <f>S206*H206</f>
        <v>0</v>
      </c>
      <c r="U206" s="13"/>
      <c r="V206" s="13"/>
      <c r="W206" s="13"/>
      <c r="X206" s="13"/>
      <c r="Y206" s="13"/>
      <c r="Z206" s="13"/>
      <c r="AA206" s="13"/>
      <c r="AB206" s="13"/>
      <c r="AC206" s="13"/>
      <c r="AD206" s="13"/>
      <c r="AE206" s="13"/>
      <c r="AR206" s="98" t="s">
        <v>85</v>
      </c>
      <c r="AT206" s="98" t="s">
        <v>185</v>
      </c>
      <c r="AU206" s="98" t="s">
        <v>85</v>
      </c>
      <c r="AY206" s="6" t="s">
        <v>184</v>
      </c>
      <c r="BE206" s="99">
        <f>IF(N206="základní",J206,0)</f>
        <v>0</v>
      </c>
      <c r="BF206" s="99">
        <f>IF(N206="snížená",J206,0)</f>
        <v>0</v>
      </c>
      <c r="BG206" s="99">
        <f>IF(N206="zákl. přenesená",J206,0)</f>
        <v>0</v>
      </c>
      <c r="BH206" s="99">
        <f>IF(N206="sníž. přenesená",J206,0)</f>
        <v>0</v>
      </c>
      <c r="BI206" s="99">
        <f>IF(N206="nulová",J206,0)</f>
        <v>0</v>
      </c>
      <c r="BJ206" s="6" t="s">
        <v>85</v>
      </c>
      <c r="BK206" s="99">
        <f>ROUND(I206*H206,2)</f>
        <v>0</v>
      </c>
      <c r="BL206" s="6" t="s">
        <v>85</v>
      </c>
      <c r="BM206" s="98" t="s">
        <v>477</v>
      </c>
    </row>
    <row r="207" spans="1:65" s="16" customFormat="1" ht="18">
      <c r="A207" s="13"/>
      <c r="B207" s="14"/>
      <c r="C207" s="13"/>
      <c r="D207" s="100" t="s">
        <v>191</v>
      </c>
      <c r="E207" s="13"/>
      <c r="F207" s="101" t="s">
        <v>1211</v>
      </c>
      <c r="G207" s="13"/>
      <c r="H207" s="13"/>
      <c r="I207" s="13"/>
      <c r="J207" s="13"/>
      <c r="K207" s="13"/>
      <c r="L207" s="14"/>
      <c r="M207" s="102"/>
      <c r="N207" s="103"/>
      <c r="O207" s="95"/>
      <c r="P207" s="95"/>
      <c r="Q207" s="95"/>
      <c r="R207" s="95"/>
      <c r="S207" s="95"/>
      <c r="T207" s="104"/>
      <c r="U207" s="13"/>
      <c r="V207" s="13"/>
      <c r="W207" s="13"/>
      <c r="X207" s="13"/>
      <c r="Y207" s="13"/>
      <c r="Z207" s="13"/>
      <c r="AA207" s="13"/>
      <c r="AB207" s="13"/>
      <c r="AC207" s="13"/>
      <c r="AD207" s="13"/>
      <c r="AE207" s="13"/>
      <c r="AT207" s="6" t="s">
        <v>191</v>
      </c>
      <c r="AU207" s="6" t="s">
        <v>85</v>
      </c>
    </row>
    <row r="208" spans="1:65" s="75" customFormat="1" ht="26" customHeight="1">
      <c r="B208" s="76"/>
      <c r="D208" s="77" t="s">
        <v>76</v>
      </c>
      <c r="E208" s="78" t="s">
        <v>1240</v>
      </c>
      <c r="F208" s="78" t="s">
        <v>1241</v>
      </c>
      <c r="J208" s="79">
        <f>BK208</f>
        <v>0</v>
      </c>
      <c r="L208" s="76"/>
      <c r="M208" s="80"/>
      <c r="N208" s="81"/>
      <c r="O208" s="81"/>
      <c r="P208" s="82">
        <f>SUM(P209:P210)</f>
        <v>0</v>
      </c>
      <c r="Q208" s="81"/>
      <c r="R208" s="82">
        <f>SUM(R209:R210)</f>
        <v>0</v>
      </c>
      <c r="S208" s="81"/>
      <c r="T208" s="83">
        <f>SUM(T209:T210)</f>
        <v>0</v>
      </c>
      <c r="AR208" s="77" t="s">
        <v>85</v>
      </c>
      <c r="AT208" s="84" t="s">
        <v>76</v>
      </c>
      <c r="AU208" s="84" t="s">
        <v>77</v>
      </c>
      <c r="AY208" s="77" t="s">
        <v>184</v>
      </c>
      <c r="BK208" s="85">
        <f>SUM(BK209:BK210)</f>
        <v>0</v>
      </c>
    </row>
    <row r="209" spans="1:65" s="16" customFormat="1" ht="14.4" customHeight="1">
      <c r="A209" s="13"/>
      <c r="B209" s="14"/>
      <c r="C209" s="86" t="s">
        <v>499</v>
      </c>
      <c r="D209" s="86" t="s">
        <v>185</v>
      </c>
      <c r="E209" s="87" t="s">
        <v>1208</v>
      </c>
      <c r="F209" s="88" t="s">
        <v>1209</v>
      </c>
      <c r="G209" s="89" t="s">
        <v>1210</v>
      </c>
      <c r="H209" s="90">
        <v>2</v>
      </c>
      <c r="I209" s="91"/>
      <c r="J209" s="91">
        <f>ROUND(I209*H209,2)</f>
        <v>0</v>
      </c>
      <c r="K209" s="92"/>
      <c r="L209" s="14" t="s">
        <v>1242</v>
      </c>
      <c r="M209" s="93" t="s">
        <v>1</v>
      </c>
      <c r="N209" s="94" t="s">
        <v>42</v>
      </c>
      <c r="O209" s="95"/>
      <c r="P209" s="96">
        <f>O209*H209</f>
        <v>0</v>
      </c>
      <c r="Q209" s="96">
        <v>0</v>
      </c>
      <c r="R209" s="96">
        <f>Q209*H209</f>
        <v>0</v>
      </c>
      <c r="S209" s="96">
        <v>0</v>
      </c>
      <c r="T209" s="97">
        <f>S209*H209</f>
        <v>0</v>
      </c>
      <c r="U209" s="13"/>
      <c r="V209" s="13"/>
      <c r="W209" s="13"/>
      <c r="X209" s="13"/>
      <c r="Y209" s="13"/>
      <c r="Z209" s="13"/>
      <c r="AA209" s="13"/>
      <c r="AB209" s="13"/>
      <c r="AC209" s="13"/>
      <c r="AD209" s="13"/>
      <c r="AE209" s="13"/>
      <c r="AR209" s="98" t="s">
        <v>85</v>
      </c>
      <c r="AT209" s="98" t="s">
        <v>185</v>
      </c>
      <c r="AU209" s="98" t="s">
        <v>85</v>
      </c>
      <c r="AY209" s="6" t="s">
        <v>184</v>
      </c>
      <c r="BE209" s="99">
        <f>IF(N209="základní",J209,0)</f>
        <v>0</v>
      </c>
      <c r="BF209" s="99">
        <f>IF(N209="snížená",J209,0)</f>
        <v>0</v>
      </c>
      <c r="BG209" s="99">
        <f>IF(N209="zákl. přenesená",J209,0)</f>
        <v>0</v>
      </c>
      <c r="BH209" s="99">
        <f>IF(N209="sníž. přenesená",J209,0)</f>
        <v>0</v>
      </c>
      <c r="BI209" s="99">
        <f>IF(N209="nulová",J209,0)</f>
        <v>0</v>
      </c>
      <c r="BJ209" s="6" t="s">
        <v>85</v>
      </c>
      <c r="BK209" s="99">
        <f>ROUND(I209*H209,2)</f>
        <v>0</v>
      </c>
      <c r="BL209" s="6" t="s">
        <v>85</v>
      </c>
      <c r="BM209" s="98" t="s">
        <v>480</v>
      </c>
    </row>
    <row r="210" spans="1:65" s="16" customFormat="1" ht="18">
      <c r="A210" s="13"/>
      <c r="B210" s="14"/>
      <c r="C210" s="13"/>
      <c r="D210" s="100" t="s">
        <v>191</v>
      </c>
      <c r="E210" s="13"/>
      <c r="F210" s="101" t="s">
        <v>1211</v>
      </c>
      <c r="G210" s="13"/>
      <c r="H210" s="13"/>
      <c r="I210" s="13"/>
      <c r="J210" s="13"/>
      <c r="K210" s="13"/>
      <c r="L210" s="14"/>
      <c r="M210" s="105"/>
      <c r="N210" s="106"/>
      <c r="O210" s="107"/>
      <c r="P210" s="107"/>
      <c r="Q210" s="107"/>
      <c r="R210" s="107"/>
      <c r="S210" s="107"/>
      <c r="T210" s="108"/>
      <c r="U210" s="13"/>
      <c r="V210" s="13"/>
      <c r="W210" s="13"/>
      <c r="X210" s="13"/>
      <c r="Y210" s="13"/>
      <c r="Z210" s="13"/>
      <c r="AA210" s="13"/>
      <c r="AB210" s="13"/>
      <c r="AC210" s="13"/>
      <c r="AD210" s="13"/>
      <c r="AE210" s="13"/>
      <c r="AT210" s="6" t="s">
        <v>191</v>
      </c>
      <c r="AU210" s="6" t="s">
        <v>85</v>
      </c>
    </row>
    <row r="211" spans="1:65" s="16" customFormat="1" ht="6.9" customHeight="1">
      <c r="A211" s="13"/>
      <c r="B211" s="44"/>
      <c r="C211" s="45"/>
      <c r="D211" s="45"/>
      <c r="E211" s="45"/>
      <c r="F211" s="45"/>
      <c r="G211" s="45"/>
      <c r="H211" s="45"/>
      <c r="I211" s="45"/>
      <c r="J211" s="45"/>
      <c r="K211" s="45"/>
      <c r="L211" s="14"/>
      <c r="M211" s="13"/>
      <c r="O211" s="13"/>
      <c r="P211" s="13"/>
      <c r="Q211" s="13"/>
      <c r="R211" s="13"/>
      <c r="S211" s="13"/>
      <c r="T211" s="13"/>
      <c r="U211" s="13"/>
      <c r="V211" s="13"/>
      <c r="W211" s="13"/>
      <c r="X211" s="13"/>
      <c r="Y211" s="13"/>
      <c r="Z211" s="13"/>
      <c r="AA211" s="13"/>
      <c r="AB211" s="13"/>
      <c r="AC211" s="13"/>
      <c r="AD211" s="13"/>
      <c r="AE211" s="13"/>
    </row>
  </sheetData>
  <sheetProtection algorithmName="SHA-512" hashValue="NIb2NpSdxNIEwkzs2u8aW+Dz18F7uyhsIKQX+MHtePggeVYusNk3IrP8flZj66OB6zpeeGRojAsl7B2zAEB1Ww==" saltValue="fMYgKLAENlFxkZ4US5U8SA==" spinCount="100000" sheet="1" objects="1" scenarios="1"/>
  <autoFilter ref="C125:K210" xr:uid="{00000000-0009-0000-0000-000013000000}"/>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35"/>
  <sheetViews>
    <sheetView showGridLines="0" topLeftCell="A105" workbookViewId="0">
      <selection activeCell="X25" sqref="X25"/>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98</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219</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ROUND((SUM(BE125:BE134)),  2)</f>
        <v>0</v>
      </c>
      <c r="G37" s="13"/>
      <c r="H37" s="13"/>
      <c r="I37" s="29">
        <v>0.21</v>
      </c>
      <c r="J37" s="28">
        <f>ROUND(((SUM(BE125:BE134))*I37),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ROUND((SUM(BF125:BF134)),  2)</f>
        <v>0</v>
      </c>
      <c r="G38" s="13"/>
      <c r="H38" s="13"/>
      <c r="I38" s="29">
        <v>0.15</v>
      </c>
      <c r="J38" s="28">
        <f>ROUND(((SUM(BF125:BF134))*I38),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ROUND((SUM(BG125:BG134)),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ROUND((SUM(BH125:BH134)),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ROUND((SUM(BI125:BI134)),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2.1.1.1 - Urgentní příjem - 1B</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13"/>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09"/>
      <c r="G113" s="209"/>
      <c r="H113" s="209"/>
      <c r="L113" s="9"/>
    </row>
    <row r="114" spans="1:65" ht="12" customHeight="1">
      <c r="B114" s="9"/>
      <c r="C114" s="12" t="s">
        <v>216</v>
      </c>
      <c r="L114" s="9"/>
    </row>
    <row r="115" spans="1:65" s="16" customFormat="1" ht="16.5" customHeight="1">
      <c r="A115" s="13"/>
      <c r="B115" s="14"/>
      <c r="C115" s="13"/>
      <c r="D115" s="13"/>
      <c r="E115" s="245" t="s">
        <v>217</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237" t="str">
        <f>E13</f>
        <v>2.1.1.1 - Urgentní příjem - 1B</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SUM(P127:P134)</f>
        <v>0</v>
      </c>
      <c r="Q126" s="81"/>
      <c r="R126" s="82">
        <f>SUM(R127:R134)</f>
        <v>0</v>
      </c>
      <c r="S126" s="81"/>
      <c r="T126" s="83">
        <f>SUM(T127:T134)</f>
        <v>0</v>
      </c>
      <c r="AR126" s="77" t="s">
        <v>85</v>
      </c>
      <c r="AT126" s="84" t="s">
        <v>76</v>
      </c>
      <c r="AU126" s="84" t="s">
        <v>77</v>
      </c>
      <c r="AY126" s="77" t="s">
        <v>184</v>
      </c>
      <c r="BK126" s="85">
        <f>SUM(BK127:BK134)</f>
        <v>0</v>
      </c>
    </row>
    <row r="127" spans="1:65" s="16" customFormat="1" ht="14.4" customHeight="1">
      <c r="A127" s="13"/>
      <c r="B127" s="14"/>
      <c r="C127" s="86" t="s">
        <v>85</v>
      </c>
      <c r="D127" s="86" t="s">
        <v>185</v>
      </c>
      <c r="E127" s="87" t="s">
        <v>223</v>
      </c>
      <c r="F127" s="88" t="s">
        <v>224</v>
      </c>
      <c r="G127" s="89" t="s">
        <v>225</v>
      </c>
      <c r="H127" s="90">
        <v>9</v>
      </c>
      <c r="I127" s="91"/>
      <c r="J127" s="91">
        <f>ROUND(I127*H127,2)</f>
        <v>0</v>
      </c>
      <c r="K127" s="92"/>
      <c r="L127" s="14" t="s">
        <v>1242</v>
      </c>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226</v>
      </c>
    </row>
    <row r="128" spans="1:65" s="16" customFormat="1" ht="18">
      <c r="A128" s="13"/>
      <c r="B128" s="14"/>
      <c r="C128" s="13"/>
      <c r="D128" s="100" t="s">
        <v>191</v>
      </c>
      <c r="E128" s="13"/>
      <c r="F128" s="101" t="s">
        <v>227</v>
      </c>
      <c r="G128" s="13"/>
      <c r="H128" s="13"/>
      <c r="I128" s="13"/>
      <c r="J128" s="13"/>
      <c r="K128" s="13"/>
      <c r="L128" s="14"/>
      <c r="M128" s="102"/>
      <c r="N128" s="103"/>
      <c r="O128" s="95"/>
      <c r="P128" s="95"/>
      <c r="Q128" s="95"/>
      <c r="R128" s="95"/>
      <c r="S128" s="95"/>
      <c r="T128" s="104"/>
      <c r="U128" s="13"/>
      <c r="V128" s="13"/>
      <c r="W128" s="13"/>
      <c r="X128" s="13"/>
      <c r="Y128" s="13"/>
      <c r="Z128" s="13"/>
      <c r="AA128" s="13"/>
      <c r="AB128" s="13"/>
      <c r="AC128" s="13"/>
      <c r="AD128" s="13"/>
      <c r="AE128" s="13"/>
      <c r="AT128" s="6" t="s">
        <v>191</v>
      </c>
      <c r="AU128" s="6" t="s">
        <v>85</v>
      </c>
    </row>
    <row r="129" spans="1:65" s="16" customFormat="1" ht="14.4" customHeight="1">
      <c r="A129" s="13"/>
      <c r="B129" s="14"/>
      <c r="C129" s="86" t="s">
        <v>87</v>
      </c>
      <c r="D129" s="86" t="s">
        <v>185</v>
      </c>
      <c r="E129" s="87" t="s">
        <v>228</v>
      </c>
      <c r="F129" s="88" t="s">
        <v>229</v>
      </c>
      <c r="G129" s="89" t="s">
        <v>225</v>
      </c>
      <c r="H129" s="90">
        <v>4</v>
      </c>
      <c r="I129" s="91"/>
      <c r="J129" s="91">
        <f>ROUND(I129*H129,2)</f>
        <v>0</v>
      </c>
      <c r="K129" s="92"/>
      <c r="L129" s="14" t="s">
        <v>1242</v>
      </c>
      <c r="M129" s="93" t="s">
        <v>1</v>
      </c>
      <c r="N129" s="94" t="s">
        <v>42</v>
      </c>
      <c r="O129" s="95"/>
      <c r="P129" s="96">
        <f>O129*H129</f>
        <v>0</v>
      </c>
      <c r="Q129" s="96">
        <v>0</v>
      </c>
      <c r="R129" s="96">
        <f>Q129*H129</f>
        <v>0</v>
      </c>
      <c r="S129" s="96">
        <v>0</v>
      </c>
      <c r="T129" s="97">
        <f>S129*H129</f>
        <v>0</v>
      </c>
      <c r="U129" s="13"/>
      <c r="V129" s="13"/>
      <c r="W129" s="13"/>
      <c r="X129" s="13"/>
      <c r="Y129" s="13"/>
      <c r="Z129" s="13"/>
      <c r="AA129" s="13"/>
      <c r="AB129" s="13"/>
      <c r="AC129" s="13"/>
      <c r="AD129" s="13"/>
      <c r="AE129" s="13"/>
      <c r="AR129" s="98" t="s">
        <v>85</v>
      </c>
      <c r="AT129" s="98" t="s">
        <v>185</v>
      </c>
      <c r="AU129" s="98" t="s">
        <v>85</v>
      </c>
      <c r="AY129" s="6" t="s">
        <v>184</v>
      </c>
      <c r="BE129" s="99">
        <f>IF(N129="základní",J129,0)</f>
        <v>0</v>
      </c>
      <c r="BF129" s="99">
        <f>IF(N129="snížená",J129,0)</f>
        <v>0</v>
      </c>
      <c r="BG129" s="99">
        <f>IF(N129="zákl. přenesená",J129,0)</f>
        <v>0</v>
      </c>
      <c r="BH129" s="99">
        <f>IF(N129="sníž. přenesená",J129,0)</f>
        <v>0</v>
      </c>
      <c r="BI129" s="99">
        <f>IF(N129="nulová",J129,0)</f>
        <v>0</v>
      </c>
      <c r="BJ129" s="6" t="s">
        <v>85</v>
      </c>
      <c r="BK129" s="99">
        <f>ROUND(I129*H129,2)</f>
        <v>0</v>
      </c>
      <c r="BL129" s="6" t="s">
        <v>85</v>
      </c>
      <c r="BM129" s="98" t="s">
        <v>230</v>
      </c>
    </row>
    <row r="130" spans="1:65" s="16" customFormat="1" ht="18">
      <c r="A130" s="13"/>
      <c r="B130" s="14"/>
      <c r="C130" s="13"/>
      <c r="D130" s="100" t="s">
        <v>191</v>
      </c>
      <c r="E130" s="13"/>
      <c r="F130" s="101" t="s">
        <v>227</v>
      </c>
      <c r="G130" s="13"/>
      <c r="H130" s="13"/>
      <c r="I130" s="13"/>
      <c r="J130" s="13"/>
      <c r="K130" s="13"/>
      <c r="L130" s="14"/>
      <c r="M130" s="102"/>
      <c r="N130" s="103"/>
      <c r="O130" s="95"/>
      <c r="P130" s="95"/>
      <c r="Q130" s="95"/>
      <c r="R130" s="95"/>
      <c r="S130" s="95"/>
      <c r="T130" s="104"/>
      <c r="U130" s="13"/>
      <c r="V130" s="13"/>
      <c r="W130" s="13"/>
      <c r="X130" s="13"/>
      <c r="Y130" s="13"/>
      <c r="Z130" s="13"/>
      <c r="AA130" s="13"/>
      <c r="AB130" s="13"/>
      <c r="AC130" s="13"/>
      <c r="AD130" s="13"/>
      <c r="AE130" s="13"/>
      <c r="AT130" s="6" t="s">
        <v>191</v>
      </c>
      <c r="AU130" s="6" t="s">
        <v>85</v>
      </c>
    </row>
    <row r="131" spans="1:65" s="16" customFormat="1" ht="14.4" customHeight="1">
      <c r="A131" s="13"/>
      <c r="B131" s="14"/>
      <c r="C131" s="86" t="s">
        <v>97</v>
      </c>
      <c r="D131" s="86" t="s">
        <v>185</v>
      </c>
      <c r="E131" s="87" t="s">
        <v>231</v>
      </c>
      <c r="F131" s="88" t="s">
        <v>224</v>
      </c>
      <c r="G131" s="89" t="s">
        <v>225</v>
      </c>
      <c r="H131" s="90">
        <v>10</v>
      </c>
      <c r="I131" s="91"/>
      <c r="J131" s="91">
        <f>ROUND(I131*H131,2)</f>
        <v>0</v>
      </c>
      <c r="K131" s="92"/>
      <c r="L131" s="14" t="s">
        <v>1242</v>
      </c>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232</v>
      </c>
    </row>
    <row r="132" spans="1:65" s="16" customFormat="1" ht="18">
      <c r="A132" s="13"/>
      <c r="B132" s="14"/>
      <c r="C132" s="13"/>
      <c r="D132" s="100" t="s">
        <v>191</v>
      </c>
      <c r="E132" s="13"/>
      <c r="F132" s="101" t="s">
        <v>227</v>
      </c>
      <c r="G132" s="13"/>
      <c r="H132" s="13"/>
      <c r="I132" s="13"/>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14.4" customHeight="1">
      <c r="A133" s="13"/>
      <c r="B133" s="14"/>
      <c r="C133" s="86" t="s">
        <v>214</v>
      </c>
      <c r="D133" s="86" t="s">
        <v>185</v>
      </c>
      <c r="E133" s="87" t="s">
        <v>233</v>
      </c>
      <c r="F133" s="88" t="s">
        <v>229</v>
      </c>
      <c r="G133" s="89" t="s">
        <v>225</v>
      </c>
      <c r="H133" s="90">
        <v>1</v>
      </c>
      <c r="I133" s="91"/>
      <c r="J133" s="91">
        <f>ROUND(I133*H133,2)</f>
        <v>0</v>
      </c>
      <c r="K133" s="92"/>
      <c r="L133" s="14" t="s">
        <v>1242</v>
      </c>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234</v>
      </c>
    </row>
    <row r="134" spans="1:65" s="16" customFormat="1" ht="18">
      <c r="A134" s="13"/>
      <c r="B134" s="14"/>
      <c r="C134" s="13"/>
      <c r="D134" s="100" t="s">
        <v>191</v>
      </c>
      <c r="E134" s="13"/>
      <c r="F134" s="101" t="s">
        <v>227</v>
      </c>
      <c r="G134" s="13"/>
      <c r="H134" s="13"/>
      <c r="I134" s="13"/>
      <c r="J134" s="13"/>
      <c r="K134" s="13"/>
      <c r="L134" s="14"/>
      <c r="M134" s="105"/>
      <c r="N134" s="106"/>
      <c r="O134" s="107"/>
      <c r="P134" s="107"/>
      <c r="Q134" s="107"/>
      <c r="R134" s="107"/>
      <c r="S134" s="107"/>
      <c r="T134" s="108"/>
      <c r="U134" s="13"/>
      <c r="V134" s="13"/>
      <c r="W134" s="13"/>
      <c r="X134" s="13"/>
      <c r="Y134" s="13"/>
      <c r="Z134" s="13"/>
      <c r="AA134" s="13"/>
      <c r="AB134" s="13"/>
      <c r="AC134" s="13"/>
      <c r="AD134" s="13"/>
      <c r="AE134" s="13"/>
      <c r="AT134" s="6" t="s">
        <v>191</v>
      </c>
      <c r="AU134" s="6" t="s">
        <v>85</v>
      </c>
    </row>
    <row r="135" spans="1:65" s="16" customFormat="1" ht="6.9" customHeight="1">
      <c r="A135" s="13"/>
      <c r="B135" s="44"/>
      <c r="C135" s="45"/>
      <c r="D135" s="45"/>
      <c r="E135" s="45"/>
      <c r="F135" s="45"/>
      <c r="G135" s="45"/>
      <c r="H135" s="45"/>
      <c r="I135" s="45"/>
      <c r="J135" s="45"/>
      <c r="K135" s="45"/>
      <c r="L135" s="14"/>
      <c r="M135" s="13"/>
      <c r="O135" s="13"/>
      <c r="P135" s="13"/>
      <c r="Q135" s="13"/>
      <c r="R135" s="13"/>
      <c r="S135" s="13"/>
      <c r="T135" s="13"/>
      <c r="U135" s="13"/>
      <c r="V135" s="13"/>
      <c r="W135" s="13"/>
      <c r="X135" s="13"/>
      <c r="Y135" s="13"/>
      <c r="Z135" s="13"/>
      <c r="AA135" s="13"/>
      <c r="AB135" s="13"/>
      <c r="AC135" s="13"/>
      <c r="AD135" s="13"/>
      <c r="AE135" s="13"/>
    </row>
  </sheetData>
  <sheetProtection algorithmName="SHA-512" hashValue="3tk+yvfPSaHsbOXhD41nbGTfKk1VlK9Urf7PXeVGpw8i2ddtSvVxpHEBMvhh5dMbC09oVo5dOa2ksV7xC6neZA==" saltValue="3tbUkh5EVSiODHRrpo/nTw==" spinCount="100000" sheet="1" objects="1" scenarios="1"/>
  <autoFilter ref="C124:K134" xr:uid="{00000000-0009-0000-0000-000002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43"/>
  <sheetViews>
    <sheetView showGridLines="0" topLeftCell="A63" workbookViewId="0">
      <selection activeCell="V128" sqref="V128"/>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101</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235</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ROUND((SUM(BE125:BE142)),  2)</f>
        <v>0</v>
      </c>
      <c r="G37" s="13"/>
      <c r="H37" s="13"/>
      <c r="I37" s="29">
        <v>0.21</v>
      </c>
      <c r="J37" s="28">
        <f>ROUND(((SUM(BE125:BE142))*I37),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ROUND((SUM(BF125:BF142)),  2)</f>
        <v>0</v>
      </c>
      <c r="G38" s="13"/>
      <c r="H38" s="13"/>
      <c r="I38" s="29">
        <v>0.15</v>
      </c>
      <c r="J38" s="28">
        <f>ROUND(((SUM(BF125:BF142))*I38),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ROUND((SUM(BG125:BG142)),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ROUND((SUM(BH125:BH142)),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ROUND((SUM(BI125:BI142)),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2.1.1.2 - Urgentní příjem - 1C</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13"/>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09"/>
      <c r="G113" s="209"/>
      <c r="H113" s="209"/>
      <c r="L113" s="9"/>
    </row>
    <row r="114" spans="1:65" ht="12" customHeight="1">
      <c r="B114" s="9"/>
      <c r="C114" s="12" t="s">
        <v>216</v>
      </c>
      <c r="L114" s="9"/>
    </row>
    <row r="115" spans="1:65" s="16" customFormat="1" ht="16.5" customHeight="1">
      <c r="A115" s="13"/>
      <c r="B115" s="14"/>
      <c r="C115" s="13"/>
      <c r="D115" s="13"/>
      <c r="E115" s="245" t="s">
        <v>217</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237" t="str">
        <f>E13</f>
        <v>2.1.1.2 - Urgentní příjem - 1C</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SUM(P127:P142)</f>
        <v>0</v>
      </c>
      <c r="Q126" s="81"/>
      <c r="R126" s="82">
        <f>SUM(R127:R142)</f>
        <v>0</v>
      </c>
      <c r="S126" s="81"/>
      <c r="T126" s="83">
        <f>SUM(T127:T142)</f>
        <v>0</v>
      </c>
      <c r="AR126" s="77" t="s">
        <v>85</v>
      </c>
      <c r="AT126" s="84" t="s">
        <v>76</v>
      </c>
      <c r="AU126" s="84" t="s">
        <v>77</v>
      </c>
      <c r="AY126" s="77" t="s">
        <v>184</v>
      </c>
      <c r="BK126" s="85">
        <f>SUM(BK127:BK142)</f>
        <v>0</v>
      </c>
    </row>
    <row r="127" spans="1:65" s="16" customFormat="1" ht="14.4" customHeight="1">
      <c r="A127" s="13"/>
      <c r="B127" s="14"/>
      <c r="C127" s="109" t="s">
        <v>85</v>
      </c>
      <c r="D127" s="109" t="s">
        <v>185</v>
      </c>
      <c r="E127" s="110" t="s">
        <v>236</v>
      </c>
      <c r="F127" s="111" t="s">
        <v>237</v>
      </c>
      <c r="G127" s="112" t="s">
        <v>225</v>
      </c>
      <c r="H127" s="113">
        <v>1</v>
      </c>
      <c r="I127" s="1"/>
      <c r="J127" s="114">
        <f>ROUND(I127*H127,2)</f>
        <v>0</v>
      </c>
      <c r="K127" s="92"/>
      <c r="L127" s="14"/>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238</v>
      </c>
    </row>
    <row r="128" spans="1:65" s="16" customFormat="1" ht="18">
      <c r="A128" s="13"/>
      <c r="B128" s="14"/>
      <c r="C128" s="13"/>
      <c r="D128" s="100" t="s">
        <v>191</v>
      </c>
      <c r="E128" s="13"/>
      <c r="F128" s="101" t="s">
        <v>239</v>
      </c>
      <c r="G128" s="13"/>
      <c r="H128" s="13"/>
      <c r="I128" s="2"/>
      <c r="J128" s="13"/>
      <c r="K128" s="13"/>
      <c r="L128" s="14"/>
      <c r="M128" s="102"/>
      <c r="N128" s="103"/>
      <c r="O128" s="95"/>
      <c r="P128" s="95"/>
      <c r="Q128" s="95"/>
      <c r="R128" s="95"/>
      <c r="S128" s="95"/>
      <c r="T128" s="104"/>
      <c r="U128" s="13"/>
      <c r="V128" s="13"/>
      <c r="W128" s="13"/>
      <c r="X128" s="13"/>
      <c r="Y128" s="13"/>
      <c r="Z128" s="13"/>
      <c r="AA128" s="13"/>
      <c r="AB128" s="13"/>
      <c r="AC128" s="13"/>
      <c r="AD128" s="13"/>
      <c r="AE128" s="13"/>
      <c r="AT128" s="6" t="s">
        <v>191</v>
      </c>
      <c r="AU128" s="6" t="s">
        <v>85</v>
      </c>
    </row>
    <row r="129" spans="1:65" s="16" customFormat="1" ht="14.4" customHeight="1">
      <c r="A129" s="13"/>
      <c r="B129" s="14"/>
      <c r="C129" s="109" t="s">
        <v>87</v>
      </c>
      <c r="D129" s="109" t="s">
        <v>185</v>
      </c>
      <c r="E129" s="110" t="s">
        <v>240</v>
      </c>
      <c r="F129" s="111" t="s">
        <v>241</v>
      </c>
      <c r="G129" s="112" t="s">
        <v>225</v>
      </c>
      <c r="H129" s="113">
        <v>2</v>
      </c>
      <c r="I129" s="1"/>
      <c r="J129" s="114">
        <f>ROUND(I129*H129,2)</f>
        <v>0</v>
      </c>
      <c r="K129" s="92"/>
      <c r="L129" s="14"/>
      <c r="M129" s="93" t="s">
        <v>1</v>
      </c>
      <c r="N129" s="94" t="s">
        <v>42</v>
      </c>
      <c r="O129" s="95"/>
      <c r="P129" s="96">
        <f>O129*H129</f>
        <v>0</v>
      </c>
      <c r="Q129" s="96">
        <v>0</v>
      </c>
      <c r="R129" s="96">
        <f>Q129*H129</f>
        <v>0</v>
      </c>
      <c r="S129" s="96">
        <v>0</v>
      </c>
      <c r="T129" s="97">
        <f>S129*H129</f>
        <v>0</v>
      </c>
      <c r="U129" s="13"/>
      <c r="V129" s="13"/>
      <c r="W129" s="13"/>
      <c r="X129" s="13"/>
      <c r="Y129" s="13"/>
      <c r="Z129" s="13"/>
      <c r="AA129" s="13"/>
      <c r="AB129" s="13"/>
      <c r="AC129" s="13"/>
      <c r="AD129" s="13"/>
      <c r="AE129" s="13"/>
      <c r="AR129" s="98" t="s">
        <v>85</v>
      </c>
      <c r="AT129" s="98" t="s">
        <v>185</v>
      </c>
      <c r="AU129" s="98" t="s">
        <v>85</v>
      </c>
      <c r="AY129" s="6" t="s">
        <v>184</v>
      </c>
      <c r="BE129" s="99">
        <f>IF(N129="základní",J129,0)</f>
        <v>0</v>
      </c>
      <c r="BF129" s="99">
        <f>IF(N129="snížená",J129,0)</f>
        <v>0</v>
      </c>
      <c r="BG129" s="99">
        <f>IF(N129="zákl. přenesená",J129,0)</f>
        <v>0</v>
      </c>
      <c r="BH129" s="99">
        <f>IF(N129="sníž. přenesená",J129,0)</f>
        <v>0</v>
      </c>
      <c r="BI129" s="99">
        <f>IF(N129="nulová",J129,0)</f>
        <v>0</v>
      </c>
      <c r="BJ129" s="6" t="s">
        <v>85</v>
      </c>
      <c r="BK129" s="99">
        <f>ROUND(I129*H129,2)</f>
        <v>0</v>
      </c>
      <c r="BL129" s="6" t="s">
        <v>85</v>
      </c>
      <c r="BM129" s="98" t="s">
        <v>242</v>
      </c>
    </row>
    <row r="130" spans="1:65" s="16" customFormat="1" ht="18">
      <c r="A130" s="13"/>
      <c r="B130" s="14"/>
      <c r="C130" s="13"/>
      <c r="D130" s="100" t="s">
        <v>191</v>
      </c>
      <c r="E130" s="13"/>
      <c r="F130" s="101" t="s">
        <v>239</v>
      </c>
      <c r="G130" s="13"/>
      <c r="H130" s="13"/>
      <c r="I130" s="2"/>
      <c r="J130" s="13"/>
      <c r="K130" s="13"/>
      <c r="L130" s="14"/>
      <c r="M130" s="102"/>
      <c r="N130" s="103"/>
      <c r="O130" s="95"/>
      <c r="P130" s="95"/>
      <c r="Q130" s="95"/>
      <c r="R130" s="95"/>
      <c r="S130" s="95"/>
      <c r="T130" s="104"/>
      <c r="U130" s="13"/>
      <c r="V130" s="13"/>
      <c r="W130" s="13"/>
      <c r="X130" s="13"/>
      <c r="Y130" s="13"/>
      <c r="Z130" s="13"/>
      <c r="AA130" s="13"/>
      <c r="AB130" s="13"/>
      <c r="AC130" s="13"/>
      <c r="AD130" s="13"/>
      <c r="AE130" s="13"/>
      <c r="AT130" s="6" t="s">
        <v>191</v>
      </c>
      <c r="AU130" s="6" t="s">
        <v>85</v>
      </c>
    </row>
    <row r="131" spans="1:65" s="16" customFormat="1" ht="14.4" customHeight="1">
      <c r="A131" s="13"/>
      <c r="B131" s="14"/>
      <c r="C131" s="109" t="s">
        <v>97</v>
      </c>
      <c r="D131" s="109" t="s">
        <v>185</v>
      </c>
      <c r="E131" s="110" t="s">
        <v>243</v>
      </c>
      <c r="F131" s="111" t="s">
        <v>244</v>
      </c>
      <c r="G131" s="112" t="s">
        <v>225</v>
      </c>
      <c r="H131" s="113">
        <v>1</v>
      </c>
      <c r="I131" s="1"/>
      <c r="J131" s="114">
        <f>ROUND(I131*H131,2)</f>
        <v>0</v>
      </c>
      <c r="K131" s="92"/>
      <c r="L131" s="14"/>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245</v>
      </c>
    </row>
    <row r="132" spans="1:65" s="16" customFormat="1" ht="18">
      <c r="A132" s="13"/>
      <c r="B132" s="14"/>
      <c r="C132" s="13"/>
      <c r="D132" s="100" t="s">
        <v>191</v>
      </c>
      <c r="E132" s="13"/>
      <c r="F132" s="101" t="s">
        <v>239</v>
      </c>
      <c r="G132" s="13"/>
      <c r="H132" s="13"/>
      <c r="I132" s="2"/>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14.4" customHeight="1">
      <c r="A133" s="13"/>
      <c r="B133" s="14"/>
      <c r="C133" s="109" t="s">
        <v>214</v>
      </c>
      <c r="D133" s="109" t="s">
        <v>185</v>
      </c>
      <c r="E133" s="110" t="s">
        <v>246</v>
      </c>
      <c r="F133" s="111" t="s">
        <v>247</v>
      </c>
      <c r="G133" s="112" t="s">
        <v>225</v>
      </c>
      <c r="H133" s="113">
        <v>2</v>
      </c>
      <c r="I133" s="1"/>
      <c r="J133" s="114">
        <f>ROUND(I133*H133,2)</f>
        <v>0</v>
      </c>
      <c r="K133" s="92"/>
      <c r="L133" s="14"/>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248</v>
      </c>
    </row>
    <row r="134" spans="1:65" s="16" customFormat="1" ht="18">
      <c r="A134" s="13"/>
      <c r="B134" s="14"/>
      <c r="C134" s="13"/>
      <c r="D134" s="100" t="s">
        <v>191</v>
      </c>
      <c r="E134" s="13"/>
      <c r="F134" s="101" t="s">
        <v>239</v>
      </c>
      <c r="G134" s="13"/>
      <c r="H134" s="13"/>
      <c r="I134" s="2"/>
      <c r="J134" s="13"/>
      <c r="K134" s="13"/>
      <c r="L134" s="14"/>
      <c r="M134" s="102"/>
      <c r="N134" s="103"/>
      <c r="O134" s="95"/>
      <c r="P134" s="95"/>
      <c r="Q134" s="95"/>
      <c r="R134" s="95"/>
      <c r="S134" s="95"/>
      <c r="T134" s="104"/>
      <c r="U134" s="13"/>
      <c r="V134" s="13"/>
      <c r="W134" s="13"/>
      <c r="X134" s="13"/>
      <c r="Y134" s="13"/>
      <c r="Z134" s="13"/>
      <c r="AA134" s="13"/>
      <c r="AB134" s="13"/>
      <c r="AC134" s="13"/>
      <c r="AD134" s="13"/>
      <c r="AE134" s="13"/>
      <c r="AT134" s="6" t="s">
        <v>191</v>
      </c>
      <c r="AU134" s="6" t="s">
        <v>85</v>
      </c>
    </row>
    <row r="135" spans="1:65" s="16" customFormat="1" ht="14.4" customHeight="1">
      <c r="A135" s="13"/>
      <c r="B135" s="14"/>
      <c r="C135" s="109" t="s">
        <v>249</v>
      </c>
      <c r="D135" s="109" t="s">
        <v>185</v>
      </c>
      <c r="E135" s="110" t="s">
        <v>250</v>
      </c>
      <c r="F135" s="111" t="s">
        <v>247</v>
      </c>
      <c r="G135" s="112" t="s">
        <v>225</v>
      </c>
      <c r="H135" s="113">
        <v>6</v>
      </c>
      <c r="I135" s="1"/>
      <c r="J135" s="114">
        <f>ROUND(I135*H135,2)</f>
        <v>0</v>
      </c>
      <c r="K135" s="92"/>
      <c r="L135" s="14"/>
      <c r="M135" s="93" t="s">
        <v>1</v>
      </c>
      <c r="N135" s="94" t="s">
        <v>42</v>
      </c>
      <c r="O135" s="95"/>
      <c r="P135" s="96">
        <f>O135*H135</f>
        <v>0</v>
      </c>
      <c r="Q135" s="96">
        <v>0</v>
      </c>
      <c r="R135" s="96">
        <f>Q135*H135</f>
        <v>0</v>
      </c>
      <c r="S135" s="96">
        <v>0</v>
      </c>
      <c r="T135" s="97">
        <f>S135*H135</f>
        <v>0</v>
      </c>
      <c r="U135" s="13"/>
      <c r="V135" s="13"/>
      <c r="W135" s="13"/>
      <c r="X135" s="13"/>
      <c r="Y135" s="13"/>
      <c r="Z135" s="13"/>
      <c r="AA135" s="13"/>
      <c r="AB135" s="13"/>
      <c r="AC135" s="13"/>
      <c r="AD135" s="13"/>
      <c r="AE135" s="13"/>
      <c r="AR135" s="98" t="s">
        <v>85</v>
      </c>
      <c r="AT135" s="98" t="s">
        <v>185</v>
      </c>
      <c r="AU135" s="98" t="s">
        <v>85</v>
      </c>
      <c r="AY135" s="6" t="s">
        <v>184</v>
      </c>
      <c r="BE135" s="99">
        <f>IF(N135="základní",J135,0)</f>
        <v>0</v>
      </c>
      <c r="BF135" s="99">
        <f>IF(N135="snížená",J135,0)</f>
        <v>0</v>
      </c>
      <c r="BG135" s="99">
        <f>IF(N135="zákl. přenesená",J135,0)</f>
        <v>0</v>
      </c>
      <c r="BH135" s="99">
        <f>IF(N135="sníž. přenesená",J135,0)</f>
        <v>0</v>
      </c>
      <c r="BI135" s="99">
        <f>IF(N135="nulová",J135,0)</f>
        <v>0</v>
      </c>
      <c r="BJ135" s="6" t="s">
        <v>85</v>
      </c>
      <c r="BK135" s="99">
        <f>ROUND(I135*H135,2)</f>
        <v>0</v>
      </c>
      <c r="BL135" s="6" t="s">
        <v>85</v>
      </c>
      <c r="BM135" s="98" t="s">
        <v>251</v>
      </c>
    </row>
    <row r="136" spans="1:65" s="16" customFormat="1" ht="18">
      <c r="A136" s="13"/>
      <c r="B136" s="14"/>
      <c r="C136" s="13"/>
      <c r="D136" s="100" t="s">
        <v>191</v>
      </c>
      <c r="E136" s="13"/>
      <c r="F136" s="101" t="s">
        <v>239</v>
      </c>
      <c r="G136" s="13"/>
      <c r="H136" s="13"/>
      <c r="I136" s="2"/>
      <c r="J136" s="13"/>
      <c r="K136" s="13"/>
      <c r="L136" s="14"/>
      <c r="M136" s="102"/>
      <c r="N136" s="103"/>
      <c r="O136" s="95"/>
      <c r="P136" s="95"/>
      <c r="Q136" s="95"/>
      <c r="R136" s="95"/>
      <c r="S136" s="95"/>
      <c r="T136" s="104"/>
      <c r="U136" s="13"/>
      <c r="V136" s="13"/>
      <c r="W136" s="13"/>
      <c r="X136" s="13"/>
      <c r="Y136" s="13"/>
      <c r="Z136" s="13"/>
      <c r="AA136" s="13"/>
      <c r="AB136" s="13"/>
      <c r="AC136" s="13"/>
      <c r="AD136" s="13"/>
      <c r="AE136" s="13"/>
      <c r="AT136" s="6" t="s">
        <v>191</v>
      </c>
      <c r="AU136" s="6" t="s">
        <v>85</v>
      </c>
    </row>
    <row r="137" spans="1:65" s="16" customFormat="1" ht="14.4" customHeight="1">
      <c r="A137" s="13"/>
      <c r="B137" s="14"/>
      <c r="C137" s="109" t="s">
        <v>252</v>
      </c>
      <c r="D137" s="109" t="s">
        <v>185</v>
      </c>
      <c r="E137" s="110" t="s">
        <v>253</v>
      </c>
      <c r="F137" s="111" t="s">
        <v>254</v>
      </c>
      <c r="G137" s="112" t="s">
        <v>225</v>
      </c>
      <c r="H137" s="113">
        <v>2</v>
      </c>
      <c r="I137" s="1"/>
      <c r="J137" s="114">
        <f>ROUND(I137*H137,2)</f>
        <v>0</v>
      </c>
      <c r="K137" s="92"/>
      <c r="L137" s="14"/>
      <c r="M137" s="93" t="s">
        <v>1</v>
      </c>
      <c r="N137" s="94" t="s">
        <v>42</v>
      </c>
      <c r="O137" s="95"/>
      <c r="P137" s="96">
        <f>O137*H137</f>
        <v>0</v>
      </c>
      <c r="Q137" s="96">
        <v>0</v>
      </c>
      <c r="R137" s="96">
        <f>Q137*H137</f>
        <v>0</v>
      </c>
      <c r="S137" s="96">
        <v>0</v>
      </c>
      <c r="T137" s="97">
        <f>S137*H137</f>
        <v>0</v>
      </c>
      <c r="U137" s="13"/>
      <c r="V137" s="13"/>
      <c r="W137" s="13"/>
      <c r="X137" s="13"/>
      <c r="Y137" s="13"/>
      <c r="Z137" s="13"/>
      <c r="AA137" s="13"/>
      <c r="AB137" s="13"/>
      <c r="AC137" s="13"/>
      <c r="AD137" s="13"/>
      <c r="AE137" s="13"/>
      <c r="AR137" s="98" t="s">
        <v>85</v>
      </c>
      <c r="AT137" s="98" t="s">
        <v>185</v>
      </c>
      <c r="AU137" s="98" t="s">
        <v>85</v>
      </c>
      <c r="AY137" s="6" t="s">
        <v>184</v>
      </c>
      <c r="BE137" s="99">
        <f>IF(N137="základní",J137,0)</f>
        <v>0</v>
      </c>
      <c r="BF137" s="99">
        <f>IF(N137="snížená",J137,0)</f>
        <v>0</v>
      </c>
      <c r="BG137" s="99">
        <f>IF(N137="zákl. přenesená",J137,0)</f>
        <v>0</v>
      </c>
      <c r="BH137" s="99">
        <f>IF(N137="sníž. přenesená",J137,0)</f>
        <v>0</v>
      </c>
      <c r="BI137" s="99">
        <f>IF(N137="nulová",J137,0)</f>
        <v>0</v>
      </c>
      <c r="BJ137" s="6" t="s">
        <v>85</v>
      </c>
      <c r="BK137" s="99">
        <f>ROUND(I137*H137,2)</f>
        <v>0</v>
      </c>
      <c r="BL137" s="6" t="s">
        <v>85</v>
      </c>
      <c r="BM137" s="98" t="s">
        <v>255</v>
      </c>
    </row>
    <row r="138" spans="1:65" s="16" customFormat="1" ht="18">
      <c r="A138" s="13"/>
      <c r="B138" s="14"/>
      <c r="C138" s="13"/>
      <c r="D138" s="100" t="s">
        <v>191</v>
      </c>
      <c r="E138" s="13"/>
      <c r="F138" s="101" t="s">
        <v>239</v>
      </c>
      <c r="G138" s="13"/>
      <c r="H138" s="13"/>
      <c r="I138" s="2"/>
      <c r="J138" s="13"/>
      <c r="K138" s="13"/>
      <c r="L138" s="14"/>
      <c r="M138" s="102"/>
      <c r="N138" s="103"/>
      <c r="O138" s="95"/>
      <c r="P138" s="95"/>
      <c r="Q138" s="95"/>
      <c r="R138" s="95"/>
      <c r="S138" s="95"/>
      <c r="T138" s="104"/>
      <c r="U138" s="13"/>
      <c r="V138" s="13"/>
      <c r="W138" s="13"/>
      <c r="X138" s="13"/>
      <c r="Y138" s="13"/>
      <c r="Z138" s="13"/>
      <c r="AA138" s="13"/>
      <c r="AB138" s="13"/>
      <c r="AC138" s="13"/>
      <c r="AD138" s="13"/>
      <c r="AE138" s="13"/>
      <c r="AT138" s="6" t="s">
        <v>191</v>
      </c>
      <c r="AU138" s="6" t="s">
        <v>85</v>
      </c>
    </row>
    <row r="139" spans="1:65" s="16" customFormat="1" ht="14.4" customHeight="1">
      <c r="A139" s="13"/>
      <c r="B139" s="14"/>
      <c r="C139" s="109" t="s">
        <v>256</v>
      </c>
      <c r="D139" s="109" t="s">
        <v>185</v>
      </c>
      <c r="E139" s="110" t="s">
        <v>257</v>
      </c>
      <c r="F139" s="111" t="s">
        <v>254</v>
      </c>
      <c r="G139" s="112" t="s">
        <v>225</v>
      </c>
      <c r="H139" s="113">
        <v>1</v>
      </c>
      <c r="I139" s="1"/>
      <c r="J139" s="114">
        <f>ROUND(I139*H139,2)</f>
        <v>0</v>
      </c>
      <c r="K139" s="92"/>
      <c r="L139" s="14"/>
      <c r="M139" s="93" t="s">
        <v>1</v>
      </c>
      <c r="N139" s="94" t="s">
        <v>42</v>
      </c>
      <c r="O139" s="95"/>
      <c r="P139" s="96">
        <f>O139*H139</f>
        <v>0</v>
      </c>
      <c r="Q139" s="96">
        <v>0</v>
      </c>
      <c r="R139" s="96">
        <f>Q139*H139</f>
        <v>0</v>
      </c>
      <c r="S139" s="96">
        <v>0</v>
      </c>
      <c r="T139" s="97">
        <f>S139*H139</f>
        <v>0</v>
      </c>
      <c r="U139" s="13"/>
      <c r="V139" s="13"/>
      <c r="W139" s="13"/>
      <c r="X139" s="13"/>
      <c r="Y139" s="13"/>
      <c r="Z139" s="13"/>
      <c r="AA139" s="13"/>
      <c r="AB139" s="13"/>
      <c r="AC139" s="13"/>
      <c r="AD139" s="13"/>
      <c r="AE139" s="13"/>
      <c r="AR139" s="98" t="s">
        <v>85</v>
      </c>
      <c r="AT139" s="98" t="s">
        <v>185</v>
      </c>
      <c r="AU139" s="98" t="s">
        <v>85</v>
      </c>
      <c r="AY139" s="6" t="s">
        <v>184</v>
      </c>
      <c r="BE139" s="99">
        <f>IF(N139="základní",J139,0)</f>
        <v>0</v>
      </c>
      <c r="BF139" s="99">
        <f>IF(N139="snížená",J139,0)</f>
        <v>0</v>
      </c>
      <c r="BG139" s="99">
        <f>IF(N139="zákl. přenesená",J139,0)</f>
        <v>0</v>
      </c>
      <c r="BH139" s="99">
        <f>IF(N139="sníž. přenesená",J139,0)</f>
        <v>0</v>
      </c>
      <c r="BI139" s="99">
        <f>IF(N139="nulová",J139,0)</f>
        <v>0</v>
      </c>
      <c r="BJ139" s="6" t="s">
        <v>85</v>
      </c>
      <c r="BK139" s="99">
        <f>ROUND(I139*H139,2)</f>
        <v>0</v>
      </c>
      <c r="BL139" s="6" t="s">
        <v>85</v>
      </c>
      <c r="BM139" s="98" t="s">
        <v>258</v>
      </c>
    </row>
    <row r="140" spans="1:65" s="16" customFormat="1" ht="18">
      <c r="A140" s="13"/>
      <c r="B140" s="14"/>
      <c r="C140" s="13"/>
      <c r="D140" s="100" t="s">
        <v>191</v>
      </c>
      <c r="E140" s="13"/>
      <c r="F140" s="101" t="s">
        <v>239</v>
      </c>
      <c r="G140" s="13"/>
      <c r="H140" s="13"/>
      <c r="I140" s="2"/>
      <c r="J140" s="13"/>
      <c r="K140" s="13"/>
      <c r="L140" s="14"/>
      <c r="M140" s="102"/>
      <c r="N140" s="103"/>
      <c r="O140" s="95"/>
      <c r="P140" s="95"/>
      <c r="Q140" s="95"/>
      <c r="R140" s="95"/>
      <c r="S140" s="95"/>
      <c r="T140" s="104"/>
      <c r="U140" s="13"/>
      <c r="V140" s="13"/>
      <c r="W140" s="13"/>
      <c r="X140" s="13"/>
      <c r="Y140" s="13"/>
      <c r="Z140" s="13"/>
      <c r="AA140" s="13"/>
      <c r="AB140" s="13"/>
      <c r="AC140" s="13"/>
      <c r="AD140" s="13"/>
      <c r="AE140" s="13"/>
      <c r="AT140" s="6" t="s">
        <v>191</v>
      </c>
      <c r="AU140" s="6" t="s">
        <v>85</v>
      </c>
    </row>
    <row r="141" spans="1:65" s="16" customFormat="1" ht="14.4" customHeight="1">
      <c r="A141" s="13"/>
      <c r="B141" s="14"/>
      <c r="C141" s="109" t="s">
        <v>259</v>
      </c>
      <c r="D141" s="109" t="s">
        <v>185</v>
      </c>
      <c r="E141" s="110" t="s">
        <v>260</v>
      </c>
      <c r="F141" s="111" t="s">
        <v>261</v>
      </c>
      <c r="G141" s="112" t="s">
        <v>225</v>
      </c>
      <c r="H141" s="113">
        <v>3</v>
      </c>
      <c r="I141" s="1"/>
      <c r="J141" s="114">
        <f>ROUND(I141*H141,2)</f>
        <v>0</v>
      </c>
      <c r="K141" s="92"/>
      <c r="L141" s="14"/>
      <c r="M141" s="93" t="s">
        <v>1</v>
      </c>
      <c r="N141" s="94" t="s">
        <v>42</v>
      </c>
      <c r="O141" s="95"/>
      <c r="P141" s="96">
        <f>O141*H141</f>
        <v>0</v>
      </c>
      <c r="Q141" s="96">
        <v>0</v>
      </c>
      <c r="R141" s="96">
        <f>Q141*H141</f>
        <v>0</v>
      </c>
      <c r="S141" s="96">
        <v>0</v>
      </c>
      <c r="T141" s="97">
        <f>S141*H141</f>
        <v>0</v>
      </c>
      <c r="U141" s="13"/>
      <c r="V141" s="13"/>
      <c r="W141" s="13"/>
      <c r="X141" s="13"/>
      <c r="Y141" s="13"/>
      <c r="Z141" s="13"/>
      <c r="AA141" s="13"/>
      <c r="AB141" s="13"/>
      <c r="AC141" s="13"/>
      <c r="AD141" s="13"/>
      <c r="AE141" s="13"/>
      <c r="AR141" s="98" t="s">
        <v>85</v>
      </c>
      <c r="AT141" s="98" t="s">
        <v>185</v>
      </c>
      <c r="AU141" s="98" t="s">
        <v>85</v>
      </c>
      <c r="AY141" s="6" t="s">
        <v>184</v>
      </c>
      <c r="BE141" s="99">
        <f>IF(N141="základní",J141,0)</f>
        <v>0</v>
      </c>
      <c r="BF141" s="99">
        <f>IF(N141="snížená",J141,0)</f>
        <v>0</v>
      </c>
      <c r="BG141" s="99">
        <f>IF(N141="zákl. přenesená",J141,0)</f>
        <v>0</v>
      </c>
      <c r="BH141" s="99">
        <f>IF(N141="sníž. přenesená",J141,0)</f>
        <v>0</v>
      </c>
      <c r="BI141" s="99">
        <f>IF(N141="nulová",J141,0)</f>
        <v>0</v>
      </c>
      <c r="BJ141" s="6" t="s">
        <v>85</v>
      </c>
      <c r="BK141" s="99">
        <f>ROUND(I141*H141,2)</f>
        <v>0</v>
      </c>
      <c r="BL141" s="6" t="s">
        <v>85</v>
      </c>
      <c r="BM141" s="98" t="s">
        <v>262</v>
      </c>
    </row>
    <row r="142" spans="1:65" s="16" customFormat="1" ht="18">
      <c r="A142" s="13"/>
      <c r="B142" s="14"/>
      <c r="C142" s="13"/>
      <c r="D142" s="100" t="s">
        <v>191</v>
      </c>
      <c r="E142" s="13"/>
      <c r="F142" s="101" t="s">
        <v>239</v>
      </c>
      <c r="G142" s="13"/>
      <c r="H142" s="13"/>
      <c r="I142" s="13"/>
      <c r="J142" s="13"/>
      <c r="K142" s="13"/>
      <c r="L142" s="14"/>
      <c r="M142" s="105"/>
      <c r="N142" s="106"/>
      <c r="O142" s="107"/>
      <c r="P142" s="107"/>
      <c r="Q142" s="107"/>
      <c r="R142" s="107"/>
      <c r="S142" s="107"/>
      <c r="T142" s="108"/>
      <c r="U142" s="13"/>
      <c r="V142" s="13"/>
      <c r="W142" s="13"/>
      <c r="X142" s="13"/>
      <c r="Y142" s="13"/>
      <c r="Z142" s="13"/>
      <c r="AA142" s="13"/>
      <c r="AB142" s="13"/>
      <c r="AC142" s="13"/>
      <c r="AD142" s="13"/>
      <c r="AE142" s="13"/>
      <c r="AT142" s="6" t="s">
        <v>191</v>
      </c>
      <c r="AU142" s="6" t="s">
        <v>85</v>
      </c>
    </row>
    <row r="143" spans="1:65" s="16" customFormat="1" ht="6.9" customHeight="1">
      <c r="A143" s="13"/>
      <c r="B143" s="44"/>
      <c r="C143" s="45"/>
      <c r="D143" s="45"/>
      <c r="E143" s="45"/>
      <c r="F143" s="45"/>
      <c r="G143" s="45"/>
      <c r="H143" s="45"/>
      <c r="I143" s="45"/>
      <c r="J143" s="45"/>
      <c r="K143" s="45"/>
      <c r="L143" s="14"/>
      <c r="M143" s="13"/>
      <c r="O143" s="13"/>
      <c r="P143" s="13"/>
      <c r="Q143" s="13"/>
      <c r="R143" s="13"/>
      <c r="S143" s="13"/>
      <c r="T143" s="13"/>
      <c r="U143" s="13"/>
      <c r="V143" s="13"/>
      <c r="W143" s="13"/>
      <c r="X143" s="13"/>
      <c r="Y143" s="13"/>
      <c r="Z143" s="13"/>
      <c r="AA143" s="13"/>
      <c r="AB143" s="13"/>
      <c r="AC143" s="13"/>
      <c r="AD143" s="13"/>
      <c r="AE143" s="13"/>
    </row>
  </sheetData>
  <sheetProtection algorithmName="SHA-512" hashValue="OVlnPlj3e6xkxEkt9y0YAzgQB1eS67OeUmgrXRFlQU2teK76b3V4rLgyd0PmFakX916zaCmo+hS7A1EdmH159A==" saltValue="ggtDBPndclDRfrx8J2CeRQ==" spinCount="100000" sheet="1" objects="1" scenarios="1"/>
  <autoFilter ref="C124:K142" xr:uid="{00000000-0009-0000-0000-000003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203"/>
  <sheetViews>
    <sheetView showGridLines="0" topLeftCell="A171" workbookViewId="0">
      <selection activeCell="AA31" sqref="AA30:AB31"/>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104</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263</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ROUND((SUM(BE126:BE202)),  2)</f>
        <v>0</v>
      </c>
      <c r="G37" s="13"/>
      <c r="H37" s="13"/>
      <c r="I37" s="29">
        <v>0.21</v>
      </c>
      <c r="J37" s="28">
        <f>ROUND(((SUM(BE126:BE202))*I37),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ROUND((SUM(BF126:BF202)),  2)</f>
        <v>0</v>
      </c>
      <c r="G38" s="13"/>
      <c r="H38" s="13"/>
      <c r="I38" s="29">
        <v>0.15</v>
      </c>
      <c r="J38" s="28">
        <f>ROUND(((SUM(BF126:BF202))*I38),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ROUND((SUM(BG126:BG202)),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ROUND((SUM(BH126:BH202)),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ROUND((SUM(BI126:BI202)),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2.1.1.3 - Urgentní příjem - 2</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J188</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09"/>
      <c r="G114" s="209"/>
      <c r="H114" s="209"/>
      <c r="L114" s="9"/>
    </row>
    <row r="115" spans="1:65" ht="12" customHeight="1">
      <c r="B115" s="9"/>
      <c r="C115" s="12" t="s">
        <v>216</v>
      </c>
      <c r="L115" s="9"/>
    </row>
    <row r="116" spans="1:65" s="16" customFormat="1" ht="16.5" customHeight="1">
      <c r="A116" s="13"/>
      <c r="B116" s="14"/>
      <c r="C116" s="13"/>
      <c r="D116" s="13"/>
      <c r="E116" s="245" t="s">
        <v>217</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237" t="str">
        <f>E13</f>
        <v>2.1.1.3 - Urgentní příjem - 2</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P127+P188</f>
        <v>0</v>
      </c>
      <c r="Q126" s="23"/>
      <c r="R126" s="72">
        <f>R127+R188</f>
        <v>0</v>
      </c>
      <c r="S126" s="23"/>
      <c r="T126" s="73">
        <f>T127+T188</f>
        <v>0</v>
      </c>
      <c r="U126" s="13"/>
      <c r="V126" s="13"/>
      <c r="W126" s="13"/>
      <c r="X126" s="13"/>
      <c r="Y126" s="13"/>
      <c r="Z126" s="13"/>
      <c r="AA126" s="13"/>
      <c r="AB126" s="13"/>
      <c r="AC126" s="13"/>
      <c r="AD126" s="13"/>
      <c r="AE126" s="13"/>
      <c r="AT126" s="6" t="s">
        <v>76</v>
      </c>
      <c r="AU126" s="6" t="s">
        <v>167</v>
      </c>
      <c r="BK126" s="74">
        <f>BK127+BK188</f>
        <v>0</v>
      </c>
    </row>
    <row r="127" spans="1:65" s="75" customFormat="1" ht="26" customHeight="1">
      <c r="B127" s="76"/>
      <c r="D127" s="77" t="s">
        <v>76</v>
      </c>
      <c r="E127" s="78" t="s">
        <v>221</v>
      </c>
      <c r="F127" s="78" t="s">
        <v>222</v>
      </c>
      <c r="J127" s="79">
        <f>BK127</f>
        <v>0</v>
      </c>
      <c r="L127" s="76"/>
      <c r="M127" s="80"/>
      <c r="N127" s="81"/>
      <c r="O127" s="81"/>
      <c r="P127" s="82">
        <f>SUM(P128:P187)</f>
        <v>0</v>
      </c>
      <c r="Q127" s="81"/>
      <c r="R127" s="82">
        <f>SUM(R128:R187)</f>
        <v>0</v>
      </c>
      <c r="S127" s="81"/>
      <c r="T127" s="83">
        <f>SUM(T128:T187)</f>
        <v>0</v>
      </c>
      <c r="AR127" s="77" t="s">
        <v>85</v>
      </c>
      <c r="AT127" s="84" t="s">
        <v>76</v>
      </c>
      <c r="AU127" s="84" t="s">
        <v>77</v>
      </c>
      <c r="AY127" s="77" t="s">
        <v>184</v>
      </c>
      <c r="BK127" s="85">
        <f>SUM(BK128:BK187)</f>
        <v>0</v>
      </c>
    </row>
    <row r="128" spans="1:65" s="16" customFormat="1" ht="14.4" customHeight="1">
      <c r="A128" s="13"/>
      <c r="B128" s="14"/>
      <c r="C128" s="86" t="s">
        <v>85</v>
      </c>
      <c r="D128" s="86" t="s">
        <v>185</v>
      </c>
      <c r="E128" s="87" t="s">
        <v>265</v>
      </c>
      <c r="F128" s="88" t="s">
        <v>266</v>
      </c>
      <c r="G128" s="89" t="s">
        <v>225</v>
      </c>
      <c r="H128" s="90">
        <v>1</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87</v>
      </c>
    </row>
    <row r="129" spans="1:65" s="16" customFormat="1" ht="18">
      <c r="A129" s="13"/>
      <c r="B129" s="14"/>
      <c r="C129" s="13"/>
      <c r="D129" s="100" t="s">
        <v>191</v>
      </c>
      <c r="E129" s="13"/>
      <c r="F129" s="101" t="s">
        <v>267</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87</v>
      </c>
      <c r="D130" s="86" t="s">
        <v>185</v>
      </c>
      <c r="E130" s="87" t="s">
        <v>268</v>
      </c>
      <c r="F130" s="88" t="s">
        <v>269</v>
      </c>
      <c r="G130" s="89" t="s">
        <v>225</v>
      </c>
      <c r="H130" s="90">
        <v>2</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214</v>
      </c>
    </row>
    <row r="131" spans="1:65" s="16" customFormat="1" ht="18">
      <c r="A131" s="13"/>
      <c r="B131" s="14"/>
      <c r="C131" s="13"/>
      <c r="D131" s="100" t="s">
        <v>191</v>
      </c>
      <c r="E131" s="13"/>
      <c r="F131" s="101" t="s">
        <v>267</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97</v>
      </c>
      <c r="D132" s="86" t="s">
        <v>185</v>
      </c>
      <c r="E132" s="87" t="s">
        <v>270</v>
      </c>
      <c r="F132" s="88" t="s">
        <v>271</v>
      </c>
      <c r="G132" s="89" t="s">
        <v>225</v>
      </c>
      <c r="H132" s="90">
        <v>2</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252</v>
      </c>
    </row>
    <row r="133" spans="1:65" s="16" customFormat="1" ht="27">
      <c r="A133" s="13"/>
      <c r="B133" s="14"/>
      <c r="C133" s="13"/>
      <c r="D133" s="100" t="s">
        <v>191</v>
      </c>
      <c r="E133" s="13"/>
      <c r="F133" s="101" t="s">
        <v>272</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214</v>
      </c>
      <c r="D134" s="86" t="s">
        <v>185</v>
      </c>
      <c r="E134" s="87" t="s">
        <v>273</v>
      </c>
      <c r="F134" s="88" t="s">
        <v>274</v>
      </c>
      <c r="G134" s="89" t="s">
        <v>225</v>
      </c>
      <c r="H134" s="90">
        <v>1</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259</v>
      </c>
    </row>
    <row r="135" spans="1:65" s="16" customFormat="1" ht="27">
      <c r="A135" s="13"/>
      <c r="B135" s="14"/>
      <c r="C135" s="13"/>
      <c r="D135" s="100" t="s">
        <v>191</v>
      </c>
      <c r="E135" s="13"/>
      <c r="F135" s="101" t="s">
        <v>275</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249</v>
      </c>
      <c r="D136" s="86" t="s">
        <v>185</v>
      </c>
      <c r="E136" s="87" t="s">
        <v>276</v>
      </c>
      <c r="F136" s="88" t="s">
        <v>277</v>
      </c>
      <c r="G136" s="89" t="s">
        <v>225</v>
      </c>
      <c r="H136" s="90">
        <v>1</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182</v>
      </c>
    </row>
    <row r="137" spans="1:65" s="16" customFormat="1" ht="27">
      <c r="A137" s="13"/>
      <c r="B137" s="14"/>
      <c r="C137" s="13"/>
      <c r="D137" s="100" t="s">
        <v>191</v>
      </c>
      <c r="E137" s="13"/>
      <c r="F137" s="101" t="s">
        <v>275</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86" t="s">
        <v>252</v>
      </c>
      <c r="D138" s="86" t="s">
        <v>185</v>
      </c>
      <c r="E138" s="87" t="s">
        <v>278</v>
      </c>
      <c r="F138" s="88" t="s">
        <v>279</v>
      </c>
      <c r="G138" s="89" t="s">
        <v>225</v>
      </c>
      <c r="H138" s="90">
        <v>1</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280</v>
      </c>
    </row>
    <row r="139" spans="1:65" s="16" customFormat="1" ht="27">
      <c r="A139" s="13"/>
      <c r="B139" s="14"/>
      <c r="C139" s="13"/>
      <c r="D139" s="100" t="s">
        <v>191</v>
      </c>
      <c r="E139" s="13"/>
      <c r="F139" s="101" t="s">
        <v>275</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256</v>
      </c>
      <c r="D140" s="86" t="s">
        <v>185</v>
      </c>
      <c r="E140" s="87" t="s">
        <v>281</v>
      </c>
      <c r="F140" s="88" t="s">
        <v>282</v>
      </c>
      <c r="G140" s="89" t="s">
        <v>225</v>
      </c>
      <c r="H140" s="90">
        <v>1</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283</v>
      </c>
    </row>
    <row r="141" spans="1:65" s="16" customFormat="1" ht="18">
      <c r="A141" s="13"/>
      <c r="B141" s="14"/>
      <c r="C141" s="13"/>
      <c r="D141" s="100" t="s">
        <v>191</v>
      </c>
      <c r="E141" s="13"/>
      <c r="F141" s="101" t="s">
        <v>267</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259</v>
      </c>
      <c r="D142" s="86" t="s">
        <v>185</v>
      </c>
      <c r="E142" s="87" t="s">
        <v>284</v>
      </c>
      <c r="F142" s="88" t="s">
        <v>285</v>
      </c>
      <c r="G142" s="89" t="s">
        <v>225</v>
      </c>
      <c r="H142" s="90">
        <v>1</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286</v>
      </c>
    </row>
    <row r="143" spans="1:65" s="16" customFormat="1" ht="18">
      <c r="A143" s="13"/>
      <c r="B143" s="14"/>
      <c r="C143" s="13"/>
      <c r="D143" s="100" t="s">
        <v>191</v>
      </c>
      <c r="E143" s="13"/>
      <c r="F143" s="101" t="s">
        <v>267</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86" t="s">
        <v>287</v>
      </c>
      <c r="D144" s="86" t="s">
        <v>185</v>
      </c>
      <c r="E144" s="87" t="s">
        <v>288</v>
      </c>
      <c r="F144" s="88" t="s">
        <v>285</v>
      </c>
      <c r="G144" s="89" t="s">
        <v>225</v>
      </c>
      <c r="H144" s="90">
        <v>2</v>
      </c>
      <c r="I144" s="91"/>
      <c r="J144" s="91">
        <f>ROUND(I144*H144,2)</f>
        <v>0</v>
      </c>
      <c r="K144" s="92"/>
      <c r="L144" s="14" t="s">
        <v>1242</v>
      </c>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289</v>
      </c>
    </row>
    <row r="145" spans="1:65" s="16" customFormat="1" ht="18">
      <c r="A145" s="13"/>
      <c r="B145" s="14"/>
      <c r="C145" s="13"/>
      <c r="D145" s="100" t="s">
        <v>191</v>
      </c>
      <c r="E145" s="13"/>
      <c r="F145" s="101" t="s">
        <v>267</v>
      </c>
      <c r="G145" s="13"/>
      <c r="H145" s="13"/>
      <c r="I145" s="13"/>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86" t="s">
        <v>182</v>
      </c>
      <c r="D146" s="86" t="s">
        <v>185</v>
      </c>
      <c r="E146" s="87" t="s">
        <v>290</v>
      </c>
      <c r="F146" s="88" t="s">
        <v>291</v>
      </c>
      <c r="G146" s="89" t="s">
        <v>225</v>
      </c>
      <c r="H146" s="90">
        <v>2</v>
      </c>
      <c r="I146" s="91"/>
      <c r="J146" s="91">
        <f>ROUND(I146*H146,2)</f>
        <v>0</v>
      </c>
      <c r="K146" s="92"/>
      <c r="L146" s="14" t="s">
        <v>1242</v>
      </c>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292</v>
      </c>
    </row>
    <row r="147" spans="1:65" s="16" customFormat="1" ht="18">
      <c r="A147" s="13"/>
      <c r="B147" s="14"/>
      <c r="C147" s="13"/>
      <c r="D147" s="100" t="s">
        <v>191</v>
      </c>
      <c r="E147" s="13"/>
      <c r="F147" s="101" t="s">
        <v>267</v>
      </c>
      <c r="G147" s="13"/>
      <c r="H147" s="13"/>
      <c r="I147" s="13"/>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86" t="s">
        <v>293</v>
      </c>
      <c r="D148" s="86" t="s">
        <v>185</v>
      </c>
      <c r="E148" s="87" t="s">
        <v>294</v>
      </c>
      <c r="F148" s="88" t="s">
        <v>295</v>
      </c>
      <c r="G148" s="89" t="s">
        <v>225</v>
      </c>
      <c r="H148" s="90">
        <v>1</v>
      </c>
      <c r="I148" s="91"/>
      <c r="J148" s="91">
        <f>ROUND(I148*H148,2)</f>
        <v>0</v>
      </c>
      <c r="K148" s="92"/>
      <c r="L148" s="14" t="s">
        <v>1242</v>
      </c>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296</v>
      </c>
    </row>
    <row r="149" spans="1:65" s="16" customFormat="1" ht="18">
      <c r="A149" s="13"/>
      <c r="B149" s="14"/>
      <c r="C149" s="13"/>
      <c r="D149" s="100" t="s">
        <v>191</v>
      </c>
      <c r="E149" s="13"/>
      <c r="F149" s="101" t="s">
        <v>267</v>
      </c>
      <c r="G149" s="13"/>
      <c r="H149" s="13"/>
      <c r="I149" s="13"/>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86" t="s">
        <v>280</v>
      </c>
      <c r="D150" s="86" t="s">
        <v>185</v>
      </c>
      <c r="E150" s="87" t="s">
        <v>297</v>
      </c>
      <c r="F150" s="88" t="s">
        <v>298</v>
      </c>
      <c r="G150" s="89" t="s">
        <v>225</v>
      </c>
      <c r="H150" s="90">
        <v>1</v>
      </c>
      <c r="I150" s="91"/>
      <c r="J150" s="91">
        <f>ROUND(I150*H150,2)</f>
        <v>0</v>
      </c>
      <c r="K150" s="92"/>
      <c r="L150" s="14" t="s">
        <v>1242</v>
      </c>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299</v>
      </c>
    </row>
    <row r="151" spans="1:65" s="16" customFormat="1" ht="18">
      <c r="A151" s="13"/>
      <c r="B151" s="14"/>
      <c r="C151" s="13"/>
      <c r="D151" s="100" t="s">
        <v>191</v>
      </c>
      <c r="E151" s="13"/>
      <c r="F151" s="101" t="s">
        <v>267</v>
      </c>
      <c r="G151" s="13"/>
      <c r="H151" s="13"/>
      <c r="I151" s="13"/>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86" t="s">
        <v>300</v>
      </c>
      <c r="D152" s="86" t="s">
        <v>185</v>
      </c>
      <c r="E152" s="87" t="s">
        <v>301</v>
      </c>
      <c r="F152" s="88" t="s">
        <v>302</v>
      </c>
      <c r="G152" s="89" t="s">
        <v>225</v>
      </c>
      <c r="H152" s="90">
        <v>1</v>
      </c>
      <c r="I152" s="91"/>
      <c r="J152" s="91">
        <f>ROUND(I152*H152,2)</f>
        <v>0</v>
      </c>
      <c r="K152" s="92"/>
      <c r="L152" s="14" t="s">
        <v>1242</v>
      </c>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303</v>
      </c>
    </row>
    <row r="153" spans="1:65" s="16" customFormat="1" ht="18">
      <c r="A153" s="13"/>
      <c r="B153" s="14"/>
      <c r="C153" s="13"/>
      <c r="D153" s="100" t="s">
        <v>191</v>
      </c>
      <c r="E153" s="13"/>
      <c r="F153" s="101" t="s">
        <v>267</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86" t="s">
        <v>304</v>
      </c>
      <c r="D154" s="86" t="s">
        <v>185</v>
      </c>
      <c r="E154" s="87" t="s">
        <v>305</v>
      </c>
      <c r="F154" s="88" t="s">
        <v>306</v>
      </c>
      <c r="G154" s="89" t="s">
        <v>225</v>
      </c>
      <c r="H154" s="90">
        <v>1</v>
      </c>
      <c r="I154" s="91"/>
      <c r="J154" s="91">
        <f>ROUND(I154*H154,2)</f>
        <v>0</v>
      </c>
      <c r="K154" s="92"/>
      <c r="L154" s="14" t="s">
        <v>1242</v>
      </c>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307</v>
      </c>
    </row>
    <row r="155" spans="1:65" s="16" customFormat="1" ht="18">
      <c r="A155" s="13"/>
      <c r="B155" s="14"/>
      <c r="C155" s="13"/>
      <c r="D155" s="100" t="s">
        <v>191</v>
      </c>
      <c r="E155" s="13"/>
      <c r="F155" s="101" t="s">
        <v>267</v>
      </c>
      <c r="G155" s="13"/>
      <c r="H155" s="13"/>
      <c r="I155" s="13"/>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86" t="s">
        <v>8</v>
      </c>
      <c r="D156" s="86" t="s">
        <v>185</v>
      </c>
      <c r="E156" s="87" t="s">
        <v>308</v>
      </c>
      <c r="F156" s="88" t="s">
        <v>309</v>
      </c>
      <c r="G156" s="89" t="s">
        <v>225</v>
      </c>
      <c r="H156" s="90">
        <v>1</v>
      </c>
      <c r="I156" s="91"/>
      <c r="J156" s="91">
        <f>ROUND(I156*H156,2)</f>
        <v>0</v>
      </c>
      <c r="K156" s="92"/>
      <c r="L156" s="14" t="s">
        <v>1242</v>
      </c>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310</v>
      </c>
    </row>
    <row r="157" spans="1:65" s="16" customFormat="1" ht="18">
      <c r="A157" s="13"/>
      <c r="B157" s="14"/>
      <c r="C157" s="13"/>
      <c r="D157" s="100" t="s">
        <v>191</v>
      </c>
      <c r="E157" s="13"/>
      <c r="F157" s="101" t="s">
        <v>267</v>
      </c>
      <c r="G157" s="13"/>
      <c r="H157" s="13"/>
      <c r="I157" s="13"/>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86" t="s">
        <v>311</v>
      </c>
      <c r="D158" s="86" t="s">
        <v>185</v>
      </c>
      <c r="E158" s="87" t="s">
        <v>312</v>
      </c>
      <c r="F158" s="88" t="s">
        <v>313</v>
      </c>
      <c r="G158" s="89" t="s">
        <v>225</v>
      </c>
      <c r="H158" s="90">
        <v>5</v>
      </c>
      <c r="I158" s="91"/>
      <c r="J158" s="91">
        <f>ROUND(I158*H158,2)</f>
        <v>0</v>
      </c>
      <c r="K158" s="92"/>
      <c r="L158" s="14" t="s">
        <v>1242</v>
      </c>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314</v>
      </c>
    </row>
    <row r="159" spans="1:65" s="16" customFormat="1" ht="18">
      <c r="A159" s="13"/>
      <c r="B159" s="14"/>
      <c r="C159" s="13"/>
      <c r="D159" s="100" t="s">
        <v>191</v>
      </c>
      <c r="E159" s="13"/>
      <c r="F159" s="101" t="s">
        <v>267</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86" t="s">
        <v>315</v>
      </c>
      <c r="D160" s="86" t="s">
        <v>185</v>
      </c>
      <c r="E160" s="87" t="s">
        <v>316</v>
      </c>
      <c r="F160" s="88" t="s">
        <v>317</v>
      </c>
      <c r="G160" s="89" t="s">
        <v>225</v>
      </c>
      <c r="H160" s="90">
        <v>1</v>
      </c>
      <c r="I160" s="91"/>
      <c r="J160" s="91">
        <f>ROUND(I160*H160,2)</f>
        <v>0</v>
      </c>
      <c r="K160" s="92"/>
      <c r="L160" s="14" t="s">
        <v>1242</v>
      </c>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318</v>
      </c>
    </row>
    <row r="161" spans="1:65" s="16" customFormat="1" ht="18">
      <c r="A161" s="13"/>
      <c r="B161" s="14"/>
      <c r="C161" s="13"/>
      <c r="D161" s="100" t="s">
        <v>191</v>
      </c>
      <c r="E161" s="13"/>
      <c r="F161" s="101" t="s">
        <v>267</v>
      </c>
      <c r="G161" s="13"/>
      <c r="H161" s="13"/>
      <c r="I161" s="13"/>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14.4" customHeight="1">
      <c r="A162" s="13"/>
      <c r="B162" s="14"/>
      <c r="C162" s="86" t="s">
        <v>319</v>
      </c>
      <c r="D162" s="86" t="s">
        <v>185</v>
      </c>
      <c r="E162" s="87" t="s">
        <v>320</v>
      </c>
      <c r="F162" s="88" t="s">
        <v>317</v>
      </c>
      <c r="G162" s="89" t="s">
        <v>225</v>
      </c>
      <c r="H162" s="90">
        <v>4</v>
      </c>
      <c r="I162" s="91"/>
      <c r="J162" s="91">
        <f>ROUND(I162*H162,2)</f>
        <v>0</v>
      </c>
      <c r="K162" s="92"/>
      <c r="L162" s="14" t="s">
        <v>1242</v>
      </c>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321</v>
      </c>
    </row>
    <row r="163" spans="1:65" s="16" customFormat="1" ht="18">
      <c r="A163" s="13"/>
      <c r="B163" s="14"/>
      <c r="C163" s="13"/>
      <c r="D163" s="100" t="s">
        <v>191</v>
      </c>
      <c r="E163" s="13"/>
      <c r="F163" s="101" t="s">
        <v>267</v>
      </c>
      <c r="G163" s="13"/>
      <c r="H163" s="13"/>
      <c r="I163" s="13"/>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86" t="s">
        <v>322</v>
      </c>
      <c r="D164" s="86" t="s">
        <v>185</v>
      </c>
      <c r="E164" s="87" t="s">
        <v>323</v>
      </c>
      <c r="F164" s="88" t="s">
        <v>324</v>
      </c>
      <c r="G164" s="89" t="s">
        <v>225</v>
      </c>
      <c r="H164" s="90">
        <v>3</v>
      </c>
      <c r="I164" s="91"/>
      <c r="J164" s="91">
        <f>ROUND(I164*H164,2)</f>
        <v>0</v>
      </c>
      <c r="K164" s="92"/>
      <c r="L164" s="14" t="s">
        <v>1242</v>
      </c>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325</v>
      </c>
    </row>
    <row r="165" spans="1:65" s="16" customFormat="1" ht="18">
      <c r="A165" s="13"/>
      <c r="B165" s="14"/>
      <c r="C165" s="13"/>
      <c r="D165" s="100" t="s">
        <v>191</v>
      </c>
      <c r="E165" s="13"/>
      <c r="F165" s="101" t="s">
        <v>267</v>
      </c>
      <c r="G165" s="13"/>
      <c r="H165" s="13"/>
      <c r="I165" s="13"/>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16" customFormat="1" ht="14.4" customHeight="1">
      <c r="A166" s="13"/>
      <c r="B166" s="14"/>
      <c r="C166" s="86" t="s">
        <v>326</v>
      </c>
      <c r="D166" s="86" t="s">
        <v>185</v>
      </c>
      <c r="E166" s="87" t="s">
        <v>327</v>
      </c>
      <c r="F166" s="88" t="s">
        <v>328</v>
      </c>
      <c r="G166" s="89" t="s">
        <v>225</v>
      </c>
      <c r="H166" s="90">
        <v>19</v>
      </c>
      <c r="I166" s="91"/>
      <c r="J166" s="91">
        <f>ROUND(I166*H166,2)</f>
        <v>0</v>
      </c>
      <c r="K166" s="92"/>
      <c r="L166" s="14" t="s">
        <v>1242</v>
      </c>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329</v>
      </c>
    </row>
    <row r="167" spans="1:65" s="16" customFormat="1" ht="18">
      <c r="A167" s="13"/>
      <c r="B167" s="14"/>
      <c r="C167" s="13"/>
      <c r="D167" s="100" t="s">
        <v>191</v>
      </c>
      <c r="E167" s="13"/>
      <c r="F167" s="101" t="s">
        <v>267</v>
      </c>
      <c r="G167" s="13"/>
      <c r="H167" s="13"/>
      <c r="I167" s="13"/>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14.4" customHeight="1">
      <c r="A168" s="13"/>
      <c r="B168" s="14"/>
      <c r="C168" s="86" t="s">
        <v>7</v>
      </c>
      <c r="D168" s="86" t="s">
        <v>185</v>
      </c>
      <c r="E168" s="87" t="s">
        <v>330</v>
      </c>
      <c r="F168" s="88" t="s">
        <v>331</v>
      </c>
      <c r="G168" s="89" t="s">
        <v>225</v>
      </c>
      <c r="H168" s="90">
        <v>9</v>
      </c>
      <c r="I168" s="91"/>
      <c r="J168" s="91">
        <f>ROUND(I168*H168,2)</f>
        <v>0</v>
      </c>
      <c r="K168" s="92"/>
      <c r="L168" s="14" t="s">
        <v>1242</v>
      </c>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332</v>
      </c>
    </row>
    <row r="169" spans="1:65" s="16" customFormat="1" ht="18">
      <c r="A169" s="13"/>
      <c r="B169" s="14"/>
      <c r="C169" s="13"/>
      <c r="D169" s="100" t="s">
        <v>191</v>
      </c>
      <c r="E169" s="13"/>
      <c r="F169" s="101" t="s">
        <v>267</v>
      </c>
      <c r="G169" s="13"/>
      <c r="H169" s="13"/>
      <c r="I169" s="13"/>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16" customFormat="1" ht="14.4" customHeight="1">
      <c r="A170" s="13"/>
      <c r="B170" s="14"/>
      <c r="C170" s="86" t="s">
        <v>333</v>
      </c>
      <c r="D170" s="86" t="s">
        <v>185</v>
      </c>
      <c r="E170" s="87" t="s">
        <v>334</v>
      </c>
      <c r="F170" s="88" t="s">
        <v>328</v>
      </c>
      <c r="G170" s="89" t="s">
        <v>225</v>
      </c>
      <c r="H170" s="90">
        <v>1</v>
      </c>
      <c r="I170" s="91"/>
      <c r="J170" s="91">
        <f>ROUND(I170*H170,2)</f>
        <v>0</v>
      </c>
      <c r="K170" s="92"/>
      <c r="L170" s="14" t="s">
        <v>1242</v>
      </c>
      <c r="M170" s="93" t="s">
        <v>1</v>
      </c>
      <c r="N170" s="94" t="s">
        <v>42</v>
      </c>
      <c r="O170" s="95"/>
      <c r="P170" s="96">
        <f>O170*H170</f>
        <v>0</v>
      </c>
      <c r="Q170" s="96">
        <v>0</v>
      </c>
      <c r="R170" s="96">
        <f>Q170*H170</f>
        <v>0</v>
      </c>
      <c r="S170" s="96">
        <v>0</v>
      </c>
      <c r="T170" s="97">
        <f>S170*H170</f>
        <v>0</v>
      </c>
      <c r="U170" s="13"/>
      <c r="V170" s="13"/>
      <c r="W170" s="13"/>
      <c r="X170" s="13"/>
      <c r="Y170" s="13"/>
      <c r="Z170" s="13"/>
      <c r="AA170" s="13"/>
      <c r="AB170" s="13"/>
      <c r="AC170" s="13"/>
      <c r="AD170" s="13"/>
      <c r="AE170" s="13"/>
      <c r="AR170" s="98" t="s">
        <v>85</v>
      </c>
      <c r="AT170" s="98" t="s">
        <v>185</v>
      </c>
      <c r="AU170" s="98" t="s">
        <v>85</v>
      </c>
      <c r="AY170" s="6" t="s">
        <v>184</v>
      </c>
      <c r="BE170" s="99">
        <f>IF(N170="základní",J170,0)</f>
        <v>0</v>
      </c>
      <c r="BF170" s="99">
        <f>IF(N170="snížená",J170,0)</f>
        <v>0</v>
      </c>
      <c r="BG170" s="99">
        <f>IF(N170="zákl. přenesená",J170,0)</f>
        <v>0</v>
      </c>
      <c r="BH170" s="99">
        <f>IF(N170="sníž. přenesená",J170,0)</f>
        <v>0</v>
      </c>
      <c r="BI170" s="99">
        <f>IF(N170="nulová",J170,0)</f>
        <v>0</v>
      </c>
      <c r="BJ170" s="6" t="s">
        <v>85</v>
      </c>
      <c r="BK170" s="99">
        <f>ROUND(I170*H170,2)</f>
        <v>0</v>
      </c>
      <c r="BL170" s="6" t="s">
        <v>85</v>
      </c>
      <c r="BM170" s="98" t="s">
        <v>335</v>
      </c>
    </row>
    <row r="171" spans="1:65" s="16" customFormat="1" ht="18">
      <c r="A171" s="13"/>
      <c r="B171" s="14"/>
      <c r="C171" s="13"/>
      <c r="D171" s="100" t="s">
        <v>191</v>
      </c>
      <c r="E171" s="13"/>
      <c r="F171" s="101" t="s">
        <v>267</v>
      </c>
      <c r="G171" s="13"/>
      <c r="H171" s="13"/>
      <c r="I171" s="13"/>
      <c r="J171" s="13"/>
      <c r="K171" s="13"/>
      <c r="L171" s="14"/>
      <c r="M171" s="102"/>
      <c r="N171" s="103"/>
      <c r="O171" s="95"/>
      <c r="P171" s="95"/>
      <c r="Q171" s="95"/>
      <c r="R171" s="95"/>
      <c r="S171" s="95"/>
      <c r="T171" s="104"/>
      <c r="U171" s="13"/>
      <c r="V171" s="13"/>
      <c r="W171" s="13"/>
      <c r="X171" s="13"/>
      <c r="Y171" s="13"/>
      <c r="Z171" s="13"/>
      <c r="AA171" s="13"/>
      <c r="AB171" s="13"/>
      <c r="AC171" s="13"/>
      <c r="AD171" s="13"/>
      <c r="AE171" s="13"/>
      <c r="AT171" s="6" t="s">
        <v>191</v>
      </c>
      <c r="AU171" s="6" t="s">
        <v>85</v>
      </c>
    </row>
    <row r="172" spans="1:65" s="16" customFormat="1" ht="14.4" customHeight="1">
      <c r="A172" s="13"/>
      <c r="B172" s="14"/>
      <c r="C172" s="86" t="s">
        <v>336</v>
      </c>
      <c r="D172" s="86" t="s">
        <v>185</v>
      </c>
      <c r="E172" s="87" t="s">
        <v>337</v>
      </c>
      <c r="F172" s="88" t="s">
        <v>338</v>
      </c>
      <c r="G172" s="89" t="s">
        <v>225</v>
      </c>
      <c r="H172" s="90">
        <v>4</v>
      </c>
      <c r="I172" s="91"/>
      <c r="J172" s="91">
        <f>ROUND(I172*H172,2)</f>
        <v>0</v>
      </c>
      <c r="K172" s="92"/>
      <c r="L172" s="14" t="s">
        <v>1242</v>
      </c>
      <c r="M172" s="93" t="s">
        <v>1</v>
      </c>
      <c r="N172" s="94" t="s">
        <v>42</v>
      </c>
      <c r="O172" s="95"/>
      <c r="P172" s="96">
        <f>O172*H172</f>
        <v>0</v>
      </c>
      <c r="Q172" s="96">
        <v>0</v>
      </c>
      <c r="R172" s="96">
        <f>Q172*H172</f>
        <v>0</v>
      </c>
      <c r="S172" s="96">
        <v>0</v>
      </c>
      <c r="T172" s="97">
        <f>S172*H172</f>
        <v>0</v>
      </c>
      <c r="U172" s="13"/>
      <c r="V172" s="13"/>
      <c r="W172" s="13"/>
      <c r="X172" s="13"/>
      <c r="Y172" s="13"/>
      <c r="Z172" s="13"/>
      <c r="AA172" s="13"/>
      <c r="AB172" s="13"/>
      <c r="AC172" s="13"/>
      <c r="AD172" s="13"/>
      <c r="AE172" s="13"/>
      <c r="AR172" s="98" t="s">
        <v>85</v>
      </c>
      <c r="AT172" s="98" t="s">
        <v>185</v>
      </c>
      <c r="AU172" s="98" t="s">
        <v>85</v>
      </c>
      <c r="AY172" s="6" t="s">
        <v>184</v>
      </c>
      <c r="BE172" s="99">
        <f>IF(N172="základní",J172,0)</f>
        <v>0</v>
      </c>
      <c r="BF172" s="99">
        <f>IF(N172="snížená",J172,0)</f>
        <v>0</v>
      </c>
      <c r="BG172" s="99">
        <f>IF(N172="zákl. přenesená",J172,0)</f>
        <v>0</v>
      </c>
      <c r="BH172" s="99">
        <f>IF(N172="sníž. přenesená",J172,0)</f>
        <v>0</v>
      </c>
      <c r="BI172" s="99">
        <f>IF(N172="nulová",J172,0)</f>
        <v>0</v>
      </c>
      <c r="BJ172" s="6" t="s">
        <v>85</v>
      </c>
      <c r="BK172" s="99">
        <f>ROUND(I172*H172,2)</f>
        <v>0</v>
      </c>
      <c r="BL172" s="6" t="s">
        <v>85</v>
      </c>
      <c r="BM172" s="98" t="s">
        <v>339</v>
      </c>
    </row>
    <row r="173" spans="1:65" s="16" customFormat="1" ht="18">
      <c r="A173" s="13"/>
      <c r="B173" s="14"/>
      <c r="C173" s="13"/>
      <c r="D173" s="100" t="s">
        <v>191</v>
      </c>
      <c r="E173" s="13"/>
      <c r="F173" s="101" t="s">
        <v>267</v>
      </c>
      <c r="G173" s="13"/>
      <c r="H173" s="13"/>
      <c r="I173" s="13"/>
      <c r="J173" s="13"/>
      <c r="K173" s="13"/>
      <c r="L173" s="14"/>
      <c r="M173" s="102"/>
      <c r="N173" s="103"/>
      <c r="O173" s="95"/>
      <c r="P173" s="95"/>
      <c r="Q173" s="95"/>
      <c r="R173" s="95"/>
      <c r="S173" s="95"/>
      <c r="T173" s="104"/>
      <c r="U173" s="13"/>
      <c r="V173" s="13"/>
      <c r="W173" s="13"/>
      <c r="X173" s="13"/>
      <c r="Y173" s="13"/>
      <c r="Z173" s="13"/>
      <c r="AA173" s="13"/>
      <c r="AB173" s="13"/>
      <c r="AC173" s="13"/>
      <c r="AD173" s="13"/>
      <c r="AE173" s="13"/>
      <c r="AT173" s="6" t="s">
        <v>191</v>
      </c>
      <c r="AU173" s="6" t="s">
        <v>85</v>
      </c>
    </row>
    <row r="174" spans="1:65" s="16" customFormat="1" ht="14.4" customHeight="1">
      <c r="A174" s="13"/>
      <c r="B174" s="14"/>
      <c r="C174" s="86" t="s">
        <v>340</v>
      </c>
      <c r="D174" s="86" t="s">
        <v>185</v>
      </c>
      <c r="E174" s="87" t="s">
        <v>341</v>
      </c>
      <c r="F174" s="88" t="s">
        <v>338</v>
      </c>
      <c r="G174" s="89" t="s">
        <v>225</v>
      </c>
      <c r="H174" s="90">
        <v>1</v>
      </c>
      <c r="I174" s="91"/>
      <c r="J174" s="91">
        <f>ROUND(I174*H174,2)</f>
        <v>0</v>
      </c>
      <c r="K174" s="92"/>
      <c r="L174" s="14" t="s">
        <v>1242</v>
      </c>
      <c r="M174" s="93" t="s">
        <v>1</v>
      </c>
      <c r="N174" s="94" t="s">
        <v>42</v>
      </c>
      <c r="O174" s="95"/>
      <c r="P174" s="96">
        <f>O174*H174</f>
        <v>0</v>
      </c>
      <c r="Q174" s="96">
        <v>0</v>
      </c>
      <c r="R174" s="96">
        <f>Q174*H174</f>
        <v>0</v>
      </c>
      <c r="S174" s="96">
        <v>0</v>
      </c>
      <c r="T174" s="97">
        <f>S174*H174</f>
        <v>0</v>
      </c>
      <c r="U174" s="13"/>
      <c r="V174" s="13"/>
      <c r="W174" s="13"/>
      <c r="X174" s="13"/>
      <c r="Y174" s="13"/>
      <c r="Z174" s="13"/>
      <c r="AA174" s="13"/>
      <c r="AB174" s="13"/>
      <c r="AC174" s="13"/>
      <c r="AD174" s="13"/>
      <c r="AE174" s="13"/>
      <c r="AR174" s="98" t="s">
        <v>85</v>
      </c>
      <c r="AT174" s="98" t="s">
        <v>185</v>
      </c>
      <c r="AU174" s="98" t="s">
        <v>85</v>
      </c>
      <c r="AY174" s="6" t="s">
        <v>184</v>
      </c>
      <c r="BE174" s="99">
        <f>IF(N174="základní",J174,0)</f>
        <v>0</v>
      </c>
      <c r="BF174" s="99">
        <f>IF(N174="snížená",J174,0)</f>
        <v>0</v>
      </c>
      <c r="BG174" s="99">
        <f>IF(N174="zákl. přenesená",J174,0)</f>
        <v>0</v>
      </c>
      <c r="BH174" s="99">
        <f>IF(N174="sníž. přenesená",J174,0)</f>
        <v>0</v>
      </c>
      <c r="BI174" s="99">
        <f>IF(N174="nulová",J174,0)</f>
        <v>0</v>
      </c>
      <c r="BJ174" s="6" t="s">
        <v>85</v>
      </c>
      <c r="BK174" s="99">
        <f>ROUND(I174*H174,2)</f>
        <v>0</v>
      </c>
      <c r="BL174" s="6" t="s">
        <v>85</v>
      </c>
      <c r="BM174" s="98" t="s">
        <v>342</v>
      </c>
    </row>
    <row r="175" spans="1:65" s="16" customFormat="1" ht="18">
      <c r="A175" s="13"/>
      <c r="B175" s="14"/>
      <c r="C175" s="13"/>
      <c r="D175" s="100" t="s">
        <v>191</v>
      </c>
      <c r="E175" s="13"/>
      <c r="F175" s="101" t="s">
        <v>267</v>
      </c>
      <c r="G175" s="13"/>
      <c r="H175" s="13"/>
      <c r="I175" s="13"/>
      <c r="J175" s="13"/>
      <c r="K175" s="13"/>
      <c r="L175" s="14"/>
      <c r="M175" s="102"/>
      <c r="N175" s="103"/>
      <c r="O175" s="95"/>
      <c r="P175" s="95"/>
      <c r="Q175" s="95"/>
      <c r="R175" s="95"/>
      <c r="S175" s="95"/>
      <c r="T175" s="104"/>
      <c r="U175" s="13"/>
      <c r="V175" s="13"/>
      <c r="W175" s="13"/>
      <c r="X175" s="13"/>
      <c r="Y175" s="13"/>
      <c r="Z175" s="13"/>
      <c r="AA175" s="13"/>
      <c r="AB175" s="13"/>
      <c r="AC175" s="13"/>
      <c r="AD175" s="13"/>
      <c r="AE175" s="13"/>
      <c r="AT175" s="6" t="s">
        <v>191</v>
      </c>
      <c r="AU175" s="6" t="s">
        <v>85</v>
      </c>
    </row>
    <row r="176" spans="1:65" s="16" customFormat="1" ht="14.4" customHeight="1">
      <c r="A176" s="13"/>
      <c r="B176" s="14"/>
      <c r="C176" s="86" t="s">
        <v>343</v>
      </c>
      <c r="D176" s="86" t="s">
        <v>185</v>
      </c>
      <c r="E176" s="87" t="s">
        <v>344</v>
      </c>
      <c r="F176" s="88" t="s">
        <v>328</v>
      </c>
      <c r="G176" s="89" t="s">
        <v>225</v>
      </c>
      <c r="H176" s="90">
        <v>14</v>
      </c>
      <c r="I176" s="91"/>
      <c r="J176" s="91">
        <f>ROUND(I176*H176,2)</f>
        <v>0</v>
      </c>
      <c r="K176" s="92"/>
      <c r="L176" s="14" t="s">
        <v>1242</v>
      </c>
      <c r="M176" s="93" t="s">
        <v>1</v>
      </c>
      <c r="N176" s="94" t="s">
        <v>42</v>
      </c>
      <c r="O176" s="95"/>
      <c r="P176" s="96">
        <f>O176*H176</f>
        <v>0</v>
      </c>
      <c r="Q176" s="96">
        <v>0</v>
      </c>
      <c r="R176" s="96">
        <f>Q176*H176</f>
        <v>0</v>
      </c>
      <c r="S176" s="96">
        <v>0</v>
      </c>
      <c r="T176" s="97">
        <f>S176*H176</f>
        <v>0</v>
      </c>
      <c r="U176" s="13"/>
      <c r="V176" s="13"/>
      <c r="W176" s="13"/>
      <c r="X176" s="13"/>
      <c r="Y176" s="13"/>
      <c r="Z176" s="13"/>
      <c r="AA176" s="13"/>
      <c r="AB176" s="13"/>
      <c r="AC176" s="13"/>
      <c r="AD176" s="13"/>
      <c r="AE176" s="13"/>
      <c r="AR176" s="98" t="s">
        <v>85</v>
      </c>
      <c r="AT176" s="98" t="s">
        <v>185</v>
      </c>
      <c r="AU176" s="98" t="s">
        <v>85</v>
      </c>
      <c r="AY176" s="6" t="s">
        <v>184</v>
      </c>
      <c r="BE176" s="99">
        <f>IF(N176="základní",J176,0)</f>
        <v>0</v>
      </c>
      <c r="BF176" s="99">
        <f>IF(N176="snížená",J176,0)</f>
        <v>0</v>
      </c>
      <c r="BG176" s="99">
        <f>IF(N176="zákl. přenesená",J176,0)</f>
        <v>0</v>
      </c>
      <c r="BH176" s="99">
        <f>IF(N176="sníž. přenesená",J176,0)</f>
        <v>0</v>
      </c>
      <c r="BI176" s="99">
        <f>IF(N176="nulová",J176,0)</f>
        <v>0</v>
      </c>
      <c r="BJ176" s="6" t="s">
        <v>85</v>
      </c>
      <c r="BK176" s="99">
        <f>ROUND(I176*H176,2)</f>
        <v>0</v>
      </c>
      <c r="BL176" s="6" t="s">
        <v>85</v>
      </c>
      <c r="BM176" s="98" t="s">
        <v>345</v>
      </c>
    </row>
    <row r="177" spans="1:65" s="16" customFormat="1" ht="18">
      <c r="A177" s="13"/>
      <c r="B177" s="14"/>
      <c r="C177" s="13"/>
      <c r="D177" s="100" t="s">
        <v>191</v>
      </c>
      <c r="E177" s="13"/>
      <c r="F177" s="101" t="s">
        <v>267</v>
      </c>
      <c r="G177" s="13"/>
      <c r="H177" s="13"/>
      <c r="I177" s="13"/>
      <c r="J177" s="13"/>
      <c r="K177" s="13"/>
      <c r="L177" s="14"/>
      <c r="M177" s="102"/>
      <c r="N177" s="103"/>
      <c r="O177" s="95"/>
      <c r="P177" s="95"/>
      <c r="Q177" s="95"/>
      <c r="R177" s="95"/>
      <c r="S177" s="95"/>
      <c r="T177" s="104"/>
      <c r="U177" s="13"/>
      <c r="V177" s="13"/>
      <c r="W177" s="13"/>
      <c r="X177" s="13"/>
      <c r="Y177" s="13"/>
      <c r="Z177" s="13"/>
      <c r="AA177" s="13"/>
      <c r="AB177" s="13"/>
      <c r="AC177" s="13"/>
      <c r="AD177" s="13"/>
      <c r="AE177" s="13"/>
      <c r="AT177" s="6" t="s">
        <v>191</v>
      </c>
      <c r="AU177" s="6" t="s">
        <v>85</v>
      </c>
    </row>
    <row r="178" spans="1:65" s="16" customFormat="1" ht="14.4" customHeight="1">
      <c r="A178" s="13"/>
      <c r="B178" s="14"/>
      <c r="C178" s="86" t="s">
        <v>346</v>
      </c>
      <c r="D178" s="86" t="s">
        <v>185</v>
      </c>
      <c r="E178" s="87" t="s">
        <v>347</v>
      </c>
      <c r="F178" s="88" t="s">
        <v>348</v>
      </c>
      <c r="G178" s="89" t="s">
        <v>225</v>
      </c>
      <c r="H178" s="90">
        <v>5</v>
      </c>
      <c r="I178" s="91"/>
      <c r="J178" s="91">
        <f>ROUND(I178*H178,2)</f>
        <v>0</v>
      </c>
      <c r="K178" s="92"/>
      <c r="L178" s="14" t="s">
        <v>1242</v>
      </c>
      <c r="M178" s="93" t="s">
        <v>1</v>
      </c>
      <c r="N178" s="94" t="s">
        <v>42</v>
      </c>
      <c r="O178" s="95"/>
      <c r="P178" s="96">
        <f>O178*H178</f>
        <v>0</v>
      </c>
      <c r="Q178" s="96">
        <v>0</v>
      </c>
      <c r="R178" s="96">
        <f>Q178*H178</f>
        <v>0</v>
      </c>
      <c r="S178" s="96">
        <v>0</v>
      </c>
      <c r="T178" s="97">
        <f>S178*H178</f>
        <v>0</v>
      </c>
      <c r="U178" s="13"/>
      <c r="V178" s="13"/>
      <c r="W178" s="13"/>
      <c r="X178" s="13"/>
      <c r="Y178" s="13"/>
      <c r="Z178" s="13"/>
      <c r="AA178" s="13"/>
      <c r="AB178" s="13"/>
      <c r="AC178" s="13"/>
      <c r="AD178" s="13"/>
      <c r="AE178" s="13"/>
      <c r="AR178" s="98" t="s">
        <v>85</v>
      </c>
      <c r="AT178" s="98" t="s">
        <v>185</v>
      </c>
      <c r="AU178" s="98" t="s">
        <v>85</v>
      </c>
      <c r="AY178" s="6" t="s">
        <v>184</v>
      </c>
      <c r="BE178" s="99">
        <f>IF(N178="základní",J178,0)</f>
        <v>0</v>
      </c>
      <c r="BF178" s="99">
        <f>IF(N178="snížená",J178,0)</f>
        <v>0</v>
      </c>
      <c r="BG178" s="99">
        <f>IF(N178="zákl. přenesená",J178,0)</f>
        <v>0</v>
      </c>
      <c r="BH178" s="99">
        <f>IF(N178="sníž. přenesená",J178,0)</f>
        <v>0</v>
      </c>
      <c r="BI178" s="99">
        <f>IF(N178="nulová",J178,0)</f>
        <v>0</v>
      </c>
      <c r="BJ178" s="6" t="s">
        <v>85</v>
      </c>
      <c r="BK178" s="99">
        <f>ROUND(I178*H178,2)</f>
        <v>0</v>
      </c>
      <c r="BL178" s="6" t="s">
        <v>85</v>
      </c>
      <c r="BM178" s="98" t="s">
        <v>349</v>
      </c>
    </row>
    <row r="179" spans="1:65" s="16" customFormat="1" ht="18">
      <c r="A179" s="13"/>
      <c r="B179" s="14"/>
      <c r="C179" s="13"/>
      <c r="D179" s="100" t="s">
        <v>191</v>
      </c>
      <c r="E179" s="13"/>
      <c r="F179" s="101" t="s">
        <v>267</v>
      </c>
      <c r="G179" s="13"/>
      <c r="H179" s="13"/>
      <c r="I179" s="13"/>
      <c r="J179" s="13"/>
      <c r="K179" s="13"/>
      <c r="L179" s="14"/>
      <c r="M179" s="102"/>
      <c r="N179" s="103"/>
      <c r="O179" s="95"/>
      <c r="P179" s="95"/>
      <c r="Q179" s="95"/>
      <c r="R179" s="95"/>
      <c r="S179" s="95"/>
      <c r="T179" s="104"/>
      <c r="U179" s="13"/>
      <c r="V179" s="13"/>
      <c r="W179" s="13"/>
      <c r="X179" s="13"/>
      <c r="Y179" s="13"/>
      <c r="Z179" s="13"/>
      <c r="AA179" s="13"/>
      <c r="AB179" s="13"/>
      <c r="AC179" s="13"/>
      <c r="AD179" s="13"/>
      <c r="AE179" s="13"/>
      <c r="AT179" s="6" t="s">
        <v>191</v>
      </c>
      <c r="AU179" s="6" t="s">
        <v>85</v>
      </c>
    </row>
    <row r="180" spans="1:65" s="16" customFormat="1" ht="14.4" customHeight="1">
      <c r="A180" s="13"/>
      <c r="B180" s="14"/>
      <c r="C180" s="86" t="s">
        <v>350</v>
      </c>
      <c r="D180" s="86" t="s">
        <v>185</v>
      </c>
      <c r="E180" s="87" t="s">
        <v>351</v>
      </c>
      <c r="F180" s="88" t="s">
        <v>352</v>
      </c>
      <c r="G180" s="89" t="s">
        <v>225</v>
      </c>
      <c r="H180" s="90">
        <v>1</v>
      </c>
      <c r="I180" s="91"/>
      <c r="J180" s="91">
        <f>ROUND(I180*H180,2)</f>
        <v>0</v>
      </c>
      <c r="K180" s="92"/>
      <c r="L180" s="14" t="s">
        <v>1242</v>
      </c>
      <c r="M180" s="93" t="s">
        <v>1</v>
      </c>
      <c r="N180" s="94" t="s">
        <v>42</v>
      </c>
      <c r="O180" s="95"/>
      <c r="P180" s="96">
        <f>O180*H180</f>
        <v>0</v>
      </c>
      <c r="Q180" s="96">
        <v>0</v>
      </c>
      <c r="R180" s="96">
        <f>Q180*H180</f>
        <v>0</v>
      </c>
      <c r="S180" s="96">
        <v>0</v>
      </c>
      <c r="T180" s="97">
        <f>S180*H180</f>
        <v>0</v>
      </c>
      <c r="U180" s="13"/>
      <c r="V180" s="13"/>
      <c r="W180" s="13"/>
      <c r="X180" s="13"/>
      <c r="Y180" s="13"/>
      <c r="Z180" s="13"/>
      <c r="AA180" s="13"/>
      <c r="AB180" s="13"/>
      <c r="AC180" s="13"/>
      <c r="AD180" s="13"/>
      <c r="AE180" s="13"/>
      <c r="AR180" s="98" t="s">
        <v>85</v>
      </c>
      <c r="AT180" s="98" t="s">
        <v>185</v>
      </c>
      <c r="AU180" s="98" t="s">
        <v>85</v>
      </c>
      <c r="AY180" s="6" t="s">
        <v>184</v>
      </c>
      <c r="BE180" s="99">
        <f>IF(N180="základní",J180,0)</f>
        <v>0</v>
      </c>
      <c r="BF180" s="99">
        <f>IF(N180="snížená",J180,0)</f>
        <v>0</v>
      </c>
      <c r="BG180" s="99">
        <f>IF(N180="zákl. přenesená",J180,0)</f>
        <v>0</v>
      </c>
      <c r="BH180" s="99">
        <f>IF(N180="sníž. přenesená",J180,0)</f>
        <v>0</v>
      </c>
      <c r="BI180" s="99">
        <f>IF(N180="nulová",J180,0)</f>
        <v>0</v>
      </c>
      <c r="BJ180" s="6" t="s">
        <v>85</v>
      </c>
      <c r="BK180" s="99">
        <f>ROUND(I180*H180,2)</f>
        <v>0</v>
      </c>
      <c r="BL180" s="6" t="s">
        <v>85</v>
      </c>
      <c r="BM180" s="98" t="s">
        <v>353</v>
      </c>
    </row>
    <row r="181" spans="1:65" s="16" customFormat="1" ht="18">
      <c r="A181" s="13"/>
      <c r="B181" s="14"/>
      <c r="C181" s="13"/>
      <c r="D181" s="100" t="s">
        <v>191</v>
      </c>
      <c r="E181" s="13"/>
      <c r="F181" s="101" t="s">
        <v>267</v>
      </c>
      <c r="G181" s="13"/>
      <c r="H181" s="13"/>
      <c r="I181" s="13"/>
      <c r="J181" s="13"/>
      <c r="K181" s="13"/>
      <c r="L181" s="14"/>
      <c r="M181" s="102"/>
      <c r="N181" s="103"/>
      <c r="O181" s="95"/>
      <c r="P181" s="95"/>
      <c r="Q181" s="95"/>
      <c r="R181" s="95"/>
      <c r="S181" s="95"/>
      <c r="T181" s="104"/>
      <c r="U181" s="13"/>
      <c r="V181" s="13"/>
      <c r="W181" s="13"/>
      <c r="X181" s="13"/>
      <c r="Y181" s="13"/>
      <c r="Z181" s="13"/>
      <c r="AA181" s="13"/>
      <c r="AB181" s="13"/>
      <c r="AC181" s="13"/>
      <c r="AD181" s="13"/>
      <c r="AE181" s="13"/>
      <c r="AT181" s="6" t="s">
        <v>191</v>
      </c>
      <c r="AU181" s="6" t="s">
        <v>85</v>
      </c>
    </row>
    <row r="182" spans="1:65" s="16" customFormat="1" ht="14.4" customHeight="1">
      <c r="A182" s="13"/>
      <c r="B182" s="14"/>
      <c r="C182" s="86" t="s">
        <v>354</v>
      </c>
      <c r="D182" s="86" t="s">
        <v>185</v>
      </c>
      <c r="E182" s="87" t="s">
        <v>355</v>
      </c>
      <c r="F182" s="88" t="s">
        <v>356</v>
      </c>
      <c r="G182" s="89" t="s">
        <v>225</v>
      </c>
      <c r="H182" s="90">
        <v>1</v>
      </c>
      <c r="I182" s="91"/>
      <c r="J182" s="91">
        <f>ROUND(I182*H182,2)</f>
        <v>0</v>
      </c>
      <c r="K182" s="92"/>
      <c r="L182" s="14" t="s">
        <v>1242</v>
      </c>
      <c r="M182" s="93" t="s">
        <v>1</v>
      </c>
      <c r="N182" s="94" t="s">
        <v>42</v>
      </c>
      <c r="O182" s="95"/>
      <c r="P182" s="96">
        <f>O182*H182</f>
        <v>0</v>
      </c>
      <c r="Q182" s="96">
        <v>0</v>
      </c>
      <c r="R182" s="96">
        <f>Q182*H182</f>
        <v>0</v>
      </c>
      <c r="S182" s="96">
        <v>0</v>
      </c>
      <c r="T182" s="97">
        <f>S182*H182</f>
        <v>0</v>
      </c>
      <c r="U182" s="13"/>
      <c r="V182" s="13"/>
      <c r="W182" s="13"/>
      <c r="X182" s="13"/>
      <c r="Y182" s="13"/>
      <c r="Z182" s="13"/>
      <c r="AA182" s="13"/>
      <c r="AB182" s="13"/>
      <c r="AC182" s="13"/>
      <c r="AD182" s="13"/>
      <c r="AE182" s="13"/>
      <c r="AR182" s="98" t="s">
        <v>85</v>
      </c>
      <c r="AT182" s="98" t="s">
        <v>185</v>
      </c>
      <c r="AU182" s="98" t="s">
        <v>85</v>
      </c>
      <c r="AY182" s="6" t="s">
        <v>184</v>
      </c>
      <c r="BE182" s="99">
        <f>IF(N182="základní",J182,0)</f>
        <v>0</v>
      </c>
      <c r="BF182" s="99">
        <f>IF(N182="snížená",J182,0)</f>
        <v>0</v>
      </c>
      <c r="BG182" s="99">
        <f>IF(N182="zákl. přenesená",J182,0)</f>
        <v>0</v>
      </c>
      <c r="BH182" s="99">
        <f>IF(N182="sníž. přenesená",J182,0)</f>
        <v>0</v>
      </c>
      <c r="BI182" s="99">
        <f>IF(N182="nulová",J182,0)</f>
        <v>0</v>
      </c>
      <c r="BJ182" s="6" t="s">
        <v>85</v>
      </c>
      <c r="BK182" s="99">
        <f>ROUND(I182*H182,2)</f>
        <v>0</v>
      </c>
      <c r="BL182" s="6" t="s">
        <v>85</v>
      </c>
      <c r="BM182" s="98" t="s">
        <v>357</v>
      </c>
    </row>
    <row r="183" spans="1:65" s="16" customFormat="1" ht="18">
      <c r="A183" s="13"/>
      <c r="B183" s="14"/>
      <c r="C183" s="13"/>
      <c r="D183" s="100" t="s">
        <v>191</v>
      </c>
      <c r="E183" s="13"/>
      <c r="F183" s="101" t="s">
        <v>267</v>
      </c>
      <c r="G183" s="13"/>
      <c r="H183" s="13"/>
      <c r="I183" s="13"/>
      <c r="J183" s="13"/>
      <c r="K183" s="13"/>
      <c r="L183" s="14"/>
      <c r="M183" s="102"/>
      <c r="N183" s="103"/>
      <c r="O183" s="95"/>
      <c r="P183" s="95"/>
      <c r="Q183" s="95"/>
      <c r="R183" s="95"/>
      <c r="S183" s="95"/>
      <c r="T183" s="104"/>
      <c r="U183" s="13"/>
      <c r="V183" s="13"/>
      <c r="W183" s="13"/>
      <c r="X183" s="13"/>
      <c r="Y183" s="13"/>
      <c r="Z183" s="13"/>
      <c r="AA183" s="13"/>
      <c r="AB183" s="13"/>
      <c r="AC183" s="13"/>
      <c r="AD183" s="13"/>
      <c r="AE183" s="13"/>
      <c r="AT183" s="6" t="s">
        <v>191</v>
      </c>
      <c r="AU183" s="6" t="s">
        <v>85</v>
      </c>
    </row>
    <row r="184" spans="1:65" s="16" customFormat="1" ht="14.4" customHeight="1">
      <c r="A184" s="13"/>
      <c r="B184" s="14"/>
      <c r="C184" s="86" t="s">
        <v>358</v>
      </c>
      <c r="D184" s="86" t="s">
        <v>185</v>
      </c>
      <c r="E184" s="87" t="s">
        <v>359</v>
      </c>
      <c r="F184" s="88" t="s">
        <v>360</v>
      </c>
      <c r="G184" s="89" t="s">
        <v>225</v>
      </c>
      <c r="H184" s="90">
        <v>8</v>
      </c>
      <c r="I184" s="91"/>
      <c r="J184" s="91">
        <f>ROUND(I184*H184,2)</f>
        <v>0</v>
      </c>
      <c r="K184" s="92"/>
      <c r="L184" s="14" t="s">
        <v>1242</v>
      </c>
      <c r="M184" s="93" t="s">
        <v>1</v>
      </c>
      <c r="N184" s="94" t="s">
        <v>42</v>
      </c>
      <c r="O184" s="95"/>
      <c r="P184" s="96">
        <f>O184*H184</f>
        <v>0</v>
      </c>
      <c r="Q184" s="96">
        <v>0</v>
      </c>
      <c r="R184" s="96">
        <f>Q184*H184</f>
        <v>0</v>
      </c>
      <c r="S184" s="96">
        <v>0</v>
      </c>
      <c r="T184" s="97">
        <f>S184*H184</f>
        <v>0</v>
      </c>
      <c r="U184" s="13"/>
      <c r="V184" s="13"/>
      <c r="W184" s="13"/>
      <c r="X184" s="13"/>
      <c r="Y184" s="13"/>
      <c r="Z184" s="13"/>
      <c r="AA184" s="13"/>
      <c r="AB184" s="13"/>
      <c r="AC184" s="13"/>
      <c r="AD184" s="13"/>
      <c r="AE184" s="13"/>
      <c r="AR184" s="98" t="s">
        <v>85</v>
      </c>
      <c r="AT184" s="98" t="s">
        <v>185</v>
      </c>
      <c r="AU184" s="98" t="s">
        <v>85</v>
      </c>
      <c r="AY184" s="6" t="s">
        <v>184</v>
      </c>
      <c r="BE184" s="99">
        <f>IF(N184="základní",J184,0)</f>
        <v>0</v>
      </c>
      <c r="BF184" s="99">
        <f>IF(N184="snížená",J184,0)</f>
        <v>0</v>
      </c>
      <c r="BG184" s="99">
        <f>IF(N184="zákl. přenesená",J184,0)</f>
        <v>0</v>
      </c>
      <c r="BH184" s="99">
        <f>IF(N184="sníž. přenesená",J184,0)</f>
        <v>0</v>
      </c>
      <c r="BI184" s="99">
        <f>IF(N184="nulová",J184,0)</f>
        <v>0</v>
      </c>
      <c r="BJ184" s="6" t="s">
        <v>85</v>
      </c>
      <c r="BK184" s="99">
        <f>ROUND(I184*H184,2)</f>
        <v>0</v>
      </c>
      <c r="BL184" s="6" t="s">
        <v>85</v>
      </c>
      <c r="BM184" s="98" t="s">
        <v>361</v>
      </c>
    </row>
    <row r="185" spans="1:65" s="16" customFormat="1" ht="18">
      <c r="A185" s="13"/>
      <c r="B185" s="14"/>
      <c r="C185" s="13"/>
      <c r="D185" s="100" t="s">
        <v>191</v>
      </c>
      <c r="E185" s="13"/>
      <c r="F185" s="101" t="s">
        <v>267</v>
      </c>
      <c r="G185" s="13"/>
      <c r="H185" s="13"/>
      <c r="I185" s="13"/>
      <c r="J185" s="13"/>
      <c r="K185" s="13"/>
      <c r="L185" s="14"/>
      <c r="M185" s="102"/>
      <c r="N185" s="103"/>
      <c r="O185" s="95"/>
      <c r="P185" s="95"/>
      <c r="Q185" s="95"/>
      <c r="R185" s="95"/>
      <c r="S185" s="95"/>
      <c r="T185" s="104"/>
      <c r="U185" s="13"/>
      <c r="V185" s="13"/>
      <c r="W185" s="13"/>
      <c r="X185" s="13"/>
      <c r="Y185" s="13"/>
      <c r="Z185" s="13"/>
      <c r="AA185" s="13"/>
      <c r="AB185" s="13"/>
      <c r="AC185" s="13"/>
      <c r="AD185" s="13"/>
      <c r="AE185" s="13"/>
      <c r="AT185" s="6" t="s">
        <v>191</v>
      </c>
      <c r="AU185" s="6" t="s">
        <v>85</v>
      </c>
    </row>
    <row r="186" spans="1:65" s="16" customFormat="1" ht="14.4" customHeight="1">
      <c r="A186" s="13"/>
      <c r="B186" s="14"/>
      <c r="C186" s="86" t="s">
        <v>362</v>
      </c>
      <c r="D186" s="86" t="s">
        <v>185</v>
      </c>
      <c r="E186" s="87" t="s">
        <v>363</v>
      </c>
      <c r="F186" s="88" t="s">
        <v>364</v>
      </c>
      <c r="G186" s="89" t="s">
        <v>225</v>
      </c>
      <c r="H186" s="90">
        <v>1</v>
      </c>
      <c r="I186" s="91"/>
      <c r="J186" s="91">
        <f>ROUND(I186*H186,2)</f>
        <v>0</v>
      </c>
      <c r="K186" s="92"/>
      <c r="L186" s="14" t="s">
        <v>1242</v>
      </c>
      <c r="M186" s="93" t="s">
        <v>1</v>
      </c>
      <c r="N186" s="94" t="s">
        <v>42</v>
      </c>
      <c r="O186" s="95"/>
      <c r="P186" s="96">
        <f>O186*H186</f>
        <v>0</v>
      </c>
      <c r="Q186" s="96">
        <v>0</v>
      </c>
      <c r="R186" s="96">
        <f>Q186*H186</f>
        <v>0</v>
      </c>
      <c r="S186" s="96">
        <v>0</v>
      </c>
      <c r="T186" s="97">
        <f>S186*H186</f>
        <v>0</v>
      </c>
      <c r="U186" s="13"/>
      <c r="V186" s="13"/>
      <c r="W186" s="13"/>
      <c r="X186" s="13"/>
      <c r="Y186" s="13"/>
      <c r="Z186" s="13"/>
      <c r="AA186" s="13"/>
      <c r="AB186" s="13"/>
      <c r="AC186" s="13"/>
      <c r="AD186" s="13"/>
      <c r="AE186" s="13"/>
      <c r="AR186" s="98" t="s">
        <v>85</v>
      </c>
      <c r="AT186" s="98" t="s">
        <v>185</v>
      </c>
      <c r="AU186" s="98" t="s">
        <v>85</v>
      </c>
      <c r="AY186" s="6" t="s">
        <v>184</v>
      </c>
      <c r="BE186" s="99">
        <f>IF(N186="základní",J186,0)</f>
        <v>0</v>
      </c>
      <c r="BF186" s="99">
        <f>IF(N186="snížená",J186,0)</f>
        <v>0</v>
      </c>
      <c r="BG186" s="99">
        <f>IF(N186="zákl. přenesená",J186,0)</f>
        <v>0</v>
      </c>
      <c r="BH186" s="99">
        <f>IF(N186="sníž. přenesená",J186,0)</f>
        <v>0</v>
      </c>
      <c r="BI186" s="99">
        <f>IF(N186="nulová",J186,0)</f>
        <v>0</v>
      </c>
      <c r="BJ186" s="6" t="s">
        <v>85</v>
      </c>
      <c r="BK186" s="99">
        <f>ROUND(I186*H186,2)</f>
        <v>0</v>
      </c>
      <c r="BL186" s="6" t="s">
        <v>85</v>
      </c>
      <c r="BM186" s="98" t="s">
        <v>365</v>
      </c>
    </row>
    <row r="187" spans="1:65" s="16" customFormat="1" ht="18">
      <c r="A187" s="13"/>
      <c r="B187" s="14"/>
      <c r="C187" s="13"/>
      <c r="D187" s="100" t="s">
        <v>191</v>
      </c>
      <c r="E187" s="13"/>
      <c r="F187" s="101" t="s">
        <v>267</v>
      </c>
      <c r="G187" s="13"/>
      <c r="H187" s="13"/>
      <c r="I187" s="13"/>
      <c r="J187" s="13"/>
      <c r="K187" s="13"/>
      <c r="L187" s="14"/>
      <c r="M187" s="102"/>
      <c r="N187" s="103"/>
      <c r="O187" s="95"/>
      <c r="P187" s="95"/>
      <c r="Q187" s="95"/>
      <c r="R187" s="95"/>
      <c r="S187" s="95"/>
      <c r="T187" s="104"/>
      <c r="U187" s="13"/>
      <c r="V187" s="13"/>
      <c r="W187" s="13"/>
      <c r="X187" s="13"/>
      <c r="Y187" s="13"/>
      <c r="Z187" s="13"/>
      <c r="AA187" s="13"/>
      <c r="AB187" s="13"/>
      <c r="AC187" s="13"/>
      <c r="AD187" s="13"/>
      <c r="AE187" s="13"/>
      <c r="AT187" s="6" t="s">
        <v>191</v>
      </c>
      <c r="AU187" s="6" t="s">
        <v>85</v>
      </c>
    </row>
    <row r="188" spans="1:65" s="75" customFormat="1" ht="26" customHeight="1">
      <c r="B188" s="76"/>
      <c r="D188" s="77" t="s">
        <v>76</v>
      </c>
      <c r="E188" s="78" t="s">
        <v>366</v>
      </c>
      <c r="F188" s="78" t="s">
        <v>367</v>
      </c>
      <c r="J188" s="79">
        <f>BK188</f>
        <v>0</v>
      </c>
      <c r="L188" s="76"/>
      <c r="M188" s="80"/>
      <c r="N188" s="81"/>
      <c r="O188" s="81"/>
      <c r="P188" s="82">
        <f>SUM(P189:P202)</f>
        <v>0</v>
      </c>
      <c r="Q188" s="81"/>
      <c r="R188" s="82">
        <f>SUM(R189:R202)</f>
        <v>0</v>
      </c>
      <c r="S188" s="81"/>
      <c r="T188" s="83">
        <f>SUM(T189:T202)</f>
        <v>0</v>
      </c>
      <c r="AR188" s="77" t="s">
        <v>85</v>
      </c>
      <c r="AT188" s="84" t="s">
        <v>76</v>
      </c>
      <c r="AU188" s="84" t="s">
        <v>77</v>
      </c>
      <c r="AY188" s="77" t="s">
        <v>184</v>
      </c>
      <c r="BK188" s="85">
        <f>SUM(BK189:BK202)</f>
        <v>0</v>
      </c>
    </row>
    <row r="189" spans="1:65" s="16" customFormat="1" ht="14.4" customHeight="1">
      <c r="A189" s="13"/>
      <c r="B189" s="14"/>
      <c r="C189" s="86" t="s">
        <v>368</v>
      </c>
      <c r="D189" s="86" t="s">
        <v>185</v>
      </c>
      <c r="E189" s="87" t="s">
        <v>369</v>
      </c>
      <c r="F189" s="88" t="s">
        <v>370</v>
      </c>
      <c r="G189" s="89" t="s">
        <v>225</v>
      </c>
      <c r="H189" s="90">
        <v>4</v>
      </c>
      <c r="I189" s="91"/>
      <c r="J189" s="91">
        <f>ROUND(I189*H189,2)</f>
        <v>0</v>
      </c>
      <c r="K189" s="92"/>
      <c r="L189" s="14" t="s">
        <v>1242</v>
      </c>
      <c r="M189" s="93" t="s">
        <v>1</v>
      </c>
      <c r="N189" s="94" t="s">
        <v>42</v>
      </c>
      <c r="O189" s="95"/>
      <c r="P189" s="96">
        <f>O189*H189</f>
        <v>0</v>
      </c>
      <c r="Q189" s="96">
        <v>0</v>
      </c>
      <c r="R189" s="96">
        <f>Q189*H189</f>
        <v>0</v>
      </c>
      <c r="S189" s="96">
        <v>0</v>
      </c>
      <c r="T189" s="97">
        <f>S189*H189</f>
        <v>0</v>
      </c>
      <c r="U189" s="13"/>
      <c r="V189" s="13"/>
      <c r="W189" s="13"/>
      <c r="X189" s="13"/>
      <c r="Y189" s="13"/>
      <c r="Z189" s="13"/>
      <c r="AA189" s="13"/>
      <c r="AB189" s="13"/>
      <c r="AC189" s="13"/>
      <c r="AD189" s="13"/>
      <c r="AE189" s="13"/>
      <c r="AR189" s="98" t="s">
        <v>85</v>
      </c>
      <c r="AT189" s="98" t="s">
        <v>185</v>
      </c>
      <c r="AU189" s="98" t="s">
        <v>85</v>
      </c>
      <c r="AY189" s="6" t="s">
        <v>184</v>
      </c>
      <c r="BE189" s="99">
        <f>IF(N189="základní",J189,0)</f>
        <v>0</v>
      </c>
      <c r="BF189" s="99">
        <f>IF(N189="snížená",J189,0)</f>
        <v>0</v>
      </c>
      <c r="BG189" s="99">
        <f>IF(N189="zákl. přenesená",J189,0)</f>
        <v>0</v>
      </c>
      <c r="BH189" s="99">
        <f>IF(N189="sníž. přenesená",J189,0)</f>
        <v>0</v>
      </c>
      <c r="BI189" s="99">
        <f>IF(N189="nulová",J189,0)</f>
        <v>0</v>
      </c>
      <c r="BJ189" s="6" t="s">
        <v>85</v>
      </c>
      <c r="BK189" s="99">
        <f>ROUND(I189*H189,2)</f>
        <v>0</v>
      </c>
      <c r="BL189" s="6" t="s">
        <v>85</v>
      </c>
      <c r="BM189" s="98" t="s">
        <v>371</v>
      </c>
    </row>
    <row r="190" spans="1:65" s="16" customFormat="1" ht="18">
      <c r="A190" s="13"/>
      <c r="B190" s="14"/>
      <c r="C190" s="13"/>
      <c r="D190" s="100" t="s">
        <v>191</v>
      </c>
      <c r="E190" s="13"/>
      <c r="F190" s="101" t="s">
        <v>372</v>
      </c>
      <c r="G190" s="13"/>
      <c r="H190" s="13"/>
      <c r="I190" s="13"/>
      <c r="J190" s="13"/>
      <c r="K190" s="13"/>
      <c r="L190" s="14"/>
      <c r="M190" s="102"/>
      <c r="N190" s="103"/>
      <c r="O190" s="95"/>
      <c r="P190" s="95"/>
      <c r="Q190" s="95"/>
      <c r="R190" s="95"/>
      <c r="S190" s="95"/>
      <c r="T190" s="104"/>
      <c r="U190" s="13"/>
      <c r="V190" s="13"/>
      <c r="W190" s="13"/>
      <c r="X190" s="13"/>
      <c r="Y190" s="13"/>
      <c r="Z190" s="13"/>
      <c r="AA190" s="13"/>
      <c r="AB190" s="13"/>
      <c r="AC190" s="13"/>
      <c r="AD190" s="13"/>
      <c r="AE190" s="13"/>
      <c r="AT190" s="6" t="s">
        <v>191</v>
      </c>
      <c r="AU190" s="6" t="s">
        <v>85</v>
      </c>
    </row>
    <row r="191" spans="1:65" s="16" customFormat="1" ht="14.4" customHeight="1">
      <c r="A191" s="13"/>
      <c r="B191" s="14"/>
      <c r="C191" s="86" t="s">
        <v>373</v>
      </c>
      <c r="D191" s="86" t="s">
        <v>185</v>
      </c>
      <c r="E191" s="87" t="s">
        <v>374</v>
      </c>
      <c r="F191" s="88" t="s">
        <v>375</v>
      </c>
      <c r="G191" s="89" t="s">
        <v>225</v>
      </c>
      <c r="H191" s="90">
        <v>4</v>
      </c>
      <c r="I191" s="91"/>
      <c r="J191" s="91">
        <f>ROUND(I191*H191,2)</f>
        <v>0</v>
      </c>
      <c r="K191" s="92"/>
      <c r="L191" s="14" t="s">
        <v>1242</v>
      </c>
      <c r="M191" s="93" t="s">
        <v>1</v>
      </c>
      <c r="N191" s="94" t="s">
        <v>42</v>
      </c>
      <c r="O191" s="95"/>
      <c r="P191" s="96">
        <f>O191*H191</f>
        <v>0</v>
      </c>
      <c r="Q191" s="96">
        <v>0</v>
      </c>
      <c r="R191" s="96">
        <f>Q191*H191</f>
        <v>0</v>
      </c>
      <c r="S191" s="96">
        <v>0</v>
      </c>
      <c r="T191" s="97">
        <f>S191*H191</f>
        <v>0</v>
      </c>
      <c r="U191" s="13"/>
      <c r="V191" s="13"/>
      <c r="W191" s="13"/>
      <c r="X191" s="13"/>
      <c r="Y191" s="13"/>
      <c r="Z191" s="13"/>
      <c r="AA191" s="13"/>
      <c r="AB191" s="13"/>
      <c r="AC191" s="13"/>
      <c r="AD191" s="13"/>
      <c r="AE191" s="13"/>
      <c r="AR191" s="98" t="s">
        <v>85</v>
      </c>
      <c r="AT191" s="98" t="s">
        <v>185</v>
      </c>
      <c r="AU191" s="98" t="s">
        <v>85</v>
      </c>
      <c r="AY191" s="6" t="s">
        <v>184</v>
      </c>
      <c r="BE191" s="99">
        <f>IF(N191="základní",J191,0)</f>
        <v>0</v>
      </c>
      <c r="BF191" s="99">
        <f>IF(N191="snížená",J191,0)</f>
        <v>0</v>
      </c>
      <c r="BG191" s="99">
        <f>IF(N191="zákl. přenesená",J191,0)</f>
        <v>0</v>
      </c>
      <c r="BH191" s="99">
        <f>IF(N191="sníž. přenesená",J191,0)</f>
        <v>0</v>
      </c>
      <c r="BI191" s="99">
        <f>IF(N191="nulová",J191,0)</f>
        <v>0</v>
      </c>
      <c r="BJ191" s="6" t="s">
        <v>85</v>
      </c>
      <c r="BK191" s="99">
        <f>ROUND(I191*H191,2)</f>
        <v>0</v>
      </c>
      <c r="BL191" s="6" t="s">
        <v>85</v>
      </c>
      <c r="BM191" s="98" t="s">
        <v>376</v>
      </c>
    </row>
    <row r="192" spans="1:65" s="16" customFormat="1" ht="18">
      <c r="A192" s="13"/>
      <c r="B192" s="14"/>
      <c r="C192" s="13"/>
      <c r="D192" s="100" t="s">
        <v>191</v>
      </c>
      <c r="E192" s="13"/>
      <c r="F192" s="101" t="s">
        <v>372</v>
      </c>
      <c r="G192" s="13"/>
      <c r="H192" s="13"/>
      <c r="I192" s="13"/>
      <c r="J192" s="13"/>
      <c r="K192" s="13"/>
      <c r="L192" s="14"/>
      <c r="M192" s="102"/>
      <c r="N192" s="103"/>
      <c r="O192" s="95"/>
      <c r="P192" s="95"/>
      <c r="Q192" s="95"/>
      <c r="R192" s="95"/>
      <c r="S192" s="95"/>
      <c r="T192" s="104"/>
      <c r="U192" s="13"/>
      <c r="V192" s="13"/>
      <c r="W192" s="13"/>
      <c r="X192" s="13"/>
      <c r="Y192" s="13"/>
      <c r="Z192" s="13"/>
      <c r="AA192" s="13"/>
      <c r="AB192" s="13"/>
      <c r="AC192" s="13"/>
      <c r="AD192" s="13"/>
      <c r="AE192" s="13"/>
      <c r="AT192" s="6" t="s">
        <v>191</v>
      </c>
      <c r="AU192" s="6" t="s">
        <v>85</v>
      </c>
    </row>
    <row r="193" spans="1:65" s="16" customFormat="1" ht="14.4" customHeight="1">
      <c r="A193" s="13"/>
      <c r="B193" s="14"/>
      <c r="C193" s="86" t="s">
        <v>377</v>
      </c>
      <c r="D193" s="86" t="s">
        <v>185</v>
      </c>
      <c r="E193" s="87" t="s">
        <v>378</v>
      </c>
      <c r="F193" s="88" t="s">
        <v>379</v>
      </c>
      <c r="G193" s="89" t="s">
        <v>225</v>
      </c>
      <c r="H193" s="90">
        <v>25</v>
      </c>
      <c r="I193" s="91"/>
      <c r="J193" s="91">
        <f>ROUND(I193*H193,2)</f>
        <v>0</v>
      </c>
      <c r="K193" s="92"/>
      <c r="L193" s="14" t="s">
        <v>1242</v>
      </c>
      <c r="M193" s="93" t="s">
        <v>1</v>
      </c>
      <c r="N193" s="94" t="s">
        <v>42</v>
      </c>
      <c r="O193" s="95"/>
      <c r="P193" s="96">
        <f>O193*H193</f>
        <v>0</v>
      </c>
      <c r="Q193" s="96">
        <v>0</v>
      </c>
      <c r="R193" s="96">
        <f>Q193*H193</f>
        <v>0</v>
      </c>
      <c r="S193" s="96">
        <v>0</v>
      </c>
      <c r="T193" s="97">
        <f>S193*H193</f>
        <v>0</v>
      </c>
      <c r="U193" s="13"/>
      <c r="V193" s="13"/>
      <c r="W193" s="13"/>
      <c r="X193" s="13"/>
      <c r="Y193" s="13"/>
      <c r="Z193" s="13"/>
      <c r="AA193" s="13"/>
      <c r="AB193" s="13"/>
      <c r="AC193" s="13"/>
      <c r="AD193" s="13"/>
      <c r="AE193" s="13"/>
      <c r="AR193" s="98" t="s">
        <v>85</v>
      </c>
      <c r="AT193" s="98" t="s">
        <v>185</v>
      </c>
      <c r="AU193" s="98" t="s">
        <v>85</v>
      </c>
      <c r="AY193" s="6" t="s">
        <v>184</v>
      </c>
      <c r="BE193" s="99">
        <f>IF(N193="základní",J193,0)</f>
        <v>0</v>
      </c>
      <c r="BF193" s="99">
        <f>IF(N193="snížená",J193,0)</f>
        <v>0</v>
      </c>
      <c r="BG193" s="99">
        <f>IF(N193="zákl. přenesená",J193,0)</f>
        <v>0</v>
      </c>
      <c r="BH193" s="99">
        <f>IF(N193="sníž. přenesená",J193,0)</f>
        <v>0</v>
      </c>
      <c r="BI193" s="99">
        <f>IF(N193="nulová",J193,0)</f>
        <v>0</v>
      </c>
      <c r="BJ193" s="6" t="s">
        <v>85</v>
      </c>
      <c r="BK193" s="99">
        <f>ROUND(I193*H193,2)</f>
        <v>0</v>
      </c>
      <c r="BL193" s="6" t="s">
        <v>85</v>
      </c>
      <c r="BM193" s="98" t="s">
        <v>380</v>
      </c>
    </row>
    <row r="194" spans="1:65" s="16" customFormat="1" ht="18">
      <c r="A194" s="13"/>
      <c r="B194" s="14"/>
      <c r="C194" s="13"/>
      <c r="D194" s="100" t="s">
        <v>191</v>
      </c>
      <c r="E194" s="13"/>
      <c r="F194" s="101" t="s">
        <v>372</v>
      </c>
      <c r="G194" s="13"/>
      <c r="H194" s="13"/>
      <c r="I194" s="13"/>
      <c r="J194" s="13"/>
      <c r="K194" s="13"/>
      <c r="L194" s="14"/>
      <c r="M194" s="102"/>
      <c r="N194" s="103"/>
      <c r="O194" s="95"/>
      <c r="P194" s="95"/>
      <c r="Q194" s="95"/>
      <c r="R194" s="95"/>
      <c r="S194" s="95"/>
      <c r="T194" s="104"/>
      <c r="U194" s="13"/>
      <c r="V194" s="13"/>
      <c r="W194" s="13"/>
      <c r="X194" s="13"/>
      <c r="Y194" s="13"/>
      <c r="Z194" s="13"/>
      <c r="AA194" s="13"/>
      <c r="AB194" s="13"/>
      <c r="AC194" s="13"/>
      <c r="AD194" s="13"/>
      <c r="AE194" s="13"/>
      <c r="AT194" s="6" t="s">
        <v>191</v>
      </c>
      <c r="AU194" s="6" t="s">
        <v>85</v>
      </c>
    </row>
    <row r="195" spans="1:65" s="16" customFormat="1" ht="14.4" customHeight="1">
      <c r="A195" s="13"/>
      <c r="B195" s="14"/>
      <c r="C195" s="86" t="s">
        <v>381</v>
      </c>
      <c r="D195" s="86" t="s">
        <v>185</v>
      </c>
      <c r="E195" s="87" t="s">
        <v>382</v>
      </c>
      <c r="F195" s="88" t="s">
        <v>379</v>
      </c>
      <c r="G195" s="89" t="s">
        <v>225</v>
      </c>
      <c r="H195" s="90">
        <v>10</v>
      </c>
      <c r="I195" s="91"/>
      <c r="J195" s="91">
        <f>ROUND(I195*H195,2)</f>
        <v>0</v>
      </c>
      <c r="K195" s="92"/>
      <c r="L195" s="14" t="s">
        <v>1242</v>
      </c>
      <c r="M195" s="93" t="s">
        <v>1</v>
      </c>
      <c r="N195" s="94" t="s">
        <v>42</v>
      </c>
      <c r="O195" s="95"/>
      <c r="P195" s="96">
        <f>O195*H195</f>
        <v>0</v>
      </c>
      <c r="Q195" s="96">
        <v>0</v>
      </c>
      <c r="R195" s="96">
        <f>Q195*H195</f>
        <v>0</v>
      </c>
      <c r="S195" s="96">
        <v>0</v>
      </c>
      <c r="T195" s="97">
        <f>S195*H195</f>
        <v>0</v>
      </c>
      <c r="U195" s="13"/>
      <c r="V195" s="13"/>
      <c r="W195" s="13"/>
      <c r="X195" s="13"/>
      <c r="Y195" s="13"/>
      <c r="Z195" s="13"/>
      <c r="AA195" s="13"/>
      <c r="AB195" s="13"/>
      <c r="AC195" s="13"/>
      <c r="AD195" s="13"/>
      <c r="AE195" s="13"/>
      <c r="AR195" s="98" t="s">
        <v>85</v>
      </c>
      <c r="AT195" s="98" t="s">
        <v>185</v>
      </c>
      <c r="AU195" s="98" t="s">
        <v>85</v>
      </c>
      <c r="AY195" s="6" t="s">
        <v>184</v>
      </c>
      <c r="BE195" s="99">
        <f>IF(N195="základní",J195,0)</f>
        <v>0</v>
      </c>
      <c r="BF195" s="99">
        <f>IF(N195="snížená",J195,0)</f>
        <v>0</v>
      </c>
      <c r="BG195" s="99">
        <f>IF(N195="zákl. přenesená",J195,0)</f>
        <v>0</v>
      </c>
      <c r="BH195" s="99">
        <f>IF(N195="sníž. přenesená",J195,0)</f>
        <v>0</v>
      </c>
      <c r="BI195" s="99">
        <f>IF(N195="nulová",J195,0)</f>
        <v>0</v>
      </c>
      <c r="BJ195" s="6" t="s">
        <v>85</v>
      </c>
      <c r="BK195" s="99">
        <f>ROUND(I195*H195,2)</f>
        <v>0</v>
      </c>
      <c r="BL195" s="6" t="s">
        <v>85</v>
      </c>
      <c r="BM195" s="98" t="s">
        <v>383</v>
      </c>
    </row>
    <row r="196" spans="1:65" s="16" customFormat="1" ht="18">
      <c r="A196" s="13"/>
      <c r="B196" s="14"/>
      <c r="C196" s="13"/>
      <c r="D196" s="100" t="s">
        <v>191</v>
      </c>
      <c r="E196" s="13"/>
      <c r="F196" s="101" t="s">
        <v>372</v>
      </c>
      <c r="G196" s="13"/>
      <c r="H196" s="13"/>
      <c r="I196" s="13"/>
      <c r="J196" s="13"/>
      <c r="K196" s="13"/>
      <c r="L196" s="14"/>
      <c r="M196" s="102"/>
      <c r="N196" s="103"/>
      <c r="O196" s="95"/>
      <c r="P196" s="95"/>
      <c r="Q196" s="95"/>
      <c r="R196" s="95"/>
      <c r="S196" s="95"/>
      <c r="T196" s="104"/>
      <c r="U196" s="13"/>
      <c r="V196" s="13"/>
      <c r="W196" s="13"/>
      <c r="X196" s="13"/>
      <c r="Y196" s="13"/>
      <c r="Z196" s="13"/>
      <c r="AA196" s="13"/>
      <c r="AB196" s="13"/>
      <c r="AC196" s="13"/>
      <c r="AD196" s="13"/>
      <c r="AE196" s="13"/>
      <c r="AT196" s="6" t="s">
        <v>191</v>
      </c>
      <c r="AU196" s="6" t="s">
        <v>85</v>
      </c>
    </row>
    <row r="197" spans="1:65" s="16" customFormat="1" ht="14.4" customHeight="1">
      <c r="A197" s="13"/>
      <c r="B197" s="14"/>
      <c r="C197" s="86" t="s">
        <v>384</v>
      </c>
      <c r="D197" s="86" t="s">
        <v>185</v>
      </c>
      <c r="E197" s="87" t="s">
        <v>385</v>
      </c>
      <c r="F197" s="88" t="s">
        <v>386</v>
      </c>
      <c r="G197" s="89" t="s">
        <v>225</v>
      </c>
      <c r="H197" s="90">
        <v>60</v>
      </c>
      <c r="I197" s="91"/>
      <c r="J197" s="91">
        <f>ROUND(I197*H197,2)</f>
        <v>0</v>
      </c>
      <c r="K197" s="92"/>
      <c r="L197" s="14" t="s">
        <v>1242</v>
      </c>
      <c r="M197" s="93" t="s">
        <v>1</v>
      </c>
      <c r="N197" s="94" t="s">
        <v>42</v>
      </c>
      <c r="O197" s="95"/>
      <c r="P197" s="96">
        <f>O197*H197</f>
        <v>0</v>
      </c>
      <c r="Q197" s="96">
        <v>0</v>
      </c>
      <c r="R197" s="96">
        <f>Q197*H197</f>
        <v>0</v>
      </c>
      <c r="S197" s="96">
        <v>0</v>
      </c>
      <c r="T197" s="97">
        <f>S197*H197</f>
        <v>0</v>
      </c>
      <c r="U197" s="13"/>
      <c r="V197" s="13"/>
      <c r="W197" s="13"/>
      <c r="X197" s="13"/>
      <c r="Y197" s="13"/>
      <c r="Z197" s="13"/>
      <c r="AA197" s="13"/>
      <c r="AB197" s="13"/>
      <c r="AC197" s="13"/>
      <c r="AD197" s="13"/>
      <c r="AE197" s="13"/>
      <c r="AR197" s="98" t="s">
        <v>85</v>
      </c>
      <c r="AT197" s="98" t="s">
        <v>185</v>
      </c>
      <c r="AU197" s="98" t="s">
        <v>85</v>
      </c>
      <c r="AY197" s="6" t="s">
        <v>184</v>
      </c>
      <c r="BE197" s="99">
        <f>IF(N197="základní",J197,0)</f>
        <v>0</v>
      </c>
      <c r="BF197" s="99">
        <f>IF(N197="snížená",J197,0)</f>
        <v>0</v>
      </c>
      <c r="BG197" s="99">
        <f>IF(N197="zákl. přenesená",J197,0)</f>
        <v>0</v>
      </c>
      <c r="BH197" s="99">
        <f>IF(N197="sníž. přenesená",J197,0)</f>
        <v>0</v>
      </c>
      <c r="BI197" s="99">
        <f>IF(N197="nulová",J197,0)</f>
        <v>0</v>
      </c>
      <c r="BJ197" s="6" t="s">
        <v>85</v>
      </c>
      <c r="BK197" s="99">
        <f>ROUND(I197*H197,2)</f>
        <v>0</v>
      </c>
      <c r="BL197" s="6" t="s">
        <v>85</v>
      </c>
      <c r="BM197" s="98" t="s">
        <v>387</v>
      </c>
    </row>
    <row r="198" spans="1:65" s="16" customFormat="1" ht="18">
      <c r="A198" s="13"/>
      <c r="B198" s="14"/>
      <c r="C198" s="13"/>
      <c r="D198" s="100" t="s">
        <v>191</v>
      </c>
      <c r="E198" s="13"/>
      <c r="F198" s="101" t="s">
        <v>372</v>
      </c>
      <c r="G198" s="13"/>
      <c r="H198" s="13"/>
      <c r="I198" s="13"/>
      <c r="J198" s="13"/>
      <c r="K198" s="13"/>
      <c r="L198" s="14"/>
      <c r="M198" s="102"/>
      <c r="N198" s="103"/>
      <c r="O198" s="95"/>
      <c r="P198" s="95"/>
      <c r="Q198" s="95"/>
      <c r="R198" s="95"/>
      <c r="S198" s="95"/>
      <c r="T198" s="104"/>
      <c r="U198" s="13"/>
      <c r="V198" s="13"/>
      <c r="W198" s="13"/>
      <c r="X198" s="13"/>
      <c r="Y198" s="13"/>
      <c r="Z198" s="13"/>
      <c r="AA198" s="13"/>
      <c r="AB198" s="13"/>
      <c r="AC198" s="13"/>
      <c r="AD198" s="13"/>
      <c r="AE198" s="13"/>
      <c r="AT198" s="6" t="s">
        <v>191</v>
      </c>
      <c r="AU198" s="6" t="s">
        <v>85</v>
      </c>
    </row>
    <row r="199" spans="1:65" s="16" customFormat="1" ht="14.4" customHeight="1">
      <c r="A199" s="13"/>
      <c r="B199" s="14"/>
      <c r="C199" s="86" t="s">
        <v>226</v>
      </c>
      <c r="D199" s="86" t="s">
        <v>185</v>
      </c>
      <c r="E199" s="87" t="s">
        <v>388</v>
      </c>
      <c r="F199" s="88" t="s">
        <v>389</v>
      </c>
      <c r="G199" s="89" t="s">
        <v>225</v>
      </c>
      <c r="H199" s="90">
        <v>1</v>
      </c>
      <c r="I199" s="91"/>
      <c r="J199" s="91">
        <f>ROUND(I199*H199,2)</f>
        <v>0</v>
      </c>
      <c r="K199" s="92"/>
      <c r="L199" s="14" t="s">
        <v>1242</v>
      </c>
      <c r="M199" s="93" t="s">
        <v>1</v>
      </c>
      <c r="N199" s="94" t="s">
        <v>42</v>
      </c>
      <c r="O199" s="95"/>
      <c r="P199" s="96">
        <f>O199*H199</f>
        <v>0</v>
      </c>
      <c r="Q199" s="96">
        <v>0</v>
      </c>
      <c r="R199" s="96">
        <f>Q199*H199</f>
        <v>0</v>
      </c>
      <c r="S199" s="96">
        <v>0</v>
      </c>
      <c r="T199" s="97">
        <f>S199*H199</f>
        <v>0</v>
      </c>
      <c r="U199" s="13"/>
      <c r="V199" s="13"/>
      <c r="W199" s="13"/>
      <c r="X199" s="13"/>
      <c r="Y199" s="13"/>
      <c r="Z199" s="13"/>
      <c r="AA199" s="13"/>
      <c r="AB199" s="13"/>
      <c r="AC199" s="13"/>
      <c r="AD199" s="13"/>
      <c r="AE199" s="13"/>
      <c r="AR199" s="98" t="s">
        <v>85</v>
      </c>
      <c r="AT199" s="98" t="s">
        <v>185</v>
      </c>
      <c r="AU199" s="98" t="s">
        <v>85</v>
      </c>
      <c r="AY199" s="6" t="s">
        <v>184</v>
      </c>
      <c r="BE199" s="99">
        <f>IF(N199="základní",J199,0)</f>
        <v>0</v>
      </c>
      <c r="BF199" s="99">
        <f>IF(N199="snížená",J199,0)</f>
        <v>0</v>
      </c>
      <c r="BG199" s="99">
        <f>IF(N199="zákl. přenesená",J199,0)</f>
        <v>0</v>
      </c>
      <c r="BH199" s="99">
        <f>IF(N199="sníž. přenesená",J199,0)</f>
        <v>0</v>
      </c>
      <c r="BI199" s="99">
        <f>IF(N199="nulová",J199,0)</f>
        <v>0</v>
      </c>
      <c r="BJ199" s="6" t="s">
        <v>85</v>
      </c>
      <c r="BK199" s="99">
        <f>ROUND(I199*H199,2)</f>
        <v>0</v>
      </c>
      <c r="BL199" s="6" t="s">
        <v>85</v>
      </c>
      <c r="BM199" s="98" t="s">
        <v>390</v>
      </c>
    </row>
    <row r="200" spans="1:65" s="16" customFormat="1" ht="18">
      <c r="A200" s="13"/>
      <c r="B200" s="14"/>
      <c r="C200" s="13"/>
      <c r="D200" s="100" t="s">
        <v>191</v>
      </c>
      <c r="E200" s="13"/>
      <c r="F200" s="101" t="s">
        <v>372</v>
      </c>
      <c r="G200" s="13"/>
      <c r="H200" s="13"/>
      <c r="I200" s="13"/>
      <c r="J200" s="13"/>
      <c r="K200" s="13"/>
      <c r="L200" s="14"/>
      <c r="M200" s="102"/>
      <c r="N200" s="103"/>
      <c r="O200" s="95"/>
      <c r="P200" s="95"/>
      <c r="Q200" s="95"/>
      <c r="R200" s="95"/>
      <c r="S200" s="95"/>
      <c r="T200" s="104"/>
      <c r="U200" s="13"/>
      <c r="V200" s="13"/>
      <c r="W200" s="13"/>
      <c r="X200" s="13"/>
      <c r="Y200" s="13"/>
      <c r="Z200" s="13"/>
      <c r="AA200" s="13"/>
      <c r="AB200" s="13"/>
      <c r="AC200" s="13"/>
      <c r="AD200" s="13"/>
      <c r="AE200" s="13"/>
      <c r="AT200" s="6" t="s">
        <v>191</v>
      </c>
      <c r="AU200" s="6" t="s">
        <v>85</v>
      </c>
    </row>
    <row r="201" spans="1:65" s="16" customFormat="1" ht="14.4" customHeight="1">
      <c r="A201" s="13"/>
      <c r="B201" s="14"/>
      <c r="C201" s="86" t="s">
        <v>391</v>
      </c>
      <c r="D201" s="86" t="s">
        <v>185</v>
      </c>
      <c r="E201" s="87" t="s">
        <v>392</v>
      </c>
      <c r="F201" s="88" t="s">
        <v>393</v>
      </c>
      <c r="G201" s="89" t="s">
        <v>225</v>
      </c>
      <c r="H201" s="90">
        <v>7</v>
      </c>
      <c r="I201" s="91"/>
      <c r="J201" s="91">
        <f>ROUND(I201*H201,2)</f>
        <v>0</v>
      </c>
      <c r="K201" s="92"/>
      <c r="L201" s="14" t="s">
        <v>1242</v>
      </c>
      <c r="M201" s="93" t="s">
        <v>1</v>
      </c>
      <c r="N201" s="94" t="s">
        <v>42</v>
      </c>
      <c r="O201" s="95"/>
      <c r="P201" s="96">
        <f>O201*H201</f>
        <v>0</v>
      </c>
      <c r="Q201" s="96">
        <v>0</v>
      </c>
      <c r="R201" s="96">
        <f>Q201*H201</f>
        <v>0</v>
      </c>
      <c r="S201" s="96">
        <v>0</v>
      </c>
      <c r="T201" s="97">
        <f>S201*H201</f>
        <v>0</v>
      </c>
      <c r="U201" s="13"/>
      <c r="V201" s="13"/>
      <c r="W201" s="13"/>
      <c r="X201" s="13"/>
      <c r="Y201" s="13"/>
      <c r="Z201" s="13"/>
      <c r="AA201" s="13"/>
      <c r="AB201" s="13"/>
      <c r="AC201" s="13"/>
      <c r="AD201" s="13"/>
      <c r="AE201" s="13"/>
      <c r="AR201" s="98" t="s">
        <v>85</v>
      </c>
      <c r="AT201" s="98" t="s">
        <v>185</v>
      </c>
      <c r="AU201" s="98" t="s">
        <v>85</v>
      </c>
      <c r="AY201" s="6" t="s">
        <v>184</v>
      </c>
      <c r="BE201" s="99">
        <f>IF(N201="základní",J201,0)</f>
        <v>0</v>
      </c>
      <c r="BF201" s="99">
        <f>IF(N201="snížená",J201,0)</f>
        <v>0</v>
      </c>
      <c r="BG201" s="99">
        <f>IF(N201="zákl. přenesená",J201,0)</f>
        <v>0</v>
      </c>
      <c r="BH201" s="99">
        <f>IF(N201="sníž. přenesená",J201,0)</f>
        <v>0</v>
      </c>
      <c r="BI201" s="99">
        <f>IF(N201="nulová",J201,0)</f>
        <v>0</v>
      </c>
      <c r="BJ201" s="6" t="s">
        <v>85</v>
      </c>
      <c r="BK201" s="99">
        <f>ROUND(I201*H201,2)</f>
        <v>0</v>
      </c>
      <c r="BL201" s="6" t="s">
        <v>85</v>
      </c>
      <c r="BM201" s="98" t="s">
        <v>394</v>
      </c>
    </row>
    <row r="202" spans="1:65" s="16" customFormat="1" ht="18">
      <c r="A202" s="13"/>
      <c r="B202" s="14"/>
      <c r="C202" s="13"/>
      <c r="D202" s="100" t="s">
        <v>191</v>
      </c>
      <c r="E202" s="13"/>
      <c r="F202" s="101" t="s">
        <v>395</v>
      </c>
      <c r="G202" s="13"/>
      <c r="H202" s="13"/>
      <c r="I202" s="13"/>
      <c r="J202" s="13"/>
      <c r="K202" s="13"/>
      <c r="L202" s="14"/>
      <c r="M202" s="105"/>
      <c r="N202" s="106"/>
      <c r="O202" s="107"/>
      <c r="P202" s="107"/>
      <c r="Q202" s="107"/>
      <c r="R202" s="107"/>
      <c r="S202" s="107"/>
      <c r="T202" s="108"/>
      <c r="U202" s="13"/>
      <c r="V202" s="13"/>
      <c r="W202" s="13"/>
      <c r="X202" s="13"/>
      <c r="Y202" s="13"/>
      <c r="Z202" s="13"/>
      <c r="AA202" s="13"/>
      <c r="AB202" s="13"/>
      <c r="AC202" s="13"/>
      <c r="AD202" s="13"/>
      <c r="AE202" s="13"/>
      <c r="AT202" s="6" t="s">
        <v>191</v>
      </c>
      <c r="AU202" s="6" t="s">
        <v>85</v>
      </c>
    </row>
    <row r="203" spans="1:65" s="16" customFormat="1" ht="6.9" customHeight="1">
      <c r="A203" s="13"/>
      <c r="B203" s="44"/>
      <c r="C203" s="45"/>
      <c r="D203" s="45"/>
      <c r="E203" s="45"/>
      <c r="F203" s="45"/>
      <c r="G203" s="45"/>
      <c r="H203" s="45"/>
      <c r="I203" s="45"/>
      <c r="J203" s="45"/>
      <c r="K203" s="45"/>
      <c r="L203" s="14"/>
      <c r="M203" s="13"/>
      <c r="O203" s="13"/>
      <c r="P203" s="13"/>
      <c r="Q203" s="13"/>
      <c r="R203" s="13"/>
      <c r="S203" s="13"/>
      <c r="T203" s="13"/>
      <c r="U203" s="13"/>
      <c r="V203" s="13"/>
      <c r="W203" s="13"/>
      <c r="X203" s="13"/>
      <c r="Y203" s="13"/>
      <c r="Z203" s="13"/>
      <c r="AA203" s="13"/>
      <c r="AB203" s="13"/>
      <c r="AC203" s="13"/>
      <c r="AD203" s="13"/>
      <c r="AE203" s="13"/>
    </row>
  </sheetData>
  <sheetProtection algorithmName="SHA-512" hashValue="ixSyNQ8RPnF7GAqdMLqwn+7+L4MsnMojoj5MyiyOsNlMwlbE1WlWRK8HDI6RYxYEkxffSNJc29rFHi89i77xew==" saltValue="x+DC8xZszsrfqpl8Y0slEQ==" spinCount="100000" sheet="1" objects="1" scenarios="1"/>
  <autoFilter ref="C125:K202" xr:uid="{00000000-0009-0000-0000-000004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241"/>
  <sheetViews>
    <sheetView showGridLines="0" topLeftCell="A132" workbookViewId="0">
      <selection activeCell="J127" sqref="J127"/>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107</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396</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ROUND((SUM(BE125:BE240)),  2)</f>
        <v>0</v>
      </c>
      <c r="G37" s="13"/>
      <c r="H37" s="13"/>
      <c r="I37" s="29">
        <v>0.21</v>
      </c>
      <c r="J37" s="28">
        <f>ROUND(((SUM(BE125:BE240))*I37),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ROUND((SUM(BF125:BF240)),  2)</f>
        <v>0</v>
      </c>
      <c r="G38" s="13"/>
      <c r="H38" s="13"/>
      <c r="I38" s="29">
        <v>0.15</v>
      </c>
      <c r="J38" s="28">
        <f>ROUND(((SUM(BF125:BF240))*I38),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ROUND((SUM(BG125:BG240)),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ROUND((SUM(BH125:BH240)),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ROUND((SUM(BI125:BI240)),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2.1.1.4 - Urgentní příjem - 3</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13"/>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09"/>
      <c r="G113" s="209"/>
      <c r="H113" s="209"/>
      <c r="L113" s="9"/>
    </row>
    <row r="114" spans="1:65" ht="12" customHeight="1">
      <c r="B114" s="9"/>
      <c r="C114" s="12" t="s">
        <v>216</v>
      </c>
      <c r="L114" s="9"/>
    </row>
    <row r="115" spans="1:65" s="16" customFormat="1" ht="16.5" customHeight="1">
      <c r="A115" s="13"/>
      <c r="B115" s="14"/>
      <c r="C115" s="13"/>
      <c r="D115" s="13"/>
      <c r="E115" s="245" t="s">
        <v>217</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237" t="str">
        <f>E13</f>
        <v>2.1.1.4 - Urgentní příjem - 3</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SUM(P127:P240)</f>
        <v>0</v>
      </c>
      <c r="Q126" s="81"/>
      <c r="R126" s="82">
        <f>SUM(R127:R240)</f>
        <v>0</v>
      </c>
      <c r="S126" s="81"/>
      <c r="T126" s="83">
        <f>SUM(T127:T240)</f>
        <v>0</v>
      </c>
      <c r="AR126" s="77" t="s">
        <v>85</v>
      </c>
      <c r="AT126" s="84" t="s">
        <v>76</v>
      </c>
      <c r="AU126" s="84" t="s">
        <v>77</v>
      </c>
      <c r="AY126" s="77" t="s">
        <v>184</v>
      </c>
      <c r="BK126" s="85">
        <f>SUM(BK127:BK240)</f>
        <v>0</v>
      </c>
    </row>
    <row r="127" spans="1:65" s="16" customFormat="1" ht="14.4" customHeight="1">
      <c r="A127" s="13"/>
      <c r="B127" s="14"/>
      <c r="C127" s="86" t="s">
        <v>85</v>
      </c>
      <c r="D127" s="86" t="s">
        <v>185</v>
      </c>
      <c r="E127" s="87" t="s">
        <v>397</v>
      </c>
      <c r="F127" s="88" t="s">
        <v>398</v>
      </c>
      <c r="G127" s="89" t="s">
        <v>225</v>
      </c>
      <c r="H127" s="90">
        <v>2</v>
      </c>
      <c r="I127" s="91"/>
      <c r="J127" s="91">
        <f>ROUND(I127*H127,2)</f>
        <v>0</v>
      </c>
      <c r="K127" s="92"/>
      <c r="L127" s="14" t="s">
        <v>1242</v>
      </c>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304</v>
      </c>
    </row>
    <row r="128" spans="1:65" s="16" customFormat="1" ht="18">
      <c r="A128" s="13"/>
      <c r="B128" s="14"/>
      <c r="C128" s="13"/>
      <c r="D128" s="100" t="s">
        <v>191</v>
      </c>
      <c r="E128" s="13"/>
      <c r="F128" s="101" t="s">
        <v>399</v>
      </c>
      <c r="G128" s="13"/>
      <c r="H128" s="13"/>
      <c r="I128" s="13"/>
      <c r="J128" s="13"/>
      <c r="K128" s="13"/>
      <c r="L128" s="14"/>
      <c r="M128" s="102"/>
      <c r="N128" s="103"/>
      <c r="O128" s="95"/>
      <c r="P128" s="95"/>
      <c r="Q128" s="95"/>
      <c r="R128" s="95"/>
      <c r="S128" s="95"/>
      <c r="T128" s="104"/>
      <c r="U128" s="13"/>
      <c r="V128" s="13"/>
      <c r="W128" s="13"/>
      <c r="X128" s="13"/>
      <c r="Y128" s="13"/>
      <c r="Z128" s="13"/>
      <c r="AA128" s="13"/>
      <c r="AB128" s="13"/>
      <c r="AC128" s="13"/>
      <c r="AD128" s="13"/>
      <c r="AE128" s="13"/>
      <c r="AT128" s="6" t="s">
        <v>191</v>
      </c>
      <c r="AU128" s="6" t="s">
        <v>85</v>
      </c>
    </row>
    <row r="129" spans="1:65" s="16" customFormat="1" ht="14.4" customHeight="1">
      <c r="A129" s="13"/>
      <c r="B129" s="14"/>
      <c r="C129" s="86" t="s">
        <v>87</v>
      </c>
      <c r="D129" s="86" t="s">
        <v>185</v>
      </c>
      <c r="E129" s="87" t="s">
        <v>400</v>
      </c>
      <c r="F129" s="88" t="s">
        <v>401</v>
      </c>
      <c r="G129" s="89" t="s">
        <v>225</v>
      </c>
      <c r="H129" s="90">
        <v>1</v>
      </c>
      <c r="I129" s="91"/>
      <c r="J129" s="91">
        <f>ROUND(I129*H129,2)</f>
        <v>0</v>
      </c>
      <c r="K129" s="92"/>
      <c r="L129" s="14" t="s">
        <v>1242</v>
      </c>
      <c r="M129" s="93" t="s">
        <v>1</v>
      </c>
      <c r="N129" s="94" t="s">
        <v>42</v>
      </c>
      <c r="O129" s="95"/>
      <c r="P129" s="96">
        <f>O129*H129</f>
        <v>0</v>
      </c>
      <c r="Q129" s="96">
        <v>0</v>
      </c>
      <c r="R129" s="96">
        <f>Q129*H129</f>
        <v>0</v>
      </c>
      <c r="S129" s="96">
        <v>0</v>
      </c>
      <c r="T129" s="97">
        <f>S129*H129</f>
        <v>0</v>
      </c>
      <c r="U129" s="13"/>
      <c r="V129" s="13"/>
      <c r="W129" s="13"/>
      <c r="X129" s="13"/>
      <c r="Y129" s="13"/>
      <c r="Z129" s="13"/>
      <c r="AA129" s="13"/>
      <c r="AB129" s="13"/>
      <c r="AC129" s="13"/>
      <c r="AD129" s="13"/>
      <c r="AE129" s="13"/>
      <c r="AR129" s="98" t="s">
        <v>85</v>
      </c>
      <c r="AT129" s="98" t="s">
        <v>185</v>
      </c>
      <c r="AU129" s="98" t="s">
        <v>85</v>
      </c>
      <c r="AY129" s="6" t="s">
        <v>184</v>
      </c>
      <c r="BE129" s="99">
        <f>IF(N129="základní",J129,0)</f>
        <v>0</v>
      </c>
      <c r="BF129" s="99">
        <f>IF(N129="snížená",J129,0)</f>
        <v>0</v>
      </c>
      <c r="BG129" s="99">
        <f>IF(N129="zákl. přenesená",J129,0)</f>
        <v>0</v>
      </c>
      <c r="BH129" s="99">
        <f>IF(N129="sníž. přenesená",J129,0)</f>
        <v>0</v>
      </c>
      <c r="BI129" s="99">
        <f>IF(N129="nulová",J129,0)</f>
        <v>0</v>
      </c>
      <c r="BJ129" s="6" t="s">
        <v>85</v>
      </c>
      <c r="BK129" s="99">
        <f>ROUND(I129*H129,2)</f>
        <v>0</v>
      </c>
      <c r="BL129" s="6" t="s">
        <v>85</v>
      </c>
      <c r="BM129" s="98" t="s">
        <v>311</v>
      </c>
    </row>
    <row r="130" spans="1:65" s="16" customFormat="1" ht="18">
      <c r="A130" s="13"/>
      <c r="B130" s="14"/>
      <c r="C130" s="13"/>
      <c r="D130" s="100" t="s">
        <v>191</v>
      </c>
      <c r="E130" s="13"/>
      <c r="F130" s="101" t="s">
        <v>399</v>
      </c>
      <c r="G130" s="13"/>
      <c r="H130" s="13"/>
      <c r="I130" s="13"/>
      <c r="J130" s="13"/>
      <c r="K130" s="13"/>
      <c r="L130" s="14"/>
      <c r="M130" s="102"/>
      <c r="N130" s="103"/>
      <c r="O130" s="95"/>
      <c r="P130" s="95"/>
      <c r="Q130" s="95"/>
      <c r="R130" s="95"/>
      <c r="S130" s="95"/>
      <c r="T130" s="104"/>
      <c r="U130" s="13"/>
      <c r="V130" s="13"/>
      <c r="W130" s="13"/>
      <c r="X130" s="13"/>
      <c r="Y130" s="13"/>
      <c r="Z130" s="13"/>
      <c r="AA130" s="13"/>
      <c r="AB130" s="13"/>
      <c r="AC130" s="13"/>
      <c r="AD130" s="13"/>
      <c r="AE130" s="13"/>
      <c r="AT130" s="6" t="s">
        <v>191</v>
      </c>
      <c r="AU130" s="6" t="s">
        <v>85</v>
      </c>
    </row>
    <row r="131" spans="1:65" s="16" customFormat="1" ht="14.4" customHeight="1">
      <c r="A131" s="13"/>
      <c r="B131" s="14"/>
      <c r="C131" s="86" t="s">
        <v>97</v>
      </c>
      <c r="D131" s="86" t="s">
        <v>185</v>
      </c>
      <c r="E131" s="87" t="s">
        <v>402</v>
      </c>
      <c r="F131" s="88" t="s">
        <v>403</v>
      </c>
      <c r="G131" s="89" t="s">
        <v>225</v>
      </c>
      <c r="H131" s="90">
        <v>1</v>
      </c>
      <c r="I131" s="91"/>
      <c r="J131" s="91">
        <f>ROUND(I131*H131,2)</f>
        <v>0</v>
      </c>
      <c r="K131" s="92"/>
      <c r="L131" s="14" t="s">
        <v>1242</v>
      </c>
      <c r="M131" s="93" t="s">
        <v>1</v>
      </c>
      <c r="N131" s="94" t="s">
        <v>42</v>
      </c>
      <c r="O131" s="95"/>
      <c r="P131" s="96">
        <f>O131*H131</f>
        <v>0</v>
      </c>
      <c r="Q131" s="96">
        <v>0</v>
      </c>
      <c r="R131" s="96">
        <f>Q131*H131</f>
        <v>0</v>
      </c>
      <c r="S131" s="96">
        <v>0</v>
      </c>
      <c r="T131" s="97">
        <f>S131*H131</f>
        <v>0</v>
      </c>
      <c r="U131" s="13"/>
      <c r="V131" s="13"/>
      <c r="W131" s="13"/>
      <c r="X131" s="13"/>
      <c r="Y131" s="13"/>
      <c r="Z131" s="13"/>
      <c r="AA131" s="13"/>
      <c r="AB131" s="13"/>
      <c r="AC131" s="13"/>
      <c r="AD131" s="13"/>
      <c r="AE131" s="13"/>
      <c r="AR131" s="98" t="s">
        <v>85</v>
      </c>
      <c r="AT131" s="98" t="s">
        <v>185</v>
      </c>
      <c r="AU131" s="98" t="s">
        <v>85</v>
      </c>
      <c r="AY131" s="6" t="s">
        <v>184</v>
      </c>
      <c r="BE131" s="99">
        <f>IF(N131="základní",J131,0)</f>
        <v>0</v>
      </c>
      <c r="BF131" s="99">
        <f>IF(N131="snížená",J131,0)</f>
        <v>0</v>
      </c>
      <c r="BG131" s="99">
        <f>IF(N131="zákl. přenesená",J131,0)</f>
        <v>0</v>
      </c>
      <c r="BH131" s="99">
        <f>IF(N131="sníž. přenesená",J131,0)</f>
        <v>0</v>
      </c>
      <c r="BI131" s="99">
        <f>IF(N131="nulová",J131,0)</f>
        <v>0</v>
      </c>
      <c r="BJ131" s="6" t="s">
        <v>85</v>
      </c>
      <c r="BK131" s="99">
        <f>ROUND(I131*H131,2)</f>
        <v>0</v>
      </c>
      <c r="BL131" s="6" t="s">
        <v>85</v>
      </c>
      <c r="BM131" s="98" t="s">
        <v>319</v>
      </c>
    </row>
    <row r="132" spans="1:65" s="16" customFormat="1" ht="18">
      <c r="A132" s="13"/>
      <c r="B132" s="14"/>
      <c r="C132" s="13"/>
      <c r="D132" s="100" t="s">
        <v>191</v>
      </c>
      <c r="E132" s="13"/>
      <c r="F132" s="101" t="s">
        <v>399</v>
      </c>
      <c r="G132" s="13"/>
      <c r="H132" s="13"/>
      <c r="I132" s="13"/>
      <c r="J132" s="13"/>
      <c r="K132" s="13"/>
      <c r="L132" s="14"/>
      <c r="M132" s="102"/>
      <c r="N132" s="103"/>
      <c r="O132" s="95"/>
      <c r="P132" s="95"/>
      <c r="Q132" s="95"/>
      <c r="R132" s="95"/>
      <c r="S132" s="95"/>
      <c r="T132" s="104"/>
      <c r="U132" s="13"/>
      <c r="V132" s="13"/>
      <c r="W132" s="13"/>
      <c r="X132" s="13"/>
      <c r="Y132" s="13"/>
      <c r="Z132" s="13"/>
      <c r="AA132" s="13"/>
      <c r="AB132" s="13"/>
      <c r="AC132" s="13"/>
      <c r="AD132" s="13"/>
      <c r="AE132" s="13"/>
      <c r="AT132" s="6" t="s">
        <v>191</v>
      </c>
      <c r="AU132" s="6" t="s">
        <v>85</v>
      </c>
    </row>
    <row r="133" spans="1:65" s="16" customFormat="1" ht="14.4" customHeight="1">
      <c r="A133" s="13"/>
      <c r="B133" s="14"/>
      <c r="C133" s="86" t="s">
        <v>214</v>
      </c>
      <c r="D133" s="86" t="s">
        <v>185</v>
      </c>
      <c r="E133" s="87" t="s">
        <v>404</v>
      </c>
      <c r="F133" s="88" t="s">
        <v>405</v>
      </c>
      <c r="G133" s="89" t="s">
        <v>225</v>
      </c>
      <c r="H133" s="90">
        <v>4</v>
      </c>
      <c r="I133" s="91"/>
      <c r="J133" s="91">
        <f>ROUND(I133*H133,2)</f>
        <v>0</v>
      </c>
      <c r="K133" s="92"/>
      <c r="L133" s="14" t="s">
        <v>1242</v>
      </c>
      <c r="M133" s="93" t="s">
        <v>1</v>
      </c>
      <c r="N133" s="94" t="s">
        <v>42</v>
      </c>
      <c r="O133" s="95"/>
      <c r="P133" s="96">
        <f>O133*H133</f>
        <v>0</v>
      </c>
      <c r="Q133" s="96">
        <v>0</v>
      </c>
      <c r="R133" s="96">
        <f>Q133*H133</f>
        <v>0</v>
      </c>
      <c r="S133" s="96">
        <v>0</v>
      </c>
      <c r="T133" s="97">
        <f>S133*H133</f>
        <v>0</v>
      </c>
      <c r="U133" s="13"/>
      <c r="V133" s="13"/>
      <c r="W133" s="13"/>
      <c r="X133" s="13"/>
      <c r="Y133" s="13"/>
      <c r="Z133" s="13"/>
      <c r="AA133" s="13"/>
      <c r="AB133" s="13"/>
      <c r="AC133" s="13"/>
      <c r="AD133" s="13"/>
      <c r="AE133" s="13"/>
      <c r="AR133" s="98" t="s">
        <v>85</v>
      </c>
      <c r="AT133" s="98" t="s">
        <v>185</v>
      </c>
      <c r="AU133" s="98" t="s">
        <v>85</v>
      </c>
      <c r="AY133" s="6" t="s">
        <v>184</v>
      </c>
      <c r="BE133" s="99">
        <f>IF(N133="základní",J133,0)</f>
        <v>0</v>
      </c>
      <c r="BF133" s="99">
        <f>IF(N133="snížená",J133,0)</f>
        <v>0</v>
      </c>
      <c r="BG133" s="99">
        <f>IF(N133="zákl. přenesená",J133,0)</f>
        <v>0</v>
      </c>
      <c r="BH133" s="99">
        <f>IF(N133="sníž. přenesená",J133,0)</f>
        <v>0</v>
      </c>
      <c r="BI133" s="99">
        <f>IF(N133="nulová",J133,0)</f>
        <v>0</v>
      </c>
      <c r="BJ133" s="6" t="s">
        <v>85</v>
      </c>
      <c r="BK133" s="99">
        <f>ROUND(I133*H133,2)</f>
        <v>0</v>
      </c>
      <c r="BL133" s="6" t="s">
        <v>85</v>
      </c>
      <c r="BM133" s="98" t="s">
        <v>326</v>
      </c>
    </row>
    <row r="134" spans="1:65" s="16" customFormat="1" ht="18">
      <c r="A134" s="13"/>
      <c r="B134" s="14"/>
      <c r="C134" s="13"/>
      <c r="D134" s="100" t="s">
        <v>191</v>
      </c>
      <c r="E134" s="13"/>
      <c r="F134" s="101" t="s">
        <v>399</v>
      </c>
      <c r="G134" s="13"/>
      <c r="H134" s="13"/>
      <c r="I134" s="13"/>
      <c r="J134" s="13"/>
      <c r="K134" s="13"/>
      <c r="L134" s="14"/>
      <c r="M134" s="102"/>
      <c r="N134" s="103"/>
      <c r="O134" s="95"/>
      <c r="P134" s="95"/>
      <c r="Q134" s="95"/>
      <c r="R134" s="95"/>
      <c r="S134" s="95"/>
      <c r="T134" s="104"/>
      <c r="U134" s="13"/>
      <c r="V134" s="13"/>
      <c r="W134" s="13"/>
      <c r="X134" s="13"/>
      <c r="Y134" s="13"/>
      <c r="Z134" s="13"/>
      <c r="AA134" s="13"/>
      <c r="AB134" s="13"/>
      <c r="AC134" s="13"/>
      <c r="AD134" s="13"/>
      <c r="AE134" s="13"/>
      <c r="AT134" s="6" t="s">
        <v>191</v>
      </c>
      <c r="AU134" s="6" t="s">
        <v>85</v>
      </c>
    </row>
    <row r="135" spans="1:65" s="16" customFormat="1" ht="14.4" customHeight="1">
      <c r="A135" s="13"/>
      <c r="B135" s="14"/>
      <c r="C135" s="86" t="s">
        <v>249</v>
      </c>
      <c r="D135" s="86" t="s">
        <v>185</v>
      </c>
      <c r="E135" s="87" t="s">
        <v>406</v>
      </c>
      <c r="F135" s="88" t="s">
        <v>407</v>
      </c>
      <c r="G135" s="89" t="s">
        <v>225</v>
      </c>
      <c r="H135" s="90">
        <v>8</v>
      </c>
      <c r="I135" s="91"/>
      <c r="J135" s="91">
        <f>ROUND(I135*H135,2)</f>
        <v>0</v>
      </c>
      <c r="K135" s="92"/>
      <c r="L135" s="14" t="s">
        <v>1242</v>
      </c>
      <c r="M135" s="93" t="s">
        <v>1</v>
      </c>
      <c r="N135" s="94" t="s">
        <v>42</v>
      </c>
      <c r="O135" s="95"/>
      <c r="P135" s="96">
        <f>O135*H135</f>
        <v>0</v>
      </c>
      <c r="Q135" s="96">
        <v>0</v>
      </c>
      <c r="R135" s="96">
        <f>Q135*H135</f>
        <v>0</v>
      </c>
      <c r="S135" s="96">
        <v>0</v>
      </c>
      <c r="T135" s="97">
        <f>S135*H135</f>
        <v>0</v>
      </c>
      <c r="U135" s="13"/>
      <c r="V135" s="13"/>
      <c r="W135" s="13"/>
      <c r="X135" s="13"/>
      <c r="Y135" s="13"/>
      <c r="Z135" s="13"/>
      <c r="AA135" s="13"/>
      <c r="AB135" s="13"/>
      <c r="AC135" s="13"/>
      <c r="AD135" s="13"/>
      <c r="AE135" s="13"/>
      <c r="AR135" s="98" t="s">
        <v>85</v>
      </c>
      <c r="AT135" s="98" t="s">
        <v>185</v>
      </c>
      <c r="AU135" s="98" t="s">
        <v>85</v>
      </c>
      <c r="AY135" s="6" t="s">
        <v>184</v>
      </c>
      <c r="BE135" s="99">
        <f>IF(N135="základní",J135,0)</f>
        <v>0</v>
      </c>
      <c r="BF135" s="99">
        <f>IF(N135="snížená",J135,0)</f>
        <v>0</v>
      </c>
      <c r="BG135" s="99">
        <f>IF(N135="zákl. přenesená",J135,0)</f>
        <v>0</v>
      </c>
      <c r="BH135" s="99">
        <f>IF(N135="sníž. přenesená",J135,0)</f>
        <v>0</v>
      </c>
      <c r="BI135" s="99">
        <f>IF(N135="nulová",J135,0)</f>
        <v>0</v>
      </c>
      <c r="BJ135" s="6" t="s">
        <v>85</v>
      </c>
      <c r="BK135" s="99">
        <f>ROUND(I135*H135,2)</f>
        <v>0</v>
      </c>
      <c r="BL135" s="6" t="s">
        <v>85</v>
      </c>
      <c r="BM135" s="98" t="s">
        <v>333</v>
      </c>
    </row>
    <row r="136" spans="1:65" s="16" customFormat="1" ht="18">
      <c r="A136" s="13"/>
      <c r="B136" s="14"/>
      <c r="C136" s="13"/>
      <c r="D136" s="100" t="s">
        <v>191</v>
      </c>
      <c r="E136" s="13"/>
      <c r="F136" s="101" t="s">
        <v>399</v>
      </c>
      <c r="G136" s="13"/>
      <c r="H136" s="13"/>
      <c r="I136" s="13"/>
      <c r="J136" s="13"/>
      <c r="K136" s="13"/>
      <c r="L136" s="14"/>
      <c r="M136" s="102"/>
      <c r="N136" s="103"/>
      <c r="O136" s="95"/>
      <c r="P136" s="95"/>
      <c r="Q136" s="95"/>
      <c r="R136" s="95"/>
      <c r="S136" s="95"/>
      <c r="T136" s="104"/>
      <c r="U136" s="13"/>
      <c r="V136" s="13"/>
      <c r="W136" s="13"/>
      <c r="X136" s="13"/>
      <c r="Y136" s="13"/>
      <c r="Z136" s="13"/>
      <c r="AA136" s="13"/>
      <c r="AB136" s="13"/>
      <c r="AC136" s="13"/>
      <c r="AD136" s="13"/>
      <c r="AE136" s="13"/>
      <c r="AT136" s="6" t="s">
        <v>191</v>
      </c>
      <c r="AU136" s="6" t="s">
        <v>85</v>
      </c>
    </row>
    <row r="137" spans="1:65" s="16" customFormat="1" ht="14.4" customHeight="1">
      <c r="A137" s="13"/>
      <c r="B137" s="14"/>
      <c r="C137" s="86" t="s">
        <v>252</v>
      </c>
      <c r="D137" s="86" t="s">
        <v>185</v>
      </c>
      <c r="E137" s="87" t="s">
        <v>408</v>
      </c>
      <c r="F137" s="88" t="s">
        <v>401</v>
      </c>
      <c r="G137" s="89" t="s">
        <v>225</v>
      </c>
      <c r="H137" s="90">
        <v>4</v>
      </c>
      <c r="I137" s="91"/>
      <c r="J137" s="91">
        <f>ROUND(I137*H137,2)</f>
        <v>0</v>
      </c>
      <c r="K137" s="92"/>
      <c r="L137" s="14" t="s">
        <v>1242</v>
      </c>
      <c r="M137" s="93" t="s">
        <v>1</v>
      </c>
      <c r="N137" s="94" t="s">
        <v>42</v>
      </c>
      <c r="O137" s="95"/>
      <c r="P137" s="96">
        <f>O137*H137</f>
        <v>0</v>
      </c>
      <c r="Q137" s="96">
        <v>0</v>
      </c>
      <c r="R137" s="96">
        <f>Q137*H137</f>
        <v>0</v>
      </c>
      <c r="S137" s="96">
        <v>0</v>
      </c>
      <c r="T137" s="97">
        <f>S137*H137</f>
        <v>0</v>
      </c>
      <c r="U137" s="13"/>
      <c r="V137" s="13"/>
      <c r="W137" s="13"/>
      <c r="X137" s="13"/>
      <c r="Y137" s="13"/>
      <c r="Z137" s="13"/>
      <c r="AA137" s="13"/>
      <c r="AB137" s="13"/>
      <c r="AC137" s="13"/>
      <c r="AD137" s="13"/>
      <c r="AE137" s="13"/>
      <c r="AR137" s="98" t="s">
        <v>85</v>
      </c>
      <c r="AT137" s="98" t="s">
        <v>185</v>
      </c>
      <c r="AU137" s="98" t="s">
        <v>85</v>
      </c>
      <c r="AY137" s="6" t="s">
        <v>184</v>
      </c>
      <c r="BE137" s="99">
        <f>IF(N137="základní",J137,0)</f>
        <v>0</v>
      </c>
      <c r="BF137" s="99">
        <f>IF(N137="snížená",J137,0)</f>
        <v>0</v>
      </c>
      <c r="BG137" s="99">
        <f>IF(N137="zákl. přenesená",J137,0)</f>
        <v>0</v>
      </c>
      <c r="BH137" s="99">
        <f>IF(N137="sníž. přenesená",J137,0)</f>
        <v>0</v>
      </c>
      <c r="BI137" s="99">
        <f>IF(N137="nulová",J137,0)</f>
        <v>0</v>
      </c>
      <c r="BJ137" s="6" t="s">
        <v>85</v>
      </c>
      <c r="BK137" s="99">
        <f>ROUND(I137*H137,2)</f>
        <v>0</v>
      </c>
      <c r="BL137" s="6" t="s">
        <v>85</v>
      </c>
      <c r="BM137" s="98" t="s">
        <v>340</v>
      </c>
    </row>
    <row r="138" spans="1:65" s="16" customFormat="1" ht="18">
      <c r="A138" s="13"/>
      <c r="B138" s="14"/>
      <c r="C138" s="13"/>
      <c r="D138" s="100" t="s">
        <v>191</v>
      </c>
      <c r="E138" s="13"/>
      <c r="F138" s="101" t="s">
        <v>399</v>
      </c>
      <c r="G138" s="13"/>
      <c r="H138" s="13"/>
      <c r="I138" s="13"/>
      <c r="J138" s="13"/>
      <c r="K138" s="13"/>
      <c r="L138" s="14"/>
      <c r="M138" s="102"/>
      <c r="N138" s="103"/>
      <c r="O138" s="95"/>
      <c r="P138" s="95"/>
      <c r="Q138" s="95"/>
      <c r="R138" s="95"/>
      <c r="S138" s="95"/>
      <c r="T138" s="104"/>
      <c r="U138" s="13"/>
      <c r="V138" s="13"/>
      <c r="W138" s="13"/>
      <c r="X138" s="13"/>
      <c r="Y138" s="13"/>
      <c r="Z138" s="13"/>
      <c r="AA138" s="13"/>
      <c r="AB138" s="13"/>
      <c r="AC138" s="13"/>
      <c r="AD138" s="13"/>
      <c r="AE138" s="13"/>
      <c r="AT138" s="6" t="s">
        <v>191</v>
      </c>
      <c r="AU138" s="6" t="s">
        <v>85</v>
      </c>
    </row>
    <row r="139" spans="1:65" s="16" customFormat="1" ht="14.4" customHeight="1">
      <c r="A139" s="13"/>
      <c r="B139" s="14"/>
      <c r="C139" s="86" t="s">
        <v>256</v>
      </c>
      <c r="D139" s="86" t="s">
        <v>185</v>
      </c>
      <c r="E139" s="87" t="s">
        <v>409</v>
      </c>
      <c r="F139" s="88" t="s">
        <v>410</v>
      </c>
      <c r="G139" s="89" t="s">
        <v>225</v>
      </c>
      <c r="H139" s="90">
        <v>4</v>
      </c>
      <c r="I139" s="91"/>
      <c r="J139" s="91">
        <f>ROUND(I139*H139,2)</f>
        <v>0</v>
      </c>
      <c r="K139" s="92"/>
      <c r="L139" s="14" t="s">
        <v>1242</v>
      </c>
      <c r="M139" s="93" t="s">
        <v>1</v>
      </c>
      <c r="N139" s="94" t="s">
        <v>42</v>
      </c>
      <c r="O139" s="95"/>
      <c r="P139" s="96">
        <f>O139*H139</f>
        <v>0</v>
      </c>
      <c r="Q139" s="96">
        <v>0</v>
      </c>
      <c r="R139" s="96">
        <f>Q139*H139</f>
        <v>0</v>
      </c>
      <c r="S139" s="96">
        <v>0</v>
      </c>
      <c r="T139" s="97">
        <f>S139*H139</f>
        <v>0</v>
      </c>
      <c r="U139" s="13"/>
      <c r="V139" s="13"/>
      <c r="W139" s="13"/>
      <c r="X139" s="13"/>
      <c r="Y139" s="13"/>
      <c r="Z139" s="13"/>
      <c r="AA139" s="13"/>
      <c r="AB139" s="13"/>
      <c r="AC139" s="13"/>
      <c r="AD139" s="13"/>
      <c r="AE139" s="13"/>
      <c r="AR139" s="98" t="s">
        <v>85</v>
      </c>
      <c r="AT139" s="98" t="s">
        <v>185</v>
      </c>
      <c r="AU139" s="98" t="s">
        <v>85</v>
      </c>
      <c r="AY139" s="6" t="s">
        <v>184</v>
      </c>
      <c r="BE139" s="99">
        <f>IF(N139="základní",J139,0)</f>
        <v>0</v>
      </c>
      <c r="BF139" s="99">
        <f>IF(N139="snížená",J139,0)</f>
        <v>0</v>
      </c>
      <c r="BG139" s="99">
        <f>IF(N139="zákl. přenesená",J139,0)</f>
        <v>0</v>
      </c>
      <c r="BH139" s="99">
        <f>IF(N139="sníž. přenesená",J139,0)</f>
        <v>0</v>
      </c>
      <c r="BI139" s="99">
        <f>IF(N139="nulová",J139,0)</f>
        <v>0</v>
      </c>
      <c r="BJ139" s="6" t="s">
        <v>85</v>
      </c>
      <c r="BK139" s="99">
        <f>ROUND(I139*H139,2)</f>
        <v>0</v>
      </c>
      <c r="BL139" s="6" t="s">
        <v>85</v>
      </c>
      <c r="BM139" s="98" t="s">
        <v>346</v>
      </c>
    </row>
    <row r="140" spans="1:65" s="16" customFormat="1" ht="18">
      <c r="A140" s="13"/>
      <c r="B140" s="14"/>
      <c r="C140" s="13"/>
      <c r="D140" s="100" t="s">
        <v>191</v>
      </c>
      <c r="E140" s="13"/>
      <c r="F140" s="101" t="s">
        <v>399</v>
      </c>
      <c r="G140" s="13"/>
      <c r="H140" s="13"/>
      <c r="I140" s="13"/>
      <c r="J140" s="13"/>
      <c r="K140" s="13"/>
      <c r="L140" s="14"/>
      <c r="M140" s="102"/>
      <c r="N140" s="103"/>
      <c r="O140" s="95"/>
      <c r="P140" s="95"/>
      <c r="Q140" s="95"/>
      <c r="R140" s="95"/>
      <c r="S140" s="95"/>
      <c r="T140" s="104"/>
      <c r="U140" s="13"/>
      <c r="V140" s="13"/>
      <c r="W140" s="13"/>
      <c r="X140" s="13"/>
      <c r="Y140" s="13"/>
      <c r="Z140" s="13"/>
      <c r="AA140" s="13"/>
      <c r="AB140" s="13"/>
      <c r="AC140" s="13"/>
      <c r="AD140" s="13"/>
      <c r="AE140" s="13"/>
      <c r="AT140" s="6" t="s">
        <v>191</v>
      </c>
      <c r="AU140" s="6" t="s">
        <v>85</v>
      </c>
    </row>
    <row r="141" spans="1:65" s="16" customFormat="1" ht="14.4" customHeight="1">
      <c r="A141" s="13"/>
      <c r="B141" s="14"/>
      <c r="C141" s="86" t="s">
        <v>259</v>
      </c>
      <c r="D141" s="86" t="s">
        <v>185</v>
      </c>
      <c r="E141" s="87" t="s">
        <v>411</v>
      </c>
      <c r="F141" s="88" t="s">
        <v>412</v>
      </c>
      <c r="G141" s="89" t="s">
        <v>225</v>
      </c>
      <c r="H141" s="90">
        <v>1</v>
      </c>
      <c r="I141" s="91"/>
      <c r="J141" s="91">
        <f>ROUND(I141*H141,2)</f>
        <v>0</v>
      </c>
      <c r="K141" s="92"/>
      <c r="L141" s="14" t="s">
        <v>1242</v>
      </c>
      <c r="M141" s="93" t="s">
        <v>1</v>
      </c>
      <c r="N141" s="94" t="s">
        <v>42</v>
      </c>
      <c r="O141" s="95"/>
      <c r="P141" s="96">
        <f>O141*H141</f>
        <v>0</v>
      </c>
      <c r="Q141" s="96">
        <v>0</v>
      </c>
      <c r="R141" s="96">
        <f>Q141*H141</f>
        <v>0</v>
      </c>
      <c r="S141" s="96">
        <v>0</v>
      </c>
      <c r="T141" s="97">
        <f>S141*H141</f>
        <v>0</v>
      </c>
      <c r="U141" s="13"/>
      <c r="V141" s="13"/>
      <c r="W141" s="13"/>
      <c r="X141" s="13"/>
      <c r="Y141" s="13"/>
      <c r="Z141" s="13"/>
      <c r="AA141" s="13"/>
      <c r="AB141" s="13"/>
      <c r="AC141" s="13"/>
      <c r="AD141" s="13"/>
      <c r="AE141" s="13"/>
      <c r="AR141" s="98" t="s">
        <v>85</v>
      </c>
      <c r="AT141" s="98" t="s">
        <v>185</v>
      </c>
      <c r="AU141" s="98" t="s">
        <v>85</v>
      </c>
      <c r="AY141" s="6" t="s">
        <v>184</v>
      </c>
      <c r="BE141" s="99">
        <f>IF(N141="základní",J141,0)</f>
        <v>0</v>
      </c>
      <c r="BF141" s="99">
        <f>IF(N141="snížená",J141,0)</f>
        <v>0</v>
      </c>
      <c r="BG141" s="99">
        <f>IF(N141="zákl. přenesená",J141,0)</f>
        <v>0</v>
      </c>
      <c r="BH141" s="99">
        <f>IF(N141="sníž. přenesená",J141,0)</f>
        <v>0</v>
      </c>
      <c r="BI141" s="99">
        <f>IF(N141="nulová",J141,0)</f>
        <v>0</v>
      </c>
      <c r="BJ141" s="6" t="s">
        <v>85</v>
      </c>
      <c r="BK141" s="99">
        <f>ROUND(I141*H141,2)</f>
        <v>0</v>
      </c>
      <c r="BL141" s="6" t="s">
        <v>85</v>
      </c>
      <c r="BM141" s="98" t="s">
        <v>354</v>
      </c>
    </row>
    <row r="142" spans="1:65" s="16" customFormat="1" ht="18">
      <c r="A142" s="13"/>
      <c r="B142" s="14"/>
      <c r="C142" s="13"/>
      <c r="D142" s="100" t="s">
        <v>191</v>
      </c>
      <c r="E142" s="13"/>
      <c r="F142" s="101" t="s">
        <v>399</v>
      </c>
      <c r="G142" s="13"/>
      <c r="H142" s="13"/>
      <c r="I142" s="13"/>
      <c r="J142" s="13"/>
      <c r="K142" s="13"/>
      <c r="L142" s="14"/>
      <c r="M142" s="102"/>
      <c r="N142" s="103"/>
      <c r="O142" s="95"/>
      <c r="P142" s="95"/>
      <c r="Q142" s="95"/>
      <c r="R142" s="95"/>
      <c r="S142" s="95"/>
      <c r="T142" s="104"/>
      <c r="U142" s="13"/>
      <c r="V142" s="13"/>
      <c r="W142" s="13"/>
      <c r="X142" s="13"/>
      <c r="Y142" s="13"/>
      <c r="Z142" s="13"/>
      <c r="AA142" s="13"/>
      <c r="AB142" s="13"/>
      <c r="AC142" s="13"/>
      <c r="AD142" s="13"/>
      <c r="AE142" s="13"/>
      <c r="AT142" s="6" t="s">
        <v>191</v>
      </c>
      <c r="AU142" s="6" t="s">
        <v>85</v>
      </c>
    </row>
    <row r="143" spans="1:65" s="16" customFormat="1" ht="14.4" customHeight="1">
      <c r="A143" s="13"/>
      <c r="B143" s="14"/>
      <c r="C143" s="86" t="s">
        <v>287</v>
      </c>
      <c r="D143" s="86" t="s">
        <v>185</v>
      </c>
      <c r="E143" s="87" t="s">
        <v>413</v>
      </c>
      <c r="F143" s="88" t="s">
        <v>414</v>
      </c>
      <c r="G143" s="89" t="s">
        <v>225</v>
      </c>
      <c r="H143" s="90">
        <v>4</v>
      </c>
      <c r="I143" s="91"/>
      <c r="J143" s="91">
        <f>ROUND(I143*H143,2)</f>
        <v>0</v>
      </c>
      <c r="K143" s="92"/>
      <c r="L143" s="14" t="s">
        <v>1242</v>
      </c>
      <c r="M143" s="93" t="s">
        <v>1</v>
      </c>
      <c r="N143" s="94" t="s">
        <v>42</v>
      </c>
      <c r="O143" s="95"/>
      <c r="P143" s="96">
        <f>O143*H143</f>
        <v>0</v>
      </c>
      <c r="Q143" s="96">
        <v>0</v>
      </c>
      <c r="R143" s="96">
        <f>Q143*H143</f>
        <v>0</v>
      </c>
      <c r="S143" s="96">
        <v>0</v>
      </c>
      <c r="T143" s="97">
        <f>S143*H143</f>
        <v>0</v>
      </c>
      <c r="U143" s="13"/>
      <c r="V143" s="13"/>
      <c r="W143" s="13"/>
      <c r="X143" s="13"/>
      <c r="Y143" s="13"/>
      <c r="Z143" s="13"/>
      <c r="AA143" s="13"/>
      <c r="AB143" s="13"/>
      <c r="AC143" s="13"/>
      <c r="AD143" s="13"/>
      <c r="AE143" s="13"/>
      <c r="AR143" s="98" t="s">
        <v>85</v>
      </c>
      <c r="AT143" s="98" t="s">
        <v>185</v>
      </c>
      <c r="AU143" s="98" t="s">
        <v>85</v>
      </c>
      <c r="AY143" s="6" t="s">
        <v>184</v>
      </c>
      <c r="BE143" s="99">
        <f>IF(N143="základní",J143,0)</f>
        <v>0</v>
      </c>
      <c r="BF143" s="99">
        <f>IF(N143="snížená",J143,0)</f>
        <v>0</v>
      </c>
      <c r="BG143" s="99">
        <f>IF(N143="zákl. přenesená",J143,0)</f>
        <v>0</v>
      </c>
      <c r="BH143" s="99">
        <f>IF(N143="sníž. přenesená",J143,0)</f>
        <v>0</v>
      </c>
      <c r="BI143" s="99">
        <f>IF(N143="nulová",J143,0)</f>
        <v>0</v>
      </c>
      <c r="BJ143" s="6" t="s">
        <v>85</v>
      </c>
      <c r="BK143" s="99">
        <f>ROUND(I143*H143,2)</f>
        <v>0</v>
      </c>
      <c r="BL143" s="6" t="s">
        <v>85</v>
      </c>
      <c r="BM143" s="98" t="s">
        <v>362</v>
      </c>
    </row>
    <row r="144" spans="1:65" s="16" customFormat="1" ht="18">
      <c r="A144" s="13"/>
      <c r="B144" s="14"/>
      <c r="C144" s="13"/>
      <c r="D144" s="100" t="s">
        <v>191</v>
      </c>
      <c r="E144" s="13"/>
      <c r="F144" s="101" t="s">
        <v>399</v>
      </c>
      <c r="G144" s="13"/>
      <c r="H144" s="13"/>
      <c r="I144" s="13"/>
      <c r="J144" s="13"/>
      <c r="K144" s="13"/>
      <c r="L144" s="14"/>
      <c r="M144" s="102"/>
      <c r="N144" s="103"/>
      <c r="O144" s="95"/>
      <c r="P144" s="95"/>
      <c r="Q144" s="95"/>
      <c r="R144" s="95"/>
      <c r="S144" s="95"/>
      <c r="T144" s="104"/>
      <c r="U144" s="13"/>
      <c r="V144" s="13"/>
      <c r="W144" s="13"/>
      <c r="X144" s="13"/>
      <c r="Y144" s="13"/>
      <c r="Z144" s="13"/>
      <c r="AA144" s="13"/>
      <c r="AB144" s="13"/>
      <c r="AC144" s="13"/>
      <c r="AD144" s="13"/>
      <c r="AE144" s="13"/>
      <c r="AT144" s="6" t="s">
        <v>191</v>
      </c>
      <c r="AU144" s="6" t="s">
        <v>85</v>
      </c>
    </row>
    <row r="145" spans="1:65" s="16" customFormat="1" ht="14.4" customHeight="1">
      <c r="A145" s="13"/>
      <c r="B145" s="14"/>
      <c r="C145" s="86" t="s">
        <v>182</v>
      </c>
      <c r="D145" s="86" t="s">
        <v>185</v>
      </c>
      <c r="E145" s="87" t="s">
        <v>415</v>
      </c>
      <c r="F145" s="88" t="s">
        <v>416</v>
      </c>
      <c r="G145" s="89" t="s">
        <v>225</v>
      </c>
      <c r="H145" s="90">
        <v>4</v>
      </c>
      <c r="I145" s="91"/>
      <c r="J145" s="91">
        <f>ROUND(I145*H145,2)</f>
        <v>0</v>
      </c>
      <c r="K145" s="92"/>
      <c r="L145" s="14" t="s">
        <v>1242</v>
      </c>
      <c r="M145" s="93" t="s">
        <v>1</v>
      </c>
      <c r="N145" s="94" t="s">
        <v>42</v>
      </c>
      <c r="O145" s="95"/>
      <c r="P145" s="96">
        <f>O145*H145</f>
        <v>0</v>
      </c>
      <c r="Q145" s="96">
        <v>0</v>
      </c>
      <c r="R145" s="96">
        <f>Q145*H145</f>
        <v>0</v>
      </c>
      <c r="S145" s="96">
        <v>0</v>
      </c>
      <c r="T145" s="97">
        <f>S145*H145</f>
        <v>0</v>
      </c>
      <c r="U145" s="13"/>
      <c r="V145" s="13"/>
      <c r="W145" s="13"/>
      <c r="X145" s="13"/>
      <c r="Y145" s="13"/>
      <c r="Z145" s="13"/>
      <c r="AA145" s="13"/>
      <c r="AB145" s="13"/>
      <c r="AC145" s="13"/>
      <c r="AD145" s="13"/>
      <c r="AE145" s="13"/>
      <c r="AR145" s="98" t="s">
        <v>85</v>
      </c>
      <c r="AT145" s="98" t="s">
        <v>185</v>
      </c>
      <c r="AU145" s="98" t="s">
        <v>85</v>
      </c>
      <c r="AY145" s="6" t="s">
        <v>184</v>
      </c>
      <c r="BE145" s="99">
        <f>IF(N145="základní",J145,0)</f>
        <v>0</v>
      </c>
      <c r="BF145" s="99">
        <f>IF(N145="snížená",J145,0)</f>
        <v>0</v>
      </c>
      <c r="BG145" s="99">
        <f>IF(N145="zákl. přenesená",J145,0)</f>
        <v>0</v>
      </c>
      <c r="BH145" s="99">
        <f>IF(N145="sníž. přenesená",J145,0)</f>
        <v>0</v>
      </c>
      <c r="BI145" s="99">
        <f>IF(N145="nulová",J145,0)</f>
        <v>0</v>
      </c>
      <c r="BJ145" s="6" t="s">
        <v>85</v>
      </c>
      <c r="BK145" s="99">
        <f>ROUND(I145*H145,2)</f>
        <v>0</v>
      </c>
      <c r="BL145" s="6" t="s">
        <v>85</v>
      </c>
      <c r="BM145" s="98" t="s">
        <v>373</v>
      </c>
    </row>
    <row r="146" spans="1:65" s="16" customFormat="1" ht="18">
      <c r="A146" s="13"/>
      <c r="B146" s="14"/>
      <c r="C146" s="13"/>
      <c r="D146" s="100" t="s">
        <v>191</v>
      </c>
      <c r="E146" s="13"/>
      <c r="F146" s="101" t="s">
        <v>399</v>
      </c>
      <c r="G146" s="13"/>
      <c r="H146" s="13"/>
      <c r="I146" s="13"/>
      <c r="J146" s="13"/>
      <c r="K146" s="13"/>
      <c r="L146" s="14"/>
      <c r="M146" s="102"/>
      <c r="N146" s="103"/>
      <c r="O146" s="95"/>
      <c r="P146" s="95"/>
      <c r="Q146" s="95"/>
      <c r="R146" s="95"/>
      <c r="S146" s="95"/>
      <c r="T146" s="104"/>
      <c r="U146" s="13"/>
      <c r="V146" s="13"/>
      <c r="W146" s="13"/>
      <c r="X146" s="13"/>
      <c r="Y146" s="13"/>
      <c r="Z146" s="13"/>
      <c r="AA146" s="13"/>
      <c r="AB146" s="13"/>
      <c r="AC146" s="13"/>
      <c r="AD146" s="13"/>
      <c r="AE146" s="13"/>
      <c r="AT146" s="6" t="s">
        <v>191</v>
      </c>
      <c r="AU146" s="6" t="s">
        <v>85</v>
      </c>
    </row>
    <row r="147" spans="1:65" s="16" customFormat="1" ht="14.4" customHeight="1">
      <c r="A147" s="13"/>
      <c r="B147" s="14"/>
      <c r="C147" s="86" t="s">
        <v>293</v>
      </c>
      <c r="D147" s="86" t="s">
        <v>185</v>
      </c>
      <c r="E147" s="87" t="s">
        <v>417</v>
      </c>
      <c r="F147" s="88" t="s">
        <v>418</v>
      </c>
      <c r="G147" s="89" t="s">
        <v>225</v>
      </c>
      <c r="H147" s="90">
        <v>20</v>
      </c>
      <c r="I147" s="91"/>
      <c r="J147" s="91">
        <f>ROUND(I147*H147,2)</f>
        <v>0</v>
      </c>
      <c r="K147" s="92"/>
      <c r="L147" s="14" t="s">
        <v>1242</v>
      </c>
      <c r="M147" s="93" t="s">
        <v>1</v>
      </c>
      <c r="N147" s="94" t="s">
        <v>42</v>
      </c>
      <c r="O147" s="95"/>
      <c r="P147" s="96">
        <f>O147*H147</f>
        <v>0</v>
      </c>
      <c r="Q147" s="96">
        <v>0</v>
      </c>
      <c r="R147" s="96">
        <f>Q147*H147</f>
        <v>0</v>
      </c>
      <c r="S147" s="96">
        <v>0</v>
      </c>
      <c r="T147" s="97">
        <f>S147*H147</f>
        <v>0</v>
      </c>
      <c r="U147" s="13"/>
      <c r="V147" s="13"/>
      <c r="W147" s="13"/>
      <c r="X147" s="13"/>
      <c r="Y147" s="13"/>
      <c r="Z147" s="13"/>
      <c r="AA147" s="13"/>
      <c r="AB147" s="13"/>
      <c r="AC147" s="13"/>
      <c r="AD147" s="13"/>
      <c r="AE147" s="13"/>
      <c r="AR147" s="98" t="s">
        <v>85</v>
      </c>
      <c r="AT147" s="98" t="s">
        <v>185</v>
      </c>
      <c r="AU147" s="98" t="s">
        <v>85</v>
      </c>
      <c r="AY147" s="6" t="s">
        <v>184</v>
      </c>
      <c r="BE147" s="99">
        <f>IF(N147="základní",J147,0)</f>
        <v>0</v>
      </c>
      <c r="BF147" s="99">
        <f>IF(N147="snížená",J147,0)</f>
        <v>0</v>
      </c>
      <c r="BG147" s="99">
        <f>IF(N147="zákl. přenesená",J147,0)</f>
        <v>0</v>
      </c>
      <c r="BH147" s="99">
        <f>IF(N147="sníž. přenesená",J147,0)</f>
        <v>0</v>
      </c>
      <c r="BI147" s="99">
        <f>IF(N147="nulová",J147,0)</f>
        <v>0</v>
      </c>
      <c r="BJ147" s="6" t="s">
        <v>85</v>
      </c>
      <c r="BK147" s="99">
        <f>ROUND(I147*H147,2)</f>
        <v>0</v>
      </c>
      <c r="BL147" s="6" t="s">
        <v>85</v>
      </c>
      <c r="BM147" s="98" t="s">
        <v>381</v>
      </c>
    </row>
    <row r="148" spans="1:65" s="16" customFormat="1" ht="18">
      <c r="A148" s="13"/>
      <c r="B148" s="14"/>
      <c r="C148" s="13"/>
      <c r="D148" s="100" t="s">
        <v>191</v>
      </c>
      <c r="E148" s="13"/>
      <c r="F148" s="101" t="s">
        <v>399</v>
      </c>
      <c r="G148" s="13"/>
      <c r="H148" s="13"/>
      <c r="I148" s="13"/>
      <c r="J148" s="13"/>
      <c r="K148" s="13"/>
      <c r="L148" s="14"/>
      <c r="M148" s="102"/>
      <c r="N148" s="103"/>
      <c r="O148" s="95"/>
      <c r="P148" s="95"/>
      <c r="Q148" s="95"/>
      <c r="R148" s="95"/>
      <c r="S148" s="95"/>
      <c r="T148" s="104"/>
      <c r="U148" s="13"/>
      <c r="V148" s="13"/>
      <c r="W148" s="13"/>
      <c r="X148" s="13"/>
      <c r="Y148" s="13"/>
      <c r="Z148" s="13"/>
      <c r="AA148" s="13"/>
      <c r="AB148" s="13"/>
      <c r="AC148" s="13"/>
      <c r="AD148" s="13"/>
      <c r="AE148" s="13"/>
      <c r="AT148" s="6" t="s">
        <v>191</v>
      </c>
      <c r="AU148" s="6" t="s">
        <v>85</v>
      </c>
    </row>
    <row r="149" spans="1:65" s="16" customFormat="1" ht="14.4" customHeight="1">
      <c r="A149" s="13"/>
      <c r="B149" s="14"/>
      <c r="C149" s="86" t="s">
        <v>280</v>
      </c>
      <c r="D149" s="86" t="s">
        <v>185</v>
      </c>
      <c r="E149" s="87" t="s">
        <v>419</v>
      </c>
      <c r="F149" s="88" t="s">
        <v>420</v>
      </c>
      <c r="G149" s="89" t="s">
        <v>225</v>
      </c>
      <c r="H149" s="90">
        <v>36</v>
      </c>
      <c r="I149" s="91"/>
      <c r="J149" s="91">
        <f>ROUND(I149*H149,2)</f>
        <v>0</v>
      </c>
      <c r="K149" s="92"/>
      <c r="L149" s="14" t="s">
        <v>1242</v>
      </c>
      <c r="M149" s="93" t="s">
        <v>1</v>
      </c>
      <c r="N149" s="94" t="s">
        <v>42</v>
      </c>
      <c r="O149" s="95"/>
      <c r="P149" s="96">
        <f>O149*H149</f>
        <v>0</v>
      </c>
      <c r="Q149" s="96">
        <v>0</v>
      </c>
      <c r="R149" s="96">
        <f>Q149*H149</f>
        <v>0</v>
      </c>
      <c r="S149" s="96">
        <v>0</v>
      </c>
      <c r="T149" s="97">
        <f>S149*H149</f>
        <v>0</v>
      </c>
      <c r="U149" s="13"/>
      <c r="V149" s="13"/>
      <c r="W149" s="13"/>
      <c r="X149" s="13"/>
      <c r="Y149" s="13"/>
      <c r="Z149" s="13"/>
      <c r="AA149" s="13"/>
      <c r="AB149" s="13"/>
      <c r="AC149" s="13"/>
      <c r="AD149" s="13"/>
      <c r="AE149" s="13"/>
      <c r="AR149" s="98" t="s">
        <v>85</v>
      </c>
      <c r="AT149" s="98" t="s">
        <v>185</v>
      </c>
      <c r="AU149" s="98" t="s">
        <v>85</v>
      </c>
      <c r="AY149" s="6" t="s">
        <v>184</v>
      </c>
      <c r="BE149" s="99">
        <f>IF(N149="základní",J149,0)</f>
        <v>0</v>
      </c>
      <c r="BF149" s="99">
        <f>IF(N149="snížená",J149,0)</f>
        <v>0</v>
      </c>
      <c r="BG149" s="99">
        <f>IF(N149="zákl. přenesená",J149,0)</f>
        <v>0</v>
      </c>
      <c r="BH149" s="99">
        <f>IF(N149="sníž. přenesená",J149,0)</f>
        <v>0</v>
      </c>
      <c r="BI149" s="99">
        <f>IF(N149="nulová",J149,0)</f>
        <v>0</v>
      </c>
      <c r="BJ149" s="6" t="s">
        <v>85</v>
      </c>
      <c r="BK149" s="99">
        <f>ROUND(I149*H149,2)</f>
        <v>0</v>
      </c>
      <c r="BL149" s="6" t="s">
        <v>85</v>
      </c>
      <c r="BM149" s="98" t="s">
        <v>421</v>
      </c>
    </row>
    <row r="150" spans="1:65" s="16" customFormat="1" ht="18">
      <c r="A150" s="13"/>
      <c r="B150" s="14"/>
      <c r="C150" s="13"/>
      <c r="D150" s="100" t="s">
        <v>191</v>
      </c>
      <c r="E150" s="13"/>
      <c r="F150" s="101" t="s">
        <v>399</v>
      </c>
      <c r="G150" s="13"/>
      <c r="H150" s="13"/>
      <c r="I150" s="13"/>
      <c r="J150" s="13"/>
      <c r="K150" s="13"/>
      <c r="L150" s="14"/>
      <c r="M150" s="102"/>
      <c r="N150" s="103"/>
      <c r="O150" s="95"/>
      <c r="P150" s="95"/>
      <c r="Q150" s="95"/>
      <c r="R150" s="95"/>
      <c r="S150" s="95"/>
      <c r="T150" s="104"/>
      <c r="U150" s="13"/>
      <c r="V150" s="13"/>
      <c r="W150" s="13"/>
      <c r="X150" s="13"/>
      <c r="Y150" s="13"/>
      <c r="Z150" s="13"/>
      <c r="AA150" s="13"/>
      <c r="AB150" s="13"/>
      <c r="AC150" s="13"/>
      <c r="AD150" s="13"/>
      <c r="AE150" s="13"/>
      <c r="AT150" s="6" t="s">
        <v>191</v>
      </c>
      <c r="AU150" s="6" t="s">
        <v>85</v>
      </c>
    </row>
    <row r="151" spans="1:65" s="16" customFormat="1" ht="14.4" customHeight="1">
      <c r="A151" s="13"/>
      <c r="B151" s="14"/>
      <c r="C151" s="86" t="s">
        <v>300</v>
      </c>
      <c r="D151" s="86" t="s">
        <v>185</v>
      </c>
      <c r="E151" s="87" t="s">
        <v>422</v>
      </c>
      <c r="F151" s="88" t="s">
        <v>423</v>
      </c>
      <c r="G151" s="89" t="s">
        <v>225</v>
      </c>
      <c r="H151" s="90">
        <v>4</v>
      </c>
      <c r="I151" s="91"/>
      <c r="J151" s="91">
        <f>ROUND(I151*H151,2)</f>
        <v>0</v>
      </c>
      <c r="K151" s="92"/>
      <c r="L151" s="14" t="s">
        <v>1242</v>
      </c>
      <c r="M151" s="93" t="s">
        <v>1</v>
      </c>
      <c r="N151" s="94" t="s">
        <v>42</v>
      </c>
      <c r="O151" s="95"/>
      <c r="P151" s="96">
        <f>O151*H151</f>
        <v>0</v>
      </c>
      <c r="Q151" s="96">
        <v>0</v>
      </c>
      <c r="R151" s="96">
        <f>Q151*H151</f>
        <v>0</v>
      </c>
      <c r="S151" s="96">
        <v>0</v>
      </c>
      <c r="T151" s="97">
        <f>S151*H151</f>
        <v>0</v>
      </c>
      <c r="U151" s="13"/>
      <c r="V151" s="13"/>
      <c r="W151" s="13"/>
      <c r="X151" s="13"/>
      <c r="Y151" s="13"/>
      <c r="Z151" s="13"/>
      <c r="AA151" s="13"/>
      <c r="AB151" s="13"/>
      <c r="AC151" s="13"/>
      <c r="AD151" s="13"/>
      <c r="AE151" s="13"/>
      <c r="AR151" s="98" t="s">
        <v>85</v>
      </c>
      <c r="AT151" s="98" t="s">
        <v>185</v>
      </c>
      <c r="AU151" s="98" t="s">
        <v>85</v>
      </c>
      <c r="AY151" s="6" t="s">
        <v>184</v>
      </c>
      <c r="BE151" s="99">
        <f>IF(N151="základní",J151,0)</f>
        <v>0</v>
      </c>
      <c r="BF151" s="99">
        <f>IF(N151="snížená",J151,0)</f>
        <v>0</v>
      </c>
      <c r="BG151" s="99">
        <f>IF(N151="zákl. přenesená",J151,0)</f>
        <v>0</v>
      </c>
      <c r="BH151" s="99">
        <f>IF(N151="sníž. přenesená",J151,0)</f>
        <v>0</v>
      </c>
      <c r="BI151" s="99">
        <f>IF(N151="nulová",J151,0)</f>
        <v>0</v>
      </c>
      <c r="BJ151" s="6" t="s">
        <v>85</v>
      </c>
      <c r="BK151" s="99">
        <f>ROUND(I151*H151,2)</f>
        <v>0</v>
      </c>
      <c r="BL151" s="6" t="s">
        <v>85</v>
      </c>
      <c r="BM151" s="98" t="s">
        <v>424</v>
      </c>
    </row>
    <row r="152" spans="1:65" s="16" customFormat="1" ht="18">
      <c r="A152" s="13"/>
      <c r="B152" s="14"/>
      <c r="C152" s="13"/>
      <c r="D152" s="100" t="s">
        <v>191</v>
      </c>
      <c r="E152" s="13"/>
      <c r="F152" s="101" t="s">
        <v>399</v>
      </c>
      <c r="G152" s="13"/>
      <c r="H152" s="13"/>
      <c r="I152" s="13"/>
      <c r="J152" s="13"/>
      <c r="K152" s="13"/>
      <c r="L152" s="14"/>
      <c r="M152" s="102"/>
      <c r="N152" s="103"/>
      <c r="O152" s="95"/>
      <c r="P152" s="95"/>
      <c r="Q152" s="95"/>
      <c r="R152" s="95"/>
      <c r="S152" s="95"/>
      <c r="T152" s="104"/>
      <c r="U152" s="13"/>
      <c r="V152" s="13"/>
      <c r="W152" s="13"/>
      <c r="X152" s="13"/>
      <c r="Y152" s="13"/>
      <c r="Z152" s="13"/>
      <c r="AA152" s="13"/>
      <c r="AB152" s="13"/>
      <c r="AC152" s="13"/>
      <c r="AD152" s="13"/>
      <c r="AE152" s="13"/>
      <c r="AT152" s="6" t="s">
        <v>191</v>
      </c>
      <c r="AU152" s="6" t="s">
        <v>85</v>
      </c>
    </row>
    <row r="153" spans="1:65" s="16" customFormat="1" ht="14.4" customHeight="1">
      <c r="A153" s="13"/>
      <c r="B153" s="14"/>
      <c r="C153" s="86" t="s">
        <v>304</v>
      </c>
      <c r="D153" s="86" t="s">
        <v>185</v>
      </c>
      <c r="E153" s="87" t="s">
        <v>425</v>
      </c>
      <c r="F153" s="88" t="s">
        <v>426</v>
      </c>
      <c r="G153" s="89" t="s">
        <v>225</v>
      </c>
      <c r="H153" s="90">
        <v>2</v>
      </c>
      <c r="I153" s="91"/>
      <c r="J153" s="91">
        <f>ROUND(I153*H153,2)</f>
        <v>0</v>
      </c>
      <c r="K153" s="92"/>
      <c r="L153" s="14" t="s">
        <v>1242</v>
      </c>
      <c r="M153" s="93" t="s">
        <v>1</v>
      </c>
      <c r="N153" s="94" t="s">
        <v>42</v>
      </c>
      <c r="O153" s="95"/>
      <c r="P153" s="96">
        <f>O153*H153</f>
        <v>0</v>
      </c>
      <c r="Q153" s="96">
        <v>0</v>
      </c>
      <c r="R153" s="96">
        <f>Q153*H153</f>
        <v>0</v>
      </c>
      <c r="S153" s="96">
        <v>0</v>
      </c>
      <c r="T153" s="97">
        <f>S153*H153</f>
        <v>0</v>
      </c>
      <c r="U153" s="13"/>
      <c r="V153" s="13"/>
      <c r="W153" s="13"/>
      <c r="X153" s="13"/>
      <c r="Y153" s="13"/>
      <c r="Z153" s="13"/>
      <c r="AA153" s="13"/>
      <c r="AB153" s="13"/>
      <c r="AC153" s="13"/>
      <c r="AD153" s="13"/>
      <c r="AE153" s="13"/>
      <c r="AR153" s="98" t="s">
        <v>85</v>
      </c>
      <c r="AT153" s="98" t="s">
        <v>185</v>
      </c>
      <c r="AU153" s="98" t="s">
        <v>85</v>
      </c>
      <c r="AY153" s="6" t="s">
        <v>184</v>
      </c>
      <c r="BE153" s="99">
        <f>IF(N153="základní",J153,0)</f>
        <v>0</v>
      </c>
      <c r="BF153" s="99">
        <f>IF(N153="snížená",J153,0)</f>
        <v>0</v>
      </c>
      <c r="BG153" s="99">
        <f>IF(N153="zákl. přenesená",J153,0)</f>
        <v>0</v>
      </c>
      <c r="BH153" s="99">
        <f>IF(N153="sníž. přenesená",J153,0)</f>
        <v>0</v>
      </c>
      <c r="BI153" s="99">
        <f>IF(N153="nulová",J153,0)</f>
        <v>0</v>
      </c>
      <c r="BJ153" s="6" t="s">
        <v>85</v>
      </c>
      <c r="BK153" s="99">
        <f>ROUND(I153*H153,2)</f>
        <v>0</v>
      </c>
      <c r="BL153" s="6" t="s">
        <v>85</v>
      </c>
      <c r="BM153" s="98" t="s">
        <v>427</v>
      </c>
    </row>
    <row r="154" spans="1:65" s="16" customFormat="1" ht="18">
      <c r="A154" s="13"/>
      <c r="B154" s="14"/>
      <c r="C154" s="13"/>
      <c r="D154" s="100" t="s">
        <v>191</v>
      </c>
      <c r="E154" s="13"/>
      <c r="F154" s="101" t="s">
        <v>399</v>
      </c>
      <c r="G154" s="13"/>
      <c r="H154" s="13"/>
      <c r="I154" s="13"/>
      <c r="J154" s="13"/>
      <c r="K154" s="13"/>
      <c r="L154" s="14"/>
      <c r="M154" s="102"/>
      <c r="N154" s="103"/>
      <c r="O154" s="95"/>
      <c r="P154" s="95"/>
      <c r="Q154" s="95"/>
      <c r="R154" s="95"/>
      <c r="S154" s="95"/>
      <c r="T154" s="104"/>
      <c r="U154" s="13"/>
      <c r="V154" s="13"/>
      <c r="W154" s="13"/>
      <c r="X154" s="13"/>
      <c r="Y154" s="13"/>
      <c r="Z154" s="13"/>
      <c r="AA154" s="13"/>
      <c r="AB154" s="13"/>
      <c r="AC154" s="13"/>
      <c r="AD154" s="13"/>
      <c r="AE154" s="13"/>
      <c r="AT154" s="6" t="s">
        <v>191</v>
      </c>
      <c r="AU154" s="6" t="s">
        <v>85</v>
      </c>
    </row>
    <row r="155" spans="1:65" s="16" customFormat="1" ht="14.4" customHeight="1">
      <c r="A155" s="13"/>
      <c r="B155" s="14"/>
      <c r="C155" s="86" t="s">
        <v>8</v>
      </c>
      <c r="D155" s="86" t="s">
        <v>185</v>
      </c>
      <c r="E155" s="87" t="s">
        <v>428</v>
      </c>
      <c r="F155" s="88" t="s">
        <v>429</v>
      </c>
      <c r="G155" s="89" t="s">
        <v>225</v>
      </c>
      <c r="H155" s="90">
        <v>2</v>
      </c>
      <c r="I155" s="91"/>
      <c r="J155" s="91">
        <f>ROUND(I155*H155,2)</f>
        <v>0</v>
      </c>
      <c r="K155" s="92"/>
      <c r="L155" s="14" t="s">
        <v>1242</v>
      </c>
      <c r="M155" s="93" t="s">
        <v>1</v>
      </c>
      <c r="N155" s="94" t="s">
        <v>42</v>
      </c>
      <c r="O155" s="95"/>
      <c r="P155" s="96">
        <f>O155*H155</f>
        <v>0</v>
      </c>
      <c r="Q155" s="96">
        <v>0</v>
      </c>
      <c r="R155" s="96">
        <f>Q155*H155</f>
        <v>0</v>
      </c>
      <c r="S155" s="96">
        <v>0</v>
      </c>
      <c r="T155" s="97">
        <f>S155*H155</f>
        <v>0</v>
      </c>
      <c r="U155" s="13"/>
      <c r="V155" s="13"/>
      <c r="W155" s="13"/>
      <c r="X155" s="13"/>
      <c r="Y155" s="13"/>
      <c r="Z155" s="13"/>
      <c r="AA155" s="13"/>
      <c r="AB155" s="13"/>
      <c r="AC155" s="13"/>
      <c r="AD155" s="13"/>
      <c r="AE155" s="13"/>
      <c r="AR155" s="98" t="s">
        <v>85</v>
      </c>
      <c r="AT155" s="98" t="s">
        <v>185</v>
      </c>
      <c r="AU155" s="98" t="s">
        <v>85</v>
      </c>
      <c r="AY155" s="6" t="s">
        <v>184</v>
      </c>
      <c r="BE155" s="99">
        <f>IF(N155="základní",J155,0)</f>
        <v>0</v>
      </c>
      <c r="BF155" s="99">
        <f>IF(N155="snížená",J155,0)</f>
        <v>0</v>
      </c>
      <c r="BG155" s="99">
        <f>IF(N155="zákl. přenesená",J155,0)</f>
        <v>0</v>
      </c>
      <c r="BH155" s="99">
        <f>IF(N155="sníž. přenesená",J155,0)</f>
        <v>0</v>
      </c>
      <c r="BI155" s="99">
        <f>IF(N155="nulová",J155,0)</f>
        <v>0</v>
      </c>
      <c r="BJ155" s="6" t="s">
        <v>85</v>
      </c>
      <c r="BK155" s="99">
        <f>ROUND(I155*H155,2)</f>
        <v>0</v>
      </c>
      <c r="BL155" s="6" t="s">
        <v>85</v>
      </c>
      <c r="BM155" s="98" t="s">
        <v>430</v>
      </c>
    </row>
    <row r="156" spans="1:65" s="16" customFormat="1" ht="18">
      <c r="A156" s="13"/>
      <c r="B156" s="14"/>
      <c r="C156" s="13"/>
      <c r="D156" s="100" t="s">
        <v>191</v>
      </c>
      <c r="E156" s="13"/>
      <c r="F156" s="101" t="s">
        <v>399</v>
      </c>
      <c r="G156" s="13"/>
      <c r="H156" s="13"/>
      <c r="I156" s="13"/>
      <c r="J156" s="13"/>
      <c r="K156" s="13"/>
      <c r="L156" s="14"/>
      <c r="M156" s="102"/>
      <c r="N156" s="103"/>
      <c r="O156" s="95"/>
      <c r="P156" s="95"/>
      <c r="Q156" s="95"/>
      <c r="R156" s="95"/>
      <c r="S156" s="95"/>
      <c r="T156" s="104"/>
      <c r="U156" s="13"/>
      <c r="V156" s="13"/>
      <c r="W156" s="13"/>
      <c r="X156" s="13"/>
      <c r="Y156" s="13"/>
      <c r="Z156" s="13"/>
      <c r="AA156" s="13"/>
      <c r="AB156" s="13"/>
      <c r="AC156" s="13"/>
      <c r="AD156" s="13"/>
      <c r="AE156" s="13"/>
      <c r="AT156" s="6" t="s">
        <v>191</v>
      </c>
      <c r="AU156" s="6" t="s">
        <v>85</v>
      </c>
    </row>
    <row r="157" spans="1:65" s="16" customFormat="1" ht="14.4" customHeight="1">
      <c r="A157" s="13"/>
      <c r="B157" s="14"/>
      <c r="C157" s="86" t="s">
        <v>311</v>
      </c>
      <c r="D157" s="86" t="s">
        <v>185</v>
      </c>
      <c r="E157" s="87" t="s">
        <v>431</v>
      </c>
      <c r="F157" s="88" t="s">
        <v>432</v>
      </c>
      <c r="G157" s="89" t="s">
        <v>225</v>
      </c>
      <c r="H157" s="90">
        <v>2</v>
      </c>
      <c r="I157" s="91"/>
      <c r="J157" s="91">
        <f>ROUND(I157*H157,2)</f>
        <v>0</v>
      </c>
      <c r="K157" s="92"/>
      <c r="L157" s="14" t="s">
        <v>1242</v>
      </c>
      <c r="M157" s="93" t="s">
        <v>1</v>
      </c>
      <c r="N157" s="94" t="s">
        <v>42</v>
      </c>
      <c r="O157" s="95"/>
      <c r="P157" s="96">
        <f>O157*H157</f>
        <v>0</v>
      </c>
      <c r="Q157" s="96">
        <v>0</v>
      </c>
      <c r="R157" s="96">
        <f>Q157*H157</f>
        <v>0</v>
      </c>
      <c r="S157" s="96">
        <v>0</v>
      </c>
      <c r="T157" s="97">
        <f>S157*H157</f>
        <v>0</v>
      </c>
      <c r="U157" s="13"/>
      <c r="V157" s="13"/>
      <c r="W157" s="13"/>
      <c r="X157" s="13"/>
      <c r="Y157" s="13"/>
      <c r="Z157" s="13"/>
      <c r="AA157" s="13"/>
      <c r="AB157" s="13"/>
      <c r="AC157" s="13"/>
      <c r="AD157" s="13"/>
      <c r="AE157" s="13"/>
      <c r="AR157" s="98" t="s">
        <v>85</v>
      </c>
      <c r="AT157" s="98" t="s">
        <v>185</v>
      </c>
      <c r="AU157" s="98" t="s">
        <v>85</v>
      </c>
      <c r="AY157" s="6" t="s">
        <v>184</v>
      </c>
      <c r="BE157" s="99">
        <f>IF(N157="základní",J157,0)</f>
        <v>0</v>
      </c>
      <c r="BF157" s="99">
        <f>IF(N157="snížená",J157,0)</f>
        <v>0</v>
      </c>
      <c r="BG157" s="99">
        <f>IF(N157="zákl. přenesená",J157,0)</f>
        <v>0</v>
      </c>
      <c r="BH157" s="99">
        <f>IF(N157="sníž. přenesená",J157,0)</f>
        <v>0</v>
      </c>
      <c r="BI157" s="99">
        <f>IF(N157="nulová",J157,0)</f>
        <v>0</v>
      </c>
      <c r="BJ157" s="6" t="s">
        <v>85</v>
      </c>
      <c r="BK157" s="99">
        <f>ROUND(I157*H157,2)</f>
        <v>0</v>
      </c>
      <c r="BL157" s="6" t="s">
        <v>85</v>
      </c>
      <c r="BM157" s="98" t="s">
        <v>433</v>
      </c>
    </row>
    <row r="158" spans="1:65" s="16" customFormat="1" ht="18">
      <c r="A158" s="13"/>
      <c r="B158" s="14"/>
      <c r="C158" s="13"/>
      <c r="D158" s="100" t="s">
        <v>191</v>
      </c>
      <c r="E158" s="13"/>
      <c r="F158" s="101" t="s">
        <v>399</v>
      </c>
      <c r="G158" s="13"/>
      <c r="H158" s="13"/>
      <c r="I158" s="13"/>
      <c r="J158" s="13"/>
      <c r="K158" s="13"/>
      <c r="L158" s="14"/>
      <c r="M158" s="102"/>
      <c r="N158" s="103"/>
      <c r="O158" s="95"/>
      <c r="P158" s="95"/>
      <c r="Q158" s="95"/>
      <c r="R158" s="95"/>
      <c r="S158" s="95"/>
      <c r="T158" s="104"/>
      <c r="U158" s="13"/>
      <c r="V158" s="13"/>
      <c r="W158" s="13"/>
      <c r="X158" s="13"/>
      <c r="Y158" s="13"/>
      <c r="Z158" s="13"/>
      <c r="AA158" s="13"/>
      <c r="AB158" s="13"/>
      <c r="AC158" s="13"/>
      <c r="AD158" s="13"/>
      <c r="AE158" s="13"/>
      <c r="AT158" s="6" t="s">
        <v>191</v>
      </c>
      <c r="AU158" s="6" t="s">
        <v>85</v>
      </c>
    </row>
    <row r="159" spans="1:65" s="16" customFormat="1" ht="14.4" customHeight="1">
      <c r="A159" s="13"/>
      <c r="B159" s="14"/>
      <c r="C159" s="86" t="s">
        <v>315</v>
      </c>
      <c r="D159" s="86" t="s">
        <v>185</v>
      </c>
      <c r="E159" s="87" t="s">
        <v>434</v>
      </c>
      <c r="F159" s="88" t="s">
        <v>435</v>
      </c>
      <c r="G159" s="89" t="s">
        <v>225</v>
      </c>
      <c r="H159" s="90">
        <v>116</v>
      </c>
      <c r="I159" s="91"/>
      <c r="J159" s="91">
        <f>ROUND(I159*H159,2)</f>
        <v>0</v>
      </c>
      <c r="K159" s="92"/>
      <c r="L159" s="14" t="s">
        <v>1242</v>
      </c>
      <c r="M159" s="93" t="s">
        <v>1</v>
      </c>
      <c r="N159" s="94" t="s">
        <v>42</v>
      </c>
      <c r="O159" s="95"/>
      <c r="P159" s="96">
        <f>O159*H159</f>
        <v>0</v>
      </c>
      <c r="Q159" s="96">
        <v>0</v>
      </c>
      <c r="R159" s="96">
        <f>Q159*H159</f>
        <v>0</v>
      </c>
      <c r="S159" s="96">
        <v>0</v>
      </c>
      <c r="T159" s="97">
        <f>S159*H159</f>
        <v>0</v>
      </c>
      <c r="U159" s="13"/>
      <c r="V159" s="13"/>
      <c r="W159" s="13"/>
      <c r="X159" s="13"/>
      <c r="Y159" s="13"/>
      <c r="Z159" s="13"/>
      <c r="AA159" s="13"/>
      <c r="AB159" s="13"/>
      <c r="AC159" s="13"/>
      <c r="AD159" s="13"/>
      <c r="AE159" s="13"/>
      <c r="AR159" s="98" t="s">
        <v>85</v>
      </c>
      <c r="AT159" s="98" t="s">
        <v>185</v>
      </c>
      <c r="AU159" s="98" t="s">
        <v>85</v>
      </c>
      <c r="AY159" s="6" t="s">
        <v>184</v>
      </c>
      <c r="BE159" s="99">
        <f>IF(N159="základní",J159,0)</f>
        <v>0</v>
      </c>
      <c r="BF159" s="99">
        <f>IF(N159="snížená",J159,0)</f>
        <v>0</v>
      </c>
      <c r="BG159" s="99">
        <f>IF(N159="zákl. přenesená",J159,0)</f>
        <v>0</v>
      </c>
      <c r="BH159" s="99">
        <f>IF(N159="sníž. přenesená",J159,0)</f>
        <v>0</v>
      </c>
      <c r="BI159" s="99">
        <f>IF(N159="nulová",J159,0)</f>
        <v>0</v>
      </c>
      <c r="BJ159" s="6" t="s">
        <v>85</v>
      </c>
      <c r="BK159" s="99">
        <f>ROUND(I159*H159,2)</f>
        <v>0</v>
      </c>
      <c r="BL159" s="6" t="s">
        <v>85</v>
      </c>
      <c r="BM159" s="98" t="s">
        <v>436</v>
      </c>
    </row>
    <row r="160" spans="1:65" s="16" customFormat="1" ht="18">
      <c r="A160" s="13"/>
      <c r="B160" s="14"/>
      <c r="C160" s="13"/>
      <c r="D160" s="100" t="s">
        <v>191</v>
      </c>
      <c r="E160" s="13"/>
      <c r="F160" s="101" t="s">
        <v>399</v>
      </c>
      <c r="G160" s="13"/>
      <c r="H160" s="13"/>
      <c r="I160" s="13"/>
      <c r="J160" s="13"/>
      <c r="K160" s="13"/>
      <c r="L160" s="14"/>
      <c r="M160" s="102"/>
      <c r="N160" s="103"/>
      <c r="O160" s="95"/>
      <c r="P160" s="95"/>
      <c r="Q160" s="95"/>
      <c r="R160" s="95"/>
      <c r="S160" s="95"/>
      <c r="T160" s="104"/>
      <c r="U160" s="13"/>
      <c r="V160" s="13"/>
      <c r="W160" s="13"/>
      <c r="X160" s="13"/>
      <c r="Y160" s="13"/>
      <c r="Z160" s="13"/>
      <c r="AA160" s="13"/>
      <c r="AB160" s="13"/>
      <c r="AC160" s="13"/>
      <c r="AD160" s="13"/>
      <c r="AE160" s="13"/>
      <c r="AT160" s="6" t="s">
        <v>191</v>
      </c>
      <c r="AU160" s="6" t="s">
        <v>85</v>
      </c>
    </row>
    <row r="161" spans="1:65" s="16" customFormat="1" ht="14.4" customHeight="1">
      <c r="A161" s="13"/>
      <c r="B161" s="14"/>
      <c r="C161" s="86" t="s">
        <v>319</v>
      </c>
      <c r="D161" s="86" t="s">
        <v>185</v>
      </c>
      <c r="E161" s="87" t="s">
        <v>437</v>
      </c>
      <c r="F161" s="88" t="s">
        <v>438</v>
      </c>
      <c r="G161" s="89" t="s">
        <v>225</v>
      </c>
      <c r="H161" s="90">
        <v>9</v>
      </c>
      <c r="I161" s="91"/>
      <c r="J161" s="91">
        <f>ROUND(I161*H161,2)</f>
        <v>0</v>
      </c>
      <c r="K161" s="92"/>
      <c r="L161" s="14" t="s">
        <v>1242</v>
      </c>
      <c r="M161" s="93" t="s">
        <v>1</v>
      </c>
      <c r="N161" s="94" t="s">
        <v>42</v>
      </c>
      <c r="O161" s="95"/>
      <c r="P161" s="96">
        <f>O161*H161</f>
        <v>0</v>
      </c>
      <c r="Q161" s="96">
        <v>0</v>
      </c>
      <c r="R161" s="96">
        <f>Q161*H161</f>
        <v>0</v>
      </c>
      <c r="S161" s="96">
        <v>0</v>
      </c>
      <c r="T161" s="97">
        <f>S161*H161</f>
        <v>0</v>
      </c>
      <c r="U161" s="13"/>
      <c r="V161" s="13"/>
      <c r="W161" s="13"/>
      <c r="X161" s="13"/>
      <c r="Y161" s="13"/>
      <c r="Z161" s="13"/>
      <c r="AA161" s="13"/>
      <c r="AB161" s="13"/>
      <c r="AC161" s="13"/>
      <c r="AD161" s="13"/>
      <c r="AE161" s="13"/>
      <c r="AR161" s="98" t="s">
        <v>85</v>
      </c>
      <c r="AT161" s="98" t="s">
        <v>185</v>
      </c>
      <c r="AU161" s="98" t="s">
        <v>85</v>
      </c>
      <c r="AY161" s="6" t="s">
        <v>184</v>
      </c>
      <c r="BE161" s="99">
        <f>IF(N161="základní",J161,0)</f>
        <v>0</v>
      </c>
      <c r="BF161" s="99">
        <f>IF(N161="snížená",J161,0)</f>
        <v>0</v>
      </c>
      <c r="BG161" s="99">
        <f>IF(N161="zákl. přenesená",J161,0)</f>
        <v>0</v>
      </c>
      <c r="BH161" s="99">
        <f>IF(N161="sníž. přenesená",J161,0)</f>
        <v>0</v>
      </c>
      <c r="BI161" s="99">
        <f>IF(N161="nulová",J161,0)</f>
        <v>0</v>
      </c>
      <c r="BJ161" s="6" t="s">
        <v>85</v>
      </c>
      <c r="BK161" s="99">
        <f>ROUND(I161*H161,2)</f>
        <v>0</v>
      </c>
      <c r="BL161" s="6" t="s">
        <v>85</v>
      </c>
      <c r="BM161" s="98" t="s">
        <v>439</v>
      </c>
    </row>
    <row r="162" spans="1:65" s="16" customFormat="1" ht="18">
      <c r="A162" s="13"/>
      <c r="B162" s="14"/>
      <c r="C162" s="13"/>
      <c r="D162" s="100" t="s">
        <v>191</v>
      </c>
      <c r="E162" s="13"/>
      <c r="F162" s="101" t="s">
        <v>399</v>
      </c>
      <c r="G162" s="13"/>
      <c r="H162" s="13"/>
      <c r="I162" s="13"/>
      <c r="J162" s="13"/>
      <c r="K162" s="13"/>
      <c r="L162" s="14"/>
      <c r="M162" s="102"/>
      <c r="N162" s="103"/>
      <c r="O162" s="95"/>
      <c r="P162" s="95"/>
      <c r="Q162" s="95"/>
      <c r="R162" s="95"/>
      <c r="S162" s="95"/>
      <c r="T162" s="104"/>
      <c r="U162" s="13"/>
      <c r="V162" s="13"/>
      <c r="W162" s="13"/>
      <c r="X162" s="13"/>
      <c r="Y162" s="13"/>
      <c r="Z162" s="13"/>
      <c r="AA162" s="13"/>
      <c r="AB162" s="13"/>
      <c r="AC162" s="13"/>
      <c r="AD162" s="13"/>
      <c r="AE162" s="13"/>
      <c r="AT162" s="6" t="s">
        <v>191</v>
      </c>
      <c r="AU162" s="6" t="s">
        <v>85</v>
      </c>
    </row>
    <row r="163" spans="1:65" s="16" customFormat="1" ht="14.4" customHeight="1">
      <c r="A163" s="13"/>
      <c r="B163" s="14"/>
      <c r="C163" s="86" t="s">
        <v>322</v>
      </c>
      <c r="D163" s="86" t="s">
        <v>185</v>
      </c>
      <c r="E163" s="87" t="s">
        <v>440</v>
      </c>
      <c r="F163" s="88" t="s">
        <v>441</v>
      </c>
      <c r="G163" s="89" t="s">
        <v>225</v>
      </c>
      <c r="H163" s="90">
        <v>30</v>
      </c>
      <c r="I163" s="91"/>
      <c r="J163" s="91">
        <f>ROUND(I163*H163,2)</f>
        <v>0</v>
      </c>
      <c r="K163" s="92"/>
      <c r="L163" s="14" t="s">
        <v>1242</v>
      </c>
      <c r="M163" s="93" t="s">
        <v>1</v>
      </c>
      <c r="N163" s="94" t="s">
        <v>42</v>
      </c>
      <c r="O163" s="95"/>
      <c r="P163" s="96">
        <f>O163*H163</f>
        <v>0</v>
      </c>
      <c r="Q163" s="96">
        <v>0</v>
      </c>
      <c r="R163" s="96">
        <f>Q163*H163</f>
        <v>0</v>
      </c>
      <c r="S163" s="96">
        <v>0</v>
      </c>
      <c r="T163" s="97">
        <f>S163*H163</f>
        <v>0</v>
      </c>
      <c r="U163" s="13"/>
      <c r="V163" s="13"/>
      <c r="W163" s="13"/>
      <c r="X163" s="13"/>
      <c r="Y163" s="13"/>
      <c r="Z163" s="13"/>
      <c r="AA163" s="13"/>
      <c r="AB163" s="13"/>
      <c r="AC163" s="13"/>
      <c r="AD163" s="13"/>
      <c r="AE163" s="13"/>
      <c r="AR163" s="98" t="s">
        <v>85</v>
      </c>
      <c r="AT163" s="98" t="s">
        <v>185</v>
      </c>
      <c r="AU163" s="98" t="s">
        <v>85</v>
      </c>
      <c r="AY163" s="6" t="s">
        <v>184</v>
      </c>
      <c r="BE163" s="99">
        <f>IF(N163="základní",J163,0)</f>
        <v>0</v>
      </c>
      <c r="BF163" s="99">
        <f>IF(N163="snížená",J163,0)</f>
        <v>0</v>
      </c>
      <c r="BG163" s="99">
        <f>IF(N163="zákl. přenesená",J163,0)</f>
        <v>0</v>
      </c>
      <c r="BH163" s="99">
        <f>IF(N163="sníž. přenesená",J163,0)</f>
        <v>0</v>
      </c>
      <c r="BI163" s="99">
        <f>IF(N163="nulová",J163,0)</f>
        <v>0</v>
      </c>
      <c r="BJ163" s="6" t="s">
        <v>85</v>
      </c>
      <c r="BK163" s="99">
        <f>ROUND(I163*H163,2)</f>
        <v>0</v>
      </c>
      <c r="BL163" s="6" t="s">
        <v>85</v>
      </c>
      <c r="BM163" s="98" t="s">
        <v>442</v>
      </c>
    </row>
    <row r="164" spans="1:65" s="16" customFormat="1" ht="18">
      <c r="A164" s="13"/>
      <c r="B164" s="14"/>
      <c r="C164" s="13"/>
      <c r="D164" s="100" t="s">
        <v>191</v>
      </c>
      <c r="E164" s="13"/>
      <c r="F164" s="101" t="s">
        <v>399</v>
      </c>
      <c r="G164" s="13"/>
      <c r="H164" s="13"/>
      <c r="I164" s="13"/>
      <c r="J164" s="13"/>
      <c r="K164" s="13"/>
      <c r="L164" s="14"/>
      <c r="M164" s="102"/>
      <c r="N164" s="103"/>
      <c r="O164" s="95"/>
      <c r="P164" s="95"/>
      <c r="Q164" s="95"/>
      <c r="R164" s="95"/>
      <c r="S164" s="95"/>
      <c r="T164" s="104"/>
      <c r="U164" s="13"/>
      <c r="V164" s="13"/>
      <c r="W164" s="13"/>
      <c r="X164" s="13"/>
      <c r="Y164" s="13"/>
      <c r="Z164" s="13"/>
      <c r="AA164" s="13"/>
      <c r="AB164" s="13"/>
      <c r="AC164" s="13"/>
      <c r="AD164" s="13"/>
      <c r="AE164" s="13"/>
      <c r="AT164" s="6" t="s">
        <v>191</v>
      </c>
      <c r="AU164" s="6" t="s">
        <v>85</v>
      </c>
    </row>
    <row r="165" spans="1:65" s="16" customFormat="1" ht="14.4" customHeight="1">
      <c r="A165" s="13"/>
      <c r="B165" s="14"/>
      <c r="C165" s="86" t="s">
        <v>326</v>
      </c>
      <c r="D165" s="86" t="s">
        <v>185</v>
      </c>
      <c r="E165" s="87" t="s">
        <v>443</v>
      </c>
      <c r="F165" s="88" t="s">
        <v>444</v>
      </c>
      <c r="G165" s="89" t="s">
        <v>225</v>
      </c>
      <c r="H165" s="90">
        <v>29</v>
      </c>
      <c r="I165" s="91"/>
      <c r="J165" s="91">
        <f>ROUND(I165*H165,2)</f>
        <v>0</v>
      </c>
      <c r="K165" s="92"/>
      <c r="L165" s="14" t="s">
        <v>1242</v>
      </c>
      <c r="M165" s="93" t="s">
        <v>1</v>
      </c>
      <c r="N165" s="94" t="s">
        <v>42</v>
      </c>
      <c r="O165" s="95"/>
      <c r="P165" s="96">
        <f>O165*H165</f>
        <v>0</v>
      </c>
      <c r="Q165" s="96">
        <v>0</v>
      </c>
      <c r="R165" s="96">
        <f>Q165*H165</f>
        <v>0</v>
      </c>
      <c r="S165" s="96">
        <v>0</v>
      </c>
      <c r="T165" s="97">
        <f>S165*H165</f>
        <v>0</v>
      </c>
      <c r="U165" s="13"/>
      <c r="V165" s="13"/>
      <c r="W165" s="13"/>
      <c r="X165" s="13"/>
      <c r="Y165" s="13"/>
      <c r="Z165" s="13"/>
      <c r="AA165" s="13"/>
      <c r="AB165" s="13"/>
      <c r="AC165" s="13"/>
      <c r="AD165" s="13"/>
      <c r="AE165" s="13"/>
      <c r="AR165" s="98" t="s">
        <v>85</v>
      </c>
      <c r="AT165" s="98" t="s">
        <v>185</v>
      </c>
      <c r="AU165" s="98" t="s">
        <v>85</v>
      </c>
      <c r="AY165" s="6" t="s">
        <v>184</v>
      </c>
      <c r="BE165" s="99">
        <f>IF(N165="základní",J165,0)</f>
        <v>0</v>
      </c>
      <c r="BF165" s="99">
        <f>IF(N165="snížená",J165,0)</f>
        <v>0</v>
      </c>
      <c r="BG165" s="99">
        <f>IF(N165="zákl. přenesená",J165,0)</f>
        <v>0</v>
      </c>
      <c r="BH165" s="99">
        <f>IF(N165="sníž. přenesená",J165,0)</f>
        <v>0</v>
      </c>
      <c r="BI165" s="99">
        <f>IF(N165="nulová",J165,0)</f>
        <v>0</v>
      </c>
      <c r="BJ165" s="6" t="s">
        <v>85</v>
      </c>
      <c r="BK165" s="99">
        <f>ROUND(I165*H165,2)</f>
        <v>0</v>
      </c>
      <c r="BL165" s="6" t="s">
        <v>85</v>
      </c>
      <c r="BM165" s="98" t="s">
        <v>445</v>
      </c>
    </row>
    <row r="166" spans="1:65" s="16" customFormat="1" ht="18">
      <c r="A166" s="13"/>
      <c r="B166" s="14"/>
      <c r="C166" s="13"/>
      <c r="D166" s="100" t="s">
        <v>191</v>
      </c>
      <c r="E166" s="13"/>
      <c r="F166" s="101" t="s">
        <v>399</v>
      </c>
      <c r="G166" s="13"/>
      <c r="H166" s="13"/>
      <c r="I166" s="13"/>
      <c r="J166" s="13"/>
      <c r="K166" s="13"/>
      <c r="L166" s="14"/>
      <c r="M166" s="102"/>
      <c r="N166" s="103"/>
      <c r="O166" s="95"/>
      <c r="P166" s="95"/>
      <c r="Q166" s="95"/>
      <c r="R166" s="95"/>
      <c r="S166" s="95"/>
      <c r="T166" s="104"/>
      <c r="U166" s="13"/>
      <c r="V166" s="13"/>
      <c r="W166" s="13"/>
      <c r="X166" s="13"/>
      <c r="Y166" s="13"/>
      <c r="Z166" s="13"/>
      <c r="AA166" s="13"/>
      <c r="AB166" s="13"/>
      <c r="AC166" s="13"/>
      <c r="AD166" s="13"/>
      <c r="AE166" s="13"/>
      <c r="AT166" s="6" t="s">
        <v>191</v>
      </c>
      <c r="AU166" s="6" t="s">
        <v>85</v>
      </c>
    </row>
    <row r="167" spans="1:65" s="16" customFormat="1" ht="14.4" customHeight="1">
      <c r="A167" s="13"/>
      <c r="B167" s="14"/>
      <c r="C167" s="86" t="s">
        <v>7</v>
      </c>
      <c r="D167" s="86" t="s">
        <v>185</v>
      </c>
      <c r="E167" s="87" t="s">
        <v>446</v>
      </c>
      <c r="F167" s="88" t="s">
        <v>447</v>
      </c>
      <c r="G167" s="89" t="s">
        <v>225</v>
      </c>
      <c r="H167" s="90">
        <v>73</v>
      </c>
      <c r="I167" s="91"/>
      <c r="J167" s="91">
        <f>ROUND(I167*H167,2)</f>
        <v>0</v>
      </c>
      <c r="K167" s="92"/>
      <c r="L167" s="14" t="s">
        <v>1242</v>
      </c>
      <c r="M167" s="93" t="s">
        <v>1</v>
      </c>
      <c r="N167" s="94" t="s">
        <v>42</v>
      </c>
      <c r="O167" s="95"/>
      <c r="P167" s="96">
        <f>O167*H167</f>
        <v>0</v>
      </c>
      <c r="Q167" s="96">
        <v>0</v>
      </c>
      <c r="R167" s="96">
        <f>Q167*H167</f>
        <v>0</v>
      </c>
      <c r="S167" s="96">
        <v>0</v>
      </c>
      <c r="T167" s="97">
        <f>S167*H167</f>
        <v>0</v>
      </c>
      <c r="U167" s="13"/>
      <c r="V167" s="13"/>
      <c r="W167" s="13"/>
      <c r="X167" s="13"/>
      <c r="Y167" s="13"/>
      <c r="Z167" s="13"/>
      <c r="AA167" s="13"/>
      <c r="AB167" s="13"/>
      <c r="AC167" s="13"/>
      <c r="AD167" s="13"/>
      <c r="AE167" s="13"/>
      <c r="AR167" s="98" t="s">
        <v>85</v>
      </c>
      <c r="AT167" s="98" t="s">
        <v>185</v>
      </c>
      <c r="AU167" s="98" t="s">
        <v>85</v>
      </c>
      <c r="AY167" s="6" t="s">
        <v>184</v>
      </c>
      <c r="BE167" s="99">
        <f>IF(N167="základní",J167,0)</f>
        <v>0</v>
      </c>
      <c r="BF167" s="99">
        <f>IF(N167="snížená",J167,0)</f>
        <v>0</v>
      </c>
      <c r="BG167" s="99">
        <f>IF(N167="zákl. přenesená",J167,0)</f>
        <v>0</v>
      </c>
      <c r="BH167" s="99">
        <f>IF(N167="sníž. přenesená",J167,0)</f>
        <v>0</v>
      </c>
      <c r="BI167" s="99">
        <f>IF(N167="nulová",J167,0)</f>
        <v>0</v>
      </c>
      <c r="BJ167" s="6" t="s">
        <v>85</v>
      </c>
      <c r="BK167" s="99">
        <f>ROUND(I167*H167,2)</f>
        <v>0</v>
      </c>
      <c r="BL167" s="6" t="s">
        <v>85</v>
      </c>
      <c r="BM167" s="98" t="s">
        <v>448</v>
      </c>
    </row>
    <row r="168" spans="1:65" s="16" customFormat="1" ht="18">
      <c r="A168" s="13"/>
      <c r="B168" s="14"/>
      <c r="C168" s="13"/>
      <c r="D168" s="100" t="s">
        <v>191</v>
      </c>
      <c r="E168" s="13"/>
      <c r="F168" s="101" t="s">
        <v>399</v>
      </c>
      <c r="G168" s="13"/>
      <c r="H168" s="13"/>
      <c r="I168" s="13"/>
      <c r="J168" s="13"/>
      <c r="K168" s="13"/>
      <c r="L168" s="14"/>
      <c r="M168" s="102"/>
      <c r="N168" s="103"/>
      <c r="O168" s="95"/>
      <c r="P168" s="95"/>
      <c r="Q168" s="95"/>
      <c r="R168" s="95"/>
      <c r="S168" s="95"/>
      <c r="T168" s="104"/>
      <c r="U168" s="13"/>
      <c r="V168" s="13"/>
      <c r="W168" s="13"/>
      <c r="X168" s="13"/>
      <c r="Y168" s="13"/>
      <c r="Z168" s="13"/>
      <c r="AA168" s="13"/>
      <c r="AB168" s="13"/>
      <c r="AC168" s="13"/>
      <c r="AD168" s="13"/>
      <c r="AE168" s="13"/>
      <c r="AT168" s="6" t="s">
        <v>191</v>
      </c>
      <c r="AU168" s="6" t="s">
        <v>85</v>
      </c>
    </row>
    <row r="169" spans="1:65" s="16" customFormat="1" ht="14.4" customHeight="1">
      <c r="A169" s="13"/>
      <c r="B169" s="14"/>
      <c r="C169" s="86" t="s">
        <v>333</v>
      </c>
      <c r="D169" s="86" t="s">
        <v>185</v>
      </c>
      <c r="E169" s="87" t="s">
        <v>449</v>
      </c>
      <c r="F169" s="88" t="s">
        <v>447</v>
      </c>
      <c r="G169" s="89" t="s">
        <v>225</v>
      </c>
      <c r="H169" s="90">
        <v>1</v>
      </c>
      <c r="I169" s="91"/>
      <c r="J169" s="91">
        <f>ROUND(I169*H169,2)</f>
        <v>0</v>
      </c>
      <c r="K169" s="92"/>
      <c r="L169" s="14" t="s">
        <v>1242</v>
      </c>
      <c r="M169" s="93" t="s">
        <v>1</v>
      </c>
      <c r="N169" s="94" t="s">
        <v>42</v>
      </c>
      <c r="O169" s="95"/>
      <c r="P169" s="96">
        <f>O169*H169</f>
        <v>0</v>
      </c>
      <c r="Q169" s="96">
        <v>0</v>
      </c>
      <c r="R169" s="96">
        <f>Q169*H169</f>
        <v>0</v>
      </c>
      <c r="S169" s="96">
        <v>0</v>
      </c>
      <c r="T169" s="97">
        <f>S169*H169</f>
        <v>0</v>
      </c>
      <c r="U169" s="13"/>
      <c r="V169" s="13"/>
      <c r="W169" s="13"/>
      <c r="X169" s="13"/>
      <c r="Y169" s="13"/>
      <c r="Z169" s="13"/>
      <c r="AA169" s="13"/>
      <c r="AB169" s="13"/>
      <c r="AC169" s="13"/>
      <c r="AD169" s="13"/>
      <c r="AE169" s="13"/>
      <c r="AR169" s="98" t="s">
        <v>85</v>
      </c>
      <c r="AT169" s="98" t="s">
        <v>185</v>
      </c>
      <c r="AU169" s="98" t="s">
        <v>85</v>
      </c>
      <c r="AY169" s="6" t="s">
        <v>184</v>
      </c>
      <c r="BE169" s="99">
        <f>IF(N169="základní",J169,0)</f>
        <v>0</v>
      </c>
      <c r="BF169" s="99">
        <f>IF(N169="snížená",J169,0)</f>
        <v>0</v>
      </c>
      <c r="BG169" s="99">
        <f>IF(N169="zákl. přenesená",J169,0)</f>
        <v>0</v>
      </c>
      <c r="BH169" s="99">
        <f>IF(N169="sníž. přenesená",J169,0)</f>
        <v>0</v>
      </c>
      <c r="BI169" s="99">
        <f>IF(N169="nulová",J169,0)</f>
        <v>0</v>
      </c>
      <c r="BJ169" s="6" t="s">
        <v>85</v>
      </c>
      <c r="BK169" s="99">
        <f>ROUND(I169*H169,2)</f>
        <v>0</v>
      </c>
      <c r="BL169" s="6" t="s">
        <v>85</v>
      </c>
      <c r="BM169" s="98" t="s">
        <v>450</v>
      </c>
    </row>
    <row r="170" spans="1:65" s="16" customFormat="1" ht="18">
      <c r="A170" s="13"/>
      <c r="B170" s="14"/>
      <c r="C170" s="13"/>
      <c r="D170" s="100" t="s">
        <v>191</v>
      </c>
      <c r="E170" s="13"/>
      <c r="F170" s="101" t="s">
        <v>399</v>
      </c>
      <c r="G170" s="13"/>
      <c r="H170" s="13"/>
      <c r="I170" s="13"/>
      <c r="J170" s="13"/>
      <c r="K170" s="13"/>
      <c r="L170" s="14"/>
      <c r="M170" s="102"/>
      <c r="N170" s="103"/>
      <c r="O170" s="95"/>
      <c r="P170" s="95"/>
      <c r="Q170" s="95"/>
      <c r="R170" s="95"/>
      <c r="S170" s="95"/>
      <c r="T170" s="104"/>
      <c r="U170" s="13"/>
      <c r="V170" s="13"/>
      <c r="W170" s="13"/>
      <c r="X170" s="13"/>
      <c r="Y170" s="13"/>
      <c r="Z170" s="13"/>
      <c r="AA170" s="13"/>
      <c r="AB170" s="13"/>
      <c r="AC170" s="13"/>
      <c r="AD170" s="13"/>
      <c r="AE170" s="13"/>
      <c r="AT170" s="6" t="s">
        <v>191</v>
      </c>
      <c r="AU170" s="6" t="s">
        <v>85</v>
      </c>
    </row>
    <row r="171" spans="1:65" s="16" customFormat="1" ht="14.4" customHeight="1">
      <c r="A171" s="13"/>
      <c r="B171" s="14"/>
      <c r="C171" s="86" t="s">
        <v>336</v>
      </c>
      <c r="D171" s="86" t="s">
        <v>185</v>
      </c>
      <c r="E171" s="87" t="s">
        <v>451</v>
      </c>
      <c r="F171" s="88" t="s">
        <v>452</v>
      </c>
      <c r="G171" s="89" t="s">
        <v>225</v>
      </c>
      <c r="H171" s="90">
        <v>8</v>
      </c>
      <c r="I171" s="91"/>
      <c r="J171" s="91">
        <f>ROUND(I171*H171,2)</f>
        <v>0</v>
      </c>
      <c r="K171" s="92"/>
      <c r="L171" s="14" t="s">
        <v>1242</v>
      </c>
      <c r="M171" s="93" t="s">
        <v>1</v>
      </c>
      <c r="N171" s="94" t="s">
        <v>42</v>
      </c>
      <c r="O171" s="95"/>
      <c r="P171" s="96">
        <f>O171*H171</f>
        <v>0</v>
      </c>
      <c r="Q171" s="96">
        <v>0</v>
      </c>
      <c r="R171" s="96">
        <f>Q171*H171</f>
        <v>0</v>
      </c>
      <c r="S171" s="96">
        <v>0</v>
      </c>
      <c r="T171" s="97">
        <f>S171*H171</f>
        <v>0</v>
      </c>
      <c r="U171" s="13"/>
      <c r="V171" s="13"/>
      <c r="W171" s="13"/>
      <c r="X171" s="13"/>
      <c r="Y171" s="13"/>
      <c r="Z171" s="13"/>
      <c r="AA171" s="13"/>
      <c r="AB171" s="13"/>
      <c r="AC171" s="13"/>
      <c r="AD171" s="13"/>
      <c r="AE171" s="13"/>
      <c r="AR171" s="98" t="s">
        <v>85</v>
      </c>
      <c r="AT171" s="98" t="s">
        <v>185</v>
      </c>
      <c r="AU171" s="98" t="s">
        <v>85</v>
      </c>
      <c r="AY171" s="6" t="s">
        <v>184</v>
      </c>
      <c r="BE171" s="99">
        <f>IF(N171="základní",J171,0)</f>
        <v>0</v>
      </c>
      <c r="BF171" s="99">
        <f>IF(N171="snížená",J171,0)</f>
        <v>0</v>
      </c>
      <c r="BG171" s="99">
        <f>IF(N171="zákl. přenesená",J171,0)</f>
        <v>0</v>
      </c>
      <c r="BH171" s="99">
        <f>IF(N171="sníž. přenesená",J171,0)</f>
        <v>0</v>
      </c>
      <c r="BI171" s="99">
        <f>IF(N171="nulová",J171,0)</f>
        <v>0</v>
      </c>
      <c r="BJ171" s="6" t="s">
        <v>85</v>
      </c>
      <c r="BK171" s="99">
        <f>ROUND(I171*H171,2)</f>
        <v>0</v>
      </c>
      <c r="BL171" s="6" t="s">
        <v>85</v>
      </c>
      <c r="BM171" s="98" t="s">
        <v>453</v>
      </c>
    </row>
    <row r="172" spans="1:65" s="16" customFormat="1" ht="18">
      <c r="A172" s="13"/>
      <c r="B172" s="14"/>
      <c r="C172" s="13"/>
      <c r="D172" s="100" t="s">
        <v>191</v>
      </c>
      <c r="E172" s="13"/>
      <c r="F172" s="101" t="s">
        <v>399</v>
      </c>
      <c r="G172" s="13"/>
      <c r="H172" s="13"/>
      <c r="I172" s="13"/>
      <c r="J172" s="13"/>
      <c r="K172" s="13"/>
      <c r="L172" s="14"/>
      <c r="M172" s="102"/>
      <c r="N172" s="103"/>
      <c r="O172" s="95"/>
      <c r="P172" s="95"/>
      <c r="Q172" s="95"/>
      <c r="R172" s="95"/>
      <c r="S172" s="95"/>
      <c r="T172" s="104"/>
      <c r="U172" s="13"/>
      <c r="V172" s="13"/>
      <c r="W172" s="13"/>
      <c r="X172" s="13"/>
      <c r="Y172" s="13"/>
      <c r="Z172" s="13"/>
      <c r="AA172" s="13"/>
      <c r="AB172" s="13"/>
      <c r="AC172" s="13"/>
      <c r="AD172" s="13"/>
      <c r="AE172" s="13"/>
      <c r="AT172" s="6" t="s">
        <v>191</v>
      </c>
      <c r="AU172" s="6" t="s">
        <v>85</v>
      </c>
    </row>
    <row r="173" spans="1:65" s="16" customFormat="1" ht="14.4" customHeight="1">
      <c r="A173" s="13"/>
      <c r="B173" s="14"/>
      <c r="C173" s="86" t="s">
        <v>340</v>
      </c>
      <c r="D173" s="86" t="s">
        <v>185</v>
      </c>
      <c r="E173" s="87" t="s">
        <v>454</v>
      </c>
      <c r="F173" s="88" t="s">
        <v>455</v>
      </c>
      <c r="G173" s="89" t="s">
        <v>225</v>
      </c>
      <c r="H173" s="90">
        <v>48</v>
      </c>
      <c r="I173" s="91"/>
      <c r="J173" s="91">
        <f>ROUND(I173*H173,2)</f>
        <v>0</v>
      </c>
      <c r="K173" s="92"/>
      <c r="L173" s="14" t="s">
        <v>1242</v>
      </c>
      <c r="M173" s="93" t="s">
        <v>1</v>
      </c>
      <c r="N173" s="94" t="s">
        <v>42</v>
      </c>
      <c r="O173" s="95"/>
      <c r="P173" s="96">
        <f>O173*H173</f>
        <v>0</v>
      </c>
      <c r="Q173" s="96">
        <v>0</v>
      </c>
      <c r="R173" s="96">
        <f>Q173*H173</f>
        <v>0</v>
      </c>
      <c r="S173" s="96">
        <v>0</v>
      </c>
      <c r="T173" s="97">
        <f>S173*H173</f>
        <v>0</v>
      </c>
      <c r="U173" s="13"/>
      <c r="V173" s="13"/>
      <c r="W173" s="13"/>
      <c r="X173" s="13"/>
      <c r="Y173" s="13"/>
      <c r="Z173" s="13"/>
      <c r="AA173" s="13"/>
      <c r="AB173" s="13"/>
      <c r="AC173" s="13"/>
      <c r="AD173" s="13"/>
      <c r="AE173" s="13"/>
      <c r="AR173" s="98" t="s">
        <v>85</v>
      </c>
      <c r="AT173" s="98" t="s">
        <v>185</v>
      </c>
      <c r="AU173" s="98" t="s">
        <v>85</v>
      </c>
      <c r="AY173" s="6" t="s">
        <v>184</v>
      </c>
      <c r="BE173" s="99">
        <f>IF(N173="základní",J173,0)</f>
        <v>0</v>
      </c>
      <c r="BF173" s="99">
        <f>IF(N173="snížená",J173,0)</f>
        <v>0</v>
      </c>
      <c r="BG173" s="99">
        <f>IF(N173="zákl. přenesená",J173,0)</f>
        <v>0</v>
      </c>
      <c r="BH173" s="99">
        <f>IF(N173="sníž. přenesená",J173,0)</f>
        <v>0</v>
      </c>
      <c r="BI173" s="99">
        <f>IF(N173="nulová",J173,0)</f>
        <v>0</v>
      </c>
      <c r="BJ173" s="6" t="s">
        <v>85</v>
      </c>
      <c r="BK173" s="99">
        <f>ROUND(I173*H173,2)</f>
        <v>0</v>
      </c>
      <c r="BL173" s="6" t="s">
        <v>85</v>
      </c>
      <c r="BM173" s="98" t="s">
        <v>456</v>
      </c>
    </row>
    <row r="174" spans="1:65" s="16" customFormat="1" ht="18">
      <c r="A174" s="13"/>
      <c r="B174" s="14"/>
      <c r="C174" s="13"/>
      <c r="D174" s="100" t="s">
        <v>191</v>
      </c>
      <c r="E174" s="13"/>
      <c r="F174" s="101" t="s">
        <v>399</v>
      </c>
      <c r="G174" s="13"/>
      <c r="H174" s="13"/>
      <c r="I174" s="13"/>
      <c r="J174" s="13"/>
      <c r="K174" s="13"/>
      <c r="L174" s="14"/>
      <c r="M174" s="102"/>
      <c r="N174" s="103"/>
      <c r="O174" s="95"/>
      <c r="P174" s="95"/>
      <c r="Q174" s="95"/>
      <c r="R174" s="95"/>
      <c r="S174" s="95"/>
      <c r="T174" s="104"/>
      <c r="U174" s="13"/>
      <c r="V174" s="13"/>
      <c r="W174" s="13"/>
      <c r="X174" s="13"/>
      <c r="Y174" s="13"/>
      <c r="Z174" s="13"/>
      <c r="AA174" s="13"/>
      <c r="AB174" s="13"/>
      <c r="AC174" s="13"/>
      <c r="AD174" s="13"/>
      <c r="AE174" s="13"/>
      <c r="AT174" s="6" t="s">
        <v>191</v>
      </c>
      <c r="AU174" s="6" t="s">
        <v>85</v>
      </c>
    </row>
    <row r="175" spans="1:65" s="16" customFormat="1" ht="14.4" customHeight="1">
      <c r="A175" s="13"/>
      <c r="B175" s="14"/>
      <c r="C175" s="86" t="s">
        <v>343</v>
      </c>
      <c r="D175" s="86" t="s">
        <v>185</v>
      </c>
      <c r="E175" s="87" t="s">
        <v>457</v>
      </c>
      <c r="F175" s="88" t="s">
        <v>458</v>
      </c>
      <c r="G175" s="89" t="s">
        <v>225</v>
      </c>
      <c r="H175" s="90">
        <v>4</v>
      </c>
      <c r="I175" s="91"/>
      <c r="J175" s="91">
        <f>ROUND(I175*H175,2)</f>
        <v>0</v>
      </c>
      <c r="K175" s="92"/>
      <c r="L175" s="14" t="s">
        <v>1242</v>
      </c>
      <c r="M175" s="93" t="s">
        <v>1</v>
      </c>
      <c r="N175" s="94" t="s">
        <v>42</v>
      </c>
      <c r="O175" s="95"/>
      <c r="P175" s="96">
        <f>O175*H175</f>
        <v>0</v>
      </c>
      <c r="Q175" s="96">
        <v>0</v>
      </c>
      <c r="R175" s="96">
        <f>Q175*H175</f>
        <v>0</v>
      </c>
      <c r="S175" s="96">
        <v>0</v>
      </c>
      <c r="T175" s="97">
        <f>S175*H175</f>
        <v>0</v>
      </c>
      <c r="U175" s="13"/>
      <c r="V175" s="13"/>
      <c r="W175" s="13"/>
      <c r="X175" s="13"/>
      <c r="Y175" s="13"/>
      <c r="Z175" s="13"/>
      <c r="AA175" s="13"/>
      <c r="AB175" s="13"/>
      <c r="AC175" s="13"/>
      <c r="AD175" s="13"/>
      <c r="AE175" s="13"/>
      <c r="AR175" s="98" t="s">
        <v>85</v>
      </c>
      <c r="AT175" s="98" t="s">
        <v>185</v>
      </c>
      <c r="AU175" s="98" t="s">
        <v>85</v>
      </c>
      <c r="AY175" s="6" t="s">
        <v>184</v>
      </c>
      <c r="BE175" s="99">
        <f>IF(N175="základní",J175,0)</f>
        <v>0</v>
      </c>
      <c r="BF175" s="99">
        <f>IF(N175="snížená",J175,0)</f>
        <v>0</v>
      </c>
      <c r="BG175" s="99">
        <f>IF(N175="zákl. přenesená",J175,0)</f>
        <v>0</v>
      </c>
      <c r="BH175" s="99">
        <f>IF(N175="sníž. přenesená",J175,0)</f>
        <v>0</v>
      </c>
      <c r="BI175" s="99">
        <f>IF(N175="nulová",J175,0)</f>
        <v>0</v>
      </c>
      <c r="BJ175" s="6" t="s">
        <v>85</v>
      </c>
      <c r="BK175" s="99">
        <f>ROUND(I175*H175,2)</f>
        <v>0</v>
      </c>
      <c r="BL175" s="6" t="s">
        <v>85</v>
      </c>
      <c r="BM175" s="98" t="s">
        <v>459</v>
      </c>
    </row>
    <row r="176" spans="1:65" s="16" customFormat="1" ht="18">
      <c r="A176" s="13"/>
      <c r="B176" s="14"/>
      <c r="C176" s="13"/>
      <c r="D176" s="100" t="s">
        <v>191</v>
      </c>
      <c r="E176" s="13"/>
      <c r="F176" s="101" t="s">
        <v>399</v>
      </c>
      <c r="G176" s="13"/>
      <c r="H176" s="13"/>
      <c r="I176" s="13"/>
      <c r="J176" s="13"/>
      <c r="K176" s="13"/>
      <c r="L176" s="14"/>
      <c r="M176" s="102"/>
      <c r="N176" s="103"/>
      <c r="O176" s="95"/>
      <c r="P176" s="95"/>
      <c r="Q176" s="95"/>
      <c r="R176" s="95"/>
      <c r="S176" s="95"/>
      <c r="T176" s="104"/>
      <c r="U176" s="13"/>
      <c r="V176" s="13"/>
      <c r="W176" s="13"/>
      <c r="X176" s="13"/>
      <c r="Y176" s="13"/>
      <c r="Z176" s="13"/>
      <c r="AA176" s="13"/>
      <c r="AB176" s="13"/>
      <c r="AC176" s="13"/>
      <c r="AD176" s="13"/>
      <c r="AE176" s="13"/>
      <c r="AT176" s="6" t="s">
        <v>191</v>
      </c>
      <c r="AU176" s="6" t="s">
        <v>85</v>
      </c>
    </row>
    <row r="177" spans="1:65" s="16" customFormat="1" ht="14.4" customHeight="1">
      <c r="A177" s="13"/>
      <c r="B177" s="14"/>
      <c r="C177" s="86" t="s">
        <v>346</v>
      </c>
      <c r="D177" s="86" t="s">
        <v>185</v>
      </c>
      <c r="E177" s="87" t="s">
        <v>460</v>
      </c>
      <c r="F177" s="88" t="s">
        <v>461</v>
      </c>
      <c r="G177" s="89" t="s">
        <v>225</v>
      </c>
      <c r="H177" s="90">
        <v>2</v>
      </c>
      <c r="I177" s="91"/>
      <c r="J177" s="91">
        <f>ROUND(I177*H177,2)</f>
        <v>0</v>
      </c>
      <c r="K177" s="92"/>
      <c r="L177" s="14" t="s">
        <v>1242</v>
      </c>
      <c r="M177" s="93" t="s">
        <v>1</v>
      </c>
      <c r="N177" s="94" t="s">
        <v>42</v>
      </c>
      <c r="O177" s="95"/>
      <c r="P177" s="96">
        <f>O177*H177</f>
        <v>0</v>
      </c>
      <c r="Q177" s="96">
        <v>0</v>
      </c>
      <c r="R177" s="96">
        <f>Q177*H177</f>
        <v>0</v>
      </c>
      <c r="S177" s="96">
        <v>0</v>
      </c>
      <c r="T177" s="97">
        <f>S177*H177</f>
        <v>0</v>
      </c>
      <c r="U177" s="13"/>
      <c r="V177" s="13"/>
      <c r="W177" s="13"/>
      <c r="X177" s="13"/>
      <c r="Y177" s="13"/>
      <c r="Z177" s="13"/>
      <c r="AA177" s="13"/>
      <c r="AB177" s="13"/>
      <c r="AC177" s="13"/>
      <c r="AD177" s="13"/>
      <c r="AE177" s="13"/>
      <c r="AR177" s="98" t="s">
        <v>85</v>
      </c>
      <c r="AT177" s="98" t="s">
        <v>185</v>
      </c>
      <c r="AU177" s="98" t="s">
        <v>85</v>
      </c>
      <c r="AY177" s="6" t="s">
        <v>184</v>
      </c>
      <c r="BE177" s="99">
        <f>IF(N177="základní",J177,0)</f>
        <v>0</v>
      </c>
      <c r="BF177" s="99">
        <f>IF(N177="snížená",J177,0)</f>
        <v>0</v>
      </c>
      <c r="BG177" s="99">
        <f>IF(N177="zákl. přenesená",J177,0)</f>
        <v>0</v>
      </c>
      <c r="BH177" s="99">
        <f>IF(N177="sníž. přenesená",J177,0)</f>
        <v>0</v>
      </c>
      <c r="BI177" s="99">
        <f>IF(N177="nulová",J177,0)</f>
        <v>0</v>
      </c>
      <c r="BJ177" s="6" t="s">
        <v>85</v>
      </c>
      <c r="BK177" s="99">
        <f>ROUND(I177*H177,2)</f>
        <v>0</v>
      </c>
      <c r="BL177" s="6" t="s">
        <v>85</v>
      </c>
      <c r="BM177" s="98" t="s">
        <v>462</v>
      </c>
    </row>
    <row r="178" spans="1:65" s="16" customFormat="1" ht="18">
      <c r="A178" s="13"/>
      <c r="B178" s="14"/>
      <c r="C178" s="13"/>
      <c r="D178" s="100" t="s">
        <v>191</v>
      </c>
      <c r="E178" s="13"/>
      <c r="F178" s="101" t="s">
        <v>399</v>
      </c>
      <c r="G178" s="13"/>
      <c r="H178" s="13"/>
      <c r="I178" s="13"/>
      <c r="J178" s="13"/>
      <c r="K178" s="13"/>
      <c r="L178" s="14"/>
      <c r="M178" s="102"/>
      <c r="N178" s="103"/>
      <c r="O178" s="95"/>
      <c r="P178" s="95"/>
      <c r="Q178" s="95"/>
      <c r="R178" s="95"/>
      <c r="S178" s="95"/>
      <c r="T178" s="104"/>
      <c r="U178" s="13"/>
      <c r="V178" s="13"/>
      <c r="W178" s="13"/>
      <c r="X178" s="13"/>
      <c r="Y178" s="13"/>
      <c r="Z178" s="13"/>
      <c r="AA178" s="13"/>
      <c r="AB178" s="13"/>
      <c r="AC178" s="13"/>
      <c r="AD178" s="13"/>
      <c r="AE178" s="13"/>
      <c r="AT178" s="6" t="s">
        <v>191</v>
      </c>
      <c r="AU178" s="6" t="s">
        <v>85</v>
      </c>
    </row>
    <row r="179" spans="1:65" s="16" customFormat="1" ht="14.4" customHeight="1">
      <c r="A179" s="13"/>
      <c r="B179" s="14"/>
      <c r="C179" s="86" t="s">
        <v>350</v>
      </c>
      <c r="D179" s="86" t="s">
        <v>185</v>
      </c>
      <c r="E179" s="87" t="s">
        <v>463</v>
      </c>
      <c r="F179" s="88" t="s">
        <v>464</v>
      </c>
      <c r="G179" s="89" t="s">
        <v>225</v>
      </c>
      <c r="H179" s="90">
        <v>2</v>
      </c>
      <c r="I179" s="91"/>
      <c r="J179" s="91">
        <f>ROUND(I179*H179,2)</f>
        <v>0</v>
      </c>
      <c r="K179" s="92"/>
      <c r="L179" s="14" t="s">
        <v>1242</v>
      </c>
      <c r="M179" s="93" t="s">
        <v>1</v>
      </c>
      <c r="N179" s="94" t="s">
        <v>42</v>
      </c>
      <c r="O179" s="95"/>
      <c r="P179" s="96">
        <f>O179*H179</f>
        <v>0</v>
      </c>
      <c r="Q179" s="96">
        <v>0</v>
      </c>
      <c r="R179" s="96">
        <f>Q179*H179</f>
        <v>0</v>
      </c>
      <c r="S179" s="96">
        <v>0</v>
      </c>
      <c r="T179" s="97">
        <f>S179*H179</f>
        <v>0</v>
      </c>
      <c r="U179" s="13"/>
      <c r="V179" s="13"/>
      <c r="W179" s="13"/>
      <c r="X179" s="13"/>
      <c r="Y179" s="13"/>
      <c r="Z179" s="13"/>
      <c r="AA179" s="13"/>
      <c r="AB179" s="13"/>
      <c r="AC179" s="13"/>
      <c r="AD179" s="13"/>
      <c r="AE179" s="13"/>
      <c r="AR179" s="98" t="s">
        <v>85</v>
      </c>
      <c r="AT179" s="98" t="s">
        <v>185</v>
      </c>
      <c r="AU179" s="98" t="s">
        <v>85</v>
      </c>
      <c r="AY179" s="6" t="s">
        <v>184</v>
      </c>
      <c r="BE179" s="99">
        <f>IF(N179="základní",J179,0)</f>
        <v>0</v>
      </c>
      <c r="BF179" s="99">
        <f>IF(N179="snížená",J179,0)</f>
        <v>0</v>
      </c>
      <c r="BG179" s="99">
        <f>IF(N179="zákl. přenesená",J179,0)</f>
        <v>0</v>
      </c>
      <c r="BH179" s="99">
        <f>IF(N179="sníž. přenesená",J179,0)</f>
        <v>0</v>
      </c>
      <c r="BI179" s="99">
        <f>IF(N179="nulová",J179,0)</f>
        <v>0</v>
      </c>
      <c r="BJ179" s="6" t="s">
        <v>85</v>
      </c>
      <c r="BK179" s="99">
        <f>ROUND(I179*H179,2)</f>
        <v>0</v>
      </c>
      <c r="BL179" s="6" t="s">
        <v>85</v>
      </c>
      <c r="BM179" s="98" t="s">
        <v>465</v>
      </c>
    </row>
    <row r="180" spans="1:65" s="16" customFormat="1" ht="18">
      <c r="A180" s="13"/>
      <c r="B180" s="14"/>
      <c r="C180" s="13"/>
      <c r="D180" s="100" t="s">
        <v>191</v>
      </c>
      <c r="E180" s="13"/>
      <c r="F180" s="101" t="s">
        <v>399</v>
      </c>
      <c r="G180" s="13"/>
      <c r="H180" s="13"/>
      <c r="I180" s="13"/>
      <c r="J180" s="13"/>
      <c r="K180" s="13"/>
      <c r="L180" s="14"/>
      <c r="M180" s="102"/>
      <c r="N180" s="103"/>
      <c r="O180" s="95"/>
      <c r="P180" s="95"/>
      <c r="Q180" s="95"/>
      <c r="R180" s="95"/>
      <c r="S180" s="95"/>
      <c r="T180" s="104"/>
      <c r="U180" s="13"/>
      <c r="V180" s="13"/>
      <c r="W180" s="13"/>
      <c r="X180" s="13"/>
      <c r="Y180" s="13"/>
      <c r="Z180" s="13"/>
      <c r="AA180" s="13"/>
      <c r="AB180" s="13"/>
      <c r="AC180" s="13"/>
      <c r="AD180" s="13"/>
      <c r="AE180" s="13"/>
      <c r="AT180" s="6" t="s">
        <v>191</v>
      </c>
      <c r="AU180" s="6" t="s">
        <v>85</v>
      </c>
    </row>
    <row r="181" spans="1:65" s="16" customFormat="1" ht="14.4" customHeight="1">
      <c r="A181" s="13"/>
      <c r="B181" s="14"/>
      <c r="C181" s="86" t="s">
        <v>354</v>
      </c>
      <c r="D181" s="86" t="s">
        <v>185</v>
      </c>
      <c r="E181" s="87" t="s">
        <v>466</v>
      </c>
      <c r="F181" s="88" t="s">
        <v>467</v>
      </c>
      <c r="G181" s="89" t="s">
        <v>225</v>
      </c>
      <c r="H181" s="90">
        <v>4</v>
      </c>
      <c r="I181" s="91"/>
      <c r="J181" s="91">
        <f>ROUND(I181*H181,2)</f>
        <v>0</v>
      </c>
      <c r="K181" s="92"/>
      <c r="L181" s="14" t="s">
        <v>1242</v>
      </c>
      <c r="M181" s="93" t="s">
        <v>1</v>
      </c>
      <c r="N181" s="94" t="s">
        <v>42</v>
      </c>
      <c r="O181" s="95"/>
      <c r="P181" s="96">
        <f>O181*H181</f>
        <v>0</v>
      </c>
      <c r="Q181" s="96">
        <v>0</v>
      </c>
      <c r="R181" s="96">
        <f>Q181*H181</f>
        <v>0</v>
      </c>
      <c r="S181" s="96">
        <v>0</v>
      </c>
      <c r="T181" s="97">
        <f>S181*H181</f>
        <v>0</v>
      </c>
      <c r="U181" s="13"/>
      <c r="V181" s="13"/>
      <c r="W181" s="13"/>
      <c r="X181" s="13"/>
      <c r="Y181" s="13"/>
      <c r="Z181" s="13"/>
      <c r="AA181" s="13"/>
      <c r="AB181" s="13"/>
      <c r="AC181" s="13"/>
      <c r="AD181" s="13"/>
      <c r="AE181" s="13"/>
      <c r="AR181" s="98" t="s">
        <v>85</v>
      </c>
      <c r="AT181" s="98" t="s">
        <v>185</v>
      </c>
      <c r="AU181" s="98" t="s">
        <v>85</v>
      </c>
      <c r="AY181" s="6" t="s">
        <v>184</v>
      </c>
      <c r="BE181" s="99">
        <f>IF(N181="základní",J181,0)</f>
        <v>0</v>
      </c>
      <c r="BF181" s="99">
        <f>IF(N181="snížená",J181,0)</f>
        <v>0</v>
      </c>
      <c r="BG181" s="99">
        <f>IF(N181="zákl. přenesená",J181,0)</f>
        <v>0</v>
      </c>
      <c r="BH181" s="99">
        <f>IF(N181="sníž. přenesená",J181,0)</f>
        <v>0</v>
      </c>
      <c r="BI181" s="99">
        <f>IF(N181="nulová",J181,0)</f>
        <v>0</v>
      </c>
      <c r="BJ181" s="6" t="s">
        <v>85</v>
      </c>
      <c r="BK181" s="99">
        <f>ROUND(I181*H181,2)</f>
        <v>0</v>
      </c>
      <c r="BL181" s="6" t="s">
        <v>85</v>
      </c>
      <c r="BM181" s="98" t="s">
        <v>468</v>
      </c>
    </row>
    <row r="182" spans="1:65" s="16" customFormat="1" ht="18">
      <c r="A182" s="13"/>
      <c r="B182" s="14"/>
      <c r="C182" s="13"/>
      <c r="D182" s="100" t="s">
        <v>191</v>
      </c>
      <c r="E182" s="13"/>
      <c r="F182" s="101" t="s">
        <v>399</v>
      </c>
      <c r="G182" s="13"/>
      <c r="H182" s="13"/>
      <c r="I182" s="13"/>
      <c r="J182" s="13"/>
      <c r="K182" s="13"/>
      <c r="L182" s="14"/>
      <c r="M182" s="102"/>
      <c r="N182" s="103"/>
      <c r="O182" s="95"/>
      <c r="P182" s="95"/>
      <c r="Q182" s="95"/>
      <c r="R182" s="95"/>
      <c r="S182" s="95"/>
      <c r="T182" s="104"/>
      <c r="U182" s="13"/>
      <c r="V182" s="13"/>
      <c r="W182" s="13"/>
      <c r="X182" s="13"/>
      <c r="Y182" s="13"/>
      <c r="Z182" s="13"/>
      <c r="AA182" s="13"/>
      <c r="AB182" s="13"/>
      <c r="AC182" s="13"/>
      <c r="AD182" s="13"/>
      <c r="AE182" s="13"/>
      <c r="AT182" s="6" t="s">
        <v>191</v>
      </c>
      <c r="AU182" s="6" t="s">
        <v>85</v>
      </c>
    </row>
    <row r="183" spans="1:65" s="16" customFormat="1" ht="14.4" customHeight="1">
      <c r="A183" s="13"/>
      <c r="B183" s="14"/>
      <c r="C183" s="86" t="s">
        <v>358</v>
      </c>
      <c r="D183" s="86" t="s">
        <v>185</v>
      </c>
      <c r="E183" s="87" t="s">
        <v>469</v>
      </c>
      <c r="F183" s="88" t="s">
        <v>470</v>
      </c>
      <c r="G183" s="89" t="s">
        <v>225</v>
      </c>
      <c r="H183" s="90">
        <v>11</v>
      </c>
      <c r="I183" s="91"/>
      <c r="J183" s="91">
        <f>ROUND(I183*H183,2)</f>
        <v>0</v>
      </c>
      <c r="K183" s="92"/>
      <c r="L183" s="14" t="s">
        <v>1242</v>
      </c>
      <c r="M183" s="93" t="s">
        <v>1</v>
      </c>
      <c r="N183" s="94" t="s">
        <v>42</v>
      </c>
      <c r="O183" s="95"/>
      <c r="P183" s="96">
        <f>O183*H183</f>
        <v>0</v>
      </c>
      <c r="Q183" s="96">
        <v>0</v>
      </c>
      <c r="R183" s="96">
        <f>Q183*H183</f>
        <v>0</v>
      </c>
      <c r="S183" s="96">
        <v>0</v>
      </c>
      <c r="T183" s="97">
        <f>S183*H183</f>
        <v>0</v>
      </c>
      <c r="U183" s="13"/>
      <c r="V183" s="13"/>
      <c r="W183" s="13"/>
      <c r="X183" s="13"/>
      <c r="Y183" s="13"/>
      <c r="Z183" s="13"/>
      <c r="AA183" s="13"/>
      <c r="AB183" s="13"/>
      <c r="AC183" s="13"/>
      <c r="AD183" s="13"/>
      <c r="AE183" s="13"/>
      <c r="AR183" s="98" t="s">
        <v>85</v>
      </c>
      <c r="AT183" s="98" t="s">
        <v>185</v>
      </c>
      <c r="AU183" s="98" t="s">
        <v>85</v>
      </c>
      <c r="AY183" s="6" t="s">
        <v>184</v>
      </c>
      <c r="BE183" s="99">
        <f>IF(N183="základní",J183,0)</f>
        <v>0</v>
      </c>
      <c r="BF183" s="99">
        <f>IF(N183="snížená",J183,0)</f>
        <v>0</v>
      </c>
      <c r="BG183" s="99">
        <f>IF(N183="zákl. přenesená",J183,0)</f>
        <v>0</v>
      </c>
      <c r="BH183" s="99">
        <f>IF(N183="sníž. přenesená",J183,0)</f>
        <v>0</v>
      </c>
      <c r="BI183" s="99">
        <f>IF(N183="nulová",J183,0)</f>
        <v>0</v>
      </c>
      <c r="BJ183" s="6" t="s">
        <v>85</v>
      </c>
      <c r="BK183" s="99">
        <f>ROUND(I183*H183,2)</f>
        <v>0</v>
      </c>
      <c r="BL183" s="6" t="s">
        <v>85</v>
      </c>
      <c r="BM183" s="98" t="s">
        <v>471</v>
      </c>
    </row>
    <row r="184" spans="1:65" s="16" customFormat="1" ht="18">
      <c r="A184" s="13"/>
      <c r="B184" s="14"/>
      <c r="C184" s="13"/>
      <c r="D184" s="100" t="s">
        <v>191</v>
      </c>
      <c r="E184" s="13"/>
      <c r="F184" s="101" t="s">
        <v>399</v>
      </c>
      <c r="G184" s="13"/>
      <c r="H184" s="13"/>
      <c r="I184" s="13"/>
      <c r="J184" s="13"/>
      <c r="K184" s="13"/>
      <c r="L184" s="14"/>
      <c r="M184" s="102"/>
      <c r="N184" s="103"/>
      <c r="O184" s="95"/>
      <c r="P184" s="95"/>
      <c r="Q184" s="95"/>
      <c r="R184" s="95"/>
      <c r="S184" s="95"/>
      <c r="T184" s="104"/>
      <c r="U184" s="13"/>
      <c r="V184" s="13"/>
      <c r="W184" s="13"/>
      <c r="X184" s="13"/>
      <c r="Y184" s="13"/>
      <c r="Z184" s="13"/>
      <c r="AA184" s="13"/>
      <c r="AB184" s="13"/>
      <c r="AC184" s="13"/>
      <c r="AD184" s="13"/>
      <c r="AE184" s="13"/>
      <c r="AT184" s="6" t="s">
        <v>191</v>
      </c>
      <c r="AU184" s="6" t="s">
        <v>85</v>
      </c>
    </row>
    <row r="185" spans="1:65" s="16" customFormat="1" ht="14.4" customHeight="1">
      <c r="A185" s="13"/>
      <c r="B185" s="14"/>
      <c r="C185" s="86" t="s">
        <v>362</v>
      </c>
      <c r="D185" s="86" t="s">
        <v>185</v>
      </c>
      <c r="E185" s="87" t="s">
        <v>472</v>
      </c>
      <c r="F185" s="88" t="s">
        <v>473</v>
      </c>
      <c r="G185" s="89" t="s">
        <v>225</v>
      </c>
      <c r="H185" s="90">
        <v>8</v>
      </c>
      <c r="I185" s="91"/>
      <c r="J185" s="91">
        <f>ROUND(I185*H185,2)</f>
        <v>0</v>
      </c>
      <c r="K185" s="92"/>
      <c r="L185" s="14" t="s">
        <v>1242</v>
      </c>
      <c r="M185" s="93" t="s">
        <v>1</v>
      </c>
      <c r="N185" s="94" t="s">
        <v>42</v>
      </c>
      <c r="O185" s="95"/>
      <c r="P185" s="96">
        <f>O185*H185</f>
        <v>0</v>
      </c>
      <c r="Q185" s="96">
        <v>0</v>
      </c>
      <c r="R185" s="96">
        <f>Q185*H185</f>
        <v>0</v>
      </c>
      <c r="S185" s="96">
        <v>0</v>
      </c>
      <c r="T185" s="97">
        <f>S185*H185</f>
        <v>0</v>
      </c>
      <c r="U185" s="13"/>
      <c r="V185" s="13"/>
      <c r="W185" s="13"/>
      <c r="X185" s="13"/>
      <c r="Y185" s="13"/>
      <c r="Z185" s="13"/>
      <c r="AA185" s="13"/>
      <c r="AB185" s="13"/>
      <c r="AC185" s="13"/>
      <c r="AD185" s="13"/>
      <c r="AE185" s="13"/>
      <c r="AR185" s="98" t="s">
        <v>85</v>
      </c>
      <c r="AT185" s="98" t="s">
        <v>185</v>
      </c>
      <c r="AU185" s="98" t="s">
        <v>85</v>
      </c>
      <c r="AY185" s="6" t="s">
        <v>184</v>
      </c>
      <c r="BE185" s="99">
        <f>IF(N185="základní",J185,0)</f>
        <v>0</v>
      </c>
      <c r="BF185" s="99">
        <f>IF(N185="snížená",J185,0)</f>
        <v>0</v>
      </c>
      <c r="BG185" s="99">
        <f>IF(N185="zákl. přenesená",J185,0)</f>
        <v>0</v>
      </c>
      <c r="BH185" s="99">
        <f>IF(N185="sníž. přenesená",J185,0)</f>
        <v>0</v>
      </c>
      <c r="BI185" s="99">
        <f>IF(N185="nulová",J185,0)</f>
        <v>0</v>
      </c>
      <c r="BJ185" s="6" t="s">
        <v>85</v>
      </c>
      <c r="BK185" s="99">
        <f>ROUND(I185*H185,2)</f>
        <v>0</v>
      </c>
      <c r="BL185" s="6" t="s">
        <v>85</v>
      </c>
      <c r="BM185" s="98" t="s">
        <v>474</v>
      </c>
    </row>
    <row r="186" spans="1:65" s="16" customFormat="1" ht="18">
      <c r="A186" s="13"/>
      <c r="B186" s="14"/>
      <c r="C186" s="13"/>
      <c r="D186" s="100" t="s">
        <v>191</v>
      </c>
      <c r="E186" s="13"/>
      <c r="F186" s="101" t="s">
        <v>399</v>
      </c>
      <c r="G186" s="13"/>
      <c r="H186" s="13"/>
      <c r="I186" s="13"/>
      <c r="J186" s="13"/>
      <c r="K186" s="13"/>
      <c r="L186" s="14"/>
      <c r="M186" s="102"/>
      <c r="N186" s="103"/>
      <c r="O186" s="95"/>
      <c r="P186" s="95"/>
      <c r="Q186" s="95"/>
      <c r="R186" s="95"/>
      <c r="S186" s="95"/>
      <c r="T186" s="104"/>
      <c r="U186" s="13"/>
      <c r="V186" s="13"/>
      <c r="W186" s="13"/>
      <c r="X186" s="13"/>
      <c r="Y186" s="13"/>
      <c r="Z186" s="13"/>
      <c r="AA186" s="13"/>
      <c r="AB186" s="13"/>
      <c r="AC186" s="13"/>
      <c r="AD186" s="13"/>
      <c r="AE186" s="13"/>
      <c r="AT186" s="6" t="s">
        <v>191</v>
      </c>
      <c r="AU186" s="6" t="s">
        <v>85</v>
      </c>
    </row>
    <row r="187" spans="1:65" s="16" customFormat="1" ht="14.4" customHeight="1">
      <c r="A187" s="13"/>
      <c r="B187" s="14"/>
      <c r="C187" s="86" t="s">
        <v>368</v>
      </c>
      <c r="D187" s="86" t="s">
        <v>185</v>
      </c>
      <c r="E187" s="87" t="s">
        <v>475</v>
      </c>
      <c r="F187" s="88" t="s">
        <v>476</v>
      </c>
      <c r="G187" s="89" t="s">
        <v>225</v>
      </c>
      <c r="H187" s="90">
        <v>5</v>
      </c>
      <c r="I187" s="91"/>
      <c r="J187" s="91">
        <f>ROUND(I187*H187,2)</f>
        <v>0</v>
      </c>
      <c r="K187" s="92"/>
      <c r="L187" s="14" t="s">
        <v>1242</v>
      </c>
      <c r="M187" s="93" t="s">
        <v>1</v>
      </c>
      <c r="N187" s="94" t="s">
        <v>42</v>
      </c>
      <c r="O187" s="95"/>
      <c r="P187" s="96">
        <f>O187*H187</f>
        <v>0</v>
      </c>
      <c r="Q187" s="96">
        <v>0</v>
      </c>
      <c r="R187" s="96">
        <f>Q187*H187</f>
        <v>0</v>
      </c>
      <c r="S187" s="96">
        <v>0</v>
      </c>
      <c r="T187" s="97">
        <f>S187*H187</f>
        <v>0</v>
      </c>
      <c r="U187" s="13"/>
      <c r="V187" s="13"/>
      <c r="W187" s="13"/>
      <c r="X187" s="13"/>
      <c r="Y187" s="13"/>
      <c r="Z187" s="13"/>
      <c r="AA187" s="13"/>
      <c r="AB187" s="13"/>
      <c r="AC187" s="13"/>
      <c r="AD187" s="13"/>
      <c r="AE187" s="13"/>
      <c r="AR187" s="98" t="s">
        <v>85</v>
      </c>
      <c r="AT187" s="98" t="s">
        <v>185</v>
      </c>
      <c r="AU187" s="98" t="s">
        <v>85</v>
      </c>
      <c r="AY187" s="6" t="s">
        <v>184</v>
      </c>
      <c r="BE187" s="99">
        <f>IF(N187="základní",J187,0)</f>
        <v>0</v>
      </c>
      <c r="BF187" s="99">
        <f>IF(N187="snížená",J187,0)</f>
        <v>0</v>
      </c>
      <c r="BG187" s="99">
        <f>IF(N187="zákl. přenesená",J187,0)</f>
        <v>0</v>
      </c>
      <c r="BH187" s="99">
        <f>IF(N187="sníž. přenesená",J187,0)</f>
        <v>0</v>
      </c>
      <c r="BI187" s="99">
        <f>IF(N187="nulová",J187,0)</f>
        <v>0</v>
      </c>
      <c r="BJ187" s="6" t="s">
        <v>85</v>
      </c>
      <c r="BK187" s="99">
        <f>ROUND(I187*H187,2)</f>
        <v>0</v>
      </c>
      <c r="BL187" s="6" t="s">
        <v>85</v>
      </c>
      <c r="BM187" s="98" t="s">
        <v>477</v>
      </c>
    </row>
    <row r="188" spans="1:65" s="16" customFormat="1" ht="18">
      <c r="A188" s="13"/>
      <c r="B188" s="14"/>
      <c r="C188" s="13"/>
      <c r="D188" s="100" t="s">
        <v>191</v>
      </c>
      <c r="E188" s="13"/>
      <c r="F188" s="101" t="s">
        <v>399</v>
      </c>
      <c r="G188" s="13"/>
      <c r="H188" s="13"/>
      <c r="I188" s="13"/>
      <c r="J188" s="13"/>
      <c r="K188" s="13"/>
      <c r="L188" s="14"/>
      <c r="M188" s="102"/>
      <c r="N188" s="103"/>
      <c r="O188" s="95"/>
      <c r="P188" s="95"/>
      <c r="Q188" s="95"/>
      <c r="R188" s="95"/>
      <c r="S188" s="95"/>
      <c r="T188" s="104"/>
      <c r="U188" s="13"/>
      <c r="V188" s="13"/>
      <c r="W188" s="13"/>
      <c r="X188" s="13"/>
      <c r="Y188" s="13"/>
      <c r="Z188" s="13"/>
      <c r="AA188" s="13"/>
      <c r="AB188" s="13"/>
      <c r="AC188" s="13"/>
      <c r="AD188" s="13"/>
      <c r="AE188" s="13"/>
      <c r="AT188" s="6" t="s">
        <v>191</v>
      </c>
      <c r="AU188" s="6" t="s">
        <v>85</v>
      </c>
    </row>
    <row r="189" spans="1:65" s="16" customFormat="1" ht="14.4" customHeight="1">
      <c r="A189" s="13"/>
      <c r="B189" s="14"/>
      <c r="C189" s="86" t="s">
        <v>373</v>
      </c>
      <c r="D189" s="86" t="s">
        <v>185</v>
      </c>
      <c r="E189" s="87" t="s">
        <v>478</v>
      </c>
      <c r="F189" s="88" t="s">
        <v>479</v>
      </c>
      <c r="G189" s="89" t="s">
        <v>225</v>
      </c>
      <c r="H189" s="90">
        <v>6</v>
      </c>
      <c r="I189" s="91"/>
      <c r="J189" s="91">
        <f>ROUND(I189*H189,2)</f>
        <v>0</v>
      </c>
      <c r="K189" s="92"/>
      <c r="L189" s="14" t="s">
        <v>1242</v>
      </c>
      <c r="M189" s="93" t="s">
        <v>1</v>
      </c>
      <c r="N189" s="94" t="s">
        <v>42</v>
      </c>
      <c r="O189" s="95"/>
      <c r="P189" s="96">
        <f>O189*H189</f>
        <v>0</v>
      </c>
      <c r="Q189" s="96">
        <v>0</v>
      </c>
      <c r="R189" s="96">
        <f>Q189*H189</f>
        <v>0</v>
      </c>
      <c r="S189" s="96">
        <v>0</v>
      </c>
      <c r="T189" s="97">
        <f>S189*H189</f>
        <v>0</v>
      </c>
      <c r="U189" s="13"/>
      <c r="V189" s="13"/>
      <c r="W189" s="13"/>
      <c r="X189" s="13"/>
      <c r="Y189" s="13"/>
      <c r="Z189" s="13"/>
      <c r="AA189" s="13"/>
      <c r="AB189" s="13"/>
      <c r="AC189" s="13"/>
      <c r="AD189" s="13"/>
      <c r="AE189" s="13"/>
      <c r="AR189" s="98" t="s">
        <v>85</v>
      </c>
      <c r="AT189" s="98" t="s">
        <v>185</v>
      </c>
      <c r="AU189" s="98" t="s">
        <v>85</v>
      </c>
      <c r="AY189" s="6" t="s">
        <v>184</v>
      </c>
      <c r="BE189" s="99">
        <f>IF(N189="základní",J189,0)</f>
        <v>0</v>
      </c>
      <c r="BF189" s="99">
        <f>IF(N189="snížená",J189,0)</f>
        <v>0</v>
      </c>
      <c r="BG189" s="99">
        <f>IF(N189="zákl. přenesená",J189,0)</f>
        <v>0</v>
      </c>
      <c r="BH189" s="99">
        <f>IF(N189="sníž. přenesená",J189,0)</f>
        <v>0</v>
      </c>
      <c r="BI189" s="99">
        <f>IF(N189="nulová",J189,0)</f>
        <v>0</v>
      </c>
      <c r="BJ189" s="6" t="s">
        <v>85</v>
      </c>
      <c r="BK189" s="99">
        <f>ROUND(I189*H189,2)</f>
        <v>0</v>
      </c>
      <c r="BL189" s="6" t="s">
        <v>85</v>
      </c>
      <c r="BM189" s="98" t="s">
        <v>480</v>
      </c>
    </row>
    <row r="190" spans="1:65" s="16" customFormat="1" ht="18">
      <c r="A190" s="13"/>
      <c r="B190" s="14"/>
      <c r="C190" s="13"/>
      <c r="D190" s="100" t="s">
        <v>191</v>
      </c>
      <c r="E190" s="13"/>
      <c r="F190" s="101" t="s">
        <v>399</v>
      </c>
      <c r="G190" s="13"/>
      <c r="H190" s="13"/>
      <c r="I190" s="13"/>
      <c r="J190" s="13"/>
      <c r="K190" s="13"/>
      <c r="L190" s="14"/>
      <c r="M190" s="102"/>
      <c r="N190" s="103"/>
      <c r="O190" s="95"/>
      <c r="P190" s="95"/>
      <c r="Q190" s="95"/>
      <c r="R190" s="95"/>
      <c r="S190" s="95"/>
      <c r="T190" s="104"/>
      <c r="U190" s="13"/>
      <c r="V190" s="13"/>
      <c r="W190" s="13"/>
      <c r="X190" s="13"/>
      <c r="Y190" s="13"/>
      <c r="Z190" s="13"/>
      <c r="AA190" s="13"/>
      <c r="AB190" s="13"/>
      <c r="AC190" s="13"/>
      <c r="AD190" s="13"/>
      <c r="AE190" s="13"/>
      <c r="AT190" s="6" t="s">
        <v>191</v>
      </c>
      <c r="AU190" s="6" t="s">
        <v>85</v>
      </c>
    </row>
    <row r="191" spans="1:65" s="16" customFormat="1" ht="14.4" customHeight="1">
      <c r="A191" s="13"/>
      <c r="B191" s="14"/>
      <c r="C191" s="86" t="s">
        <v>377</v>
      </c>
      <c r="D191" s="86" t="s">
        <v>185</v>
      </c>
      <c r="E191" s="87" t="s">
        <v>481</v>
      </c>
      <c r="F191" s="88" t="s">
        <v>482</v>
      </c>
      <c r="G191" s="89" t="s">
        <v>225</v>
      </c>
      <c r="H191" s="90">
        <v>1</v>
      </c>
      <c r="I191" s="91"/>
      <c r="J191" s="91">
        <f>ROUND(I191*H191,2)</f>
        <v>0</v>
      </c>
      <c r="K191" s="92"/>
      <c r="L191" s="14" t="s">
        <v>1242</v>
      </c>
      <c r="M191" s="93" t="s">
        <v>1</v>
      </c>
      <c r="N191" s="94" t="s">
        <v>42</v>
      </c>
      <c r="O191" s="95"/>
      <c r="P191" s="96">
        <f>O191*H191</f>
        <v>0</v>
      </c>
      <c r="Q191" s="96">
        <v>0</v>
      </c>
      <c r="R191" s="96">
        <f>Q191*H191</f>
        <v>0</v>
      </c>
      <c r="S191" s="96">
        <v>0</v>
      </c>
      <c r="T191" s="97">
        <f>S191*H191</f>
        <v>0</v>
      </c>
      <c r="U191" s="13"/>
      <c r="V191" s="13"/>
      <c r="W191" s="13"/>
      <c r="X191" s="13"/>
      <c r="Y191" s="13"/>
      <c r="Z191" s="13"/>
      <c r="AA191" s="13"/>
      <c r="AB191" s="13"/>
      <c r="AC191" s="13"/>
      <c r="AD191" s="13"/>
      <c r="AE191" s="13"/>
      <c r="AR191" s="98" t="s">
        <v>85</v>
      </c>
      <c r="AT191" s="98" t="s">
        <v>185</v>
      </c>
      <c r="AU191" s="98" t="s">
        <v>85</v>
      </c>
      <c r="AY191" s="6" t="s">
        <v>184</v>
      </c>
      <c r="BE191" s="99">
        <f>IF(N191="základní",J191,0)</f>
        <v>0</v>
      </c>
      <c r="BF191" s="99">
        <f>IF(N191="snížená",J191,0)</f>
        <v>0</v>
      </c>
      <c r="BG191" s="99">
        <f>IF(N191="zákl. přenesená",J191,0)</f>
        <v>0</v>
      </c>
      <c r="BH191" s="99">
        <f>IF(N191="sníž. přenesená",J191,0)</f>
        <v>0</v>
      </c>
      <c r="BI191" s="99">
        <f>IF(N191="nulová",J191,0)</f>
        <v>0</v>
      </c>
      <c r="BJ191" s="6" t="s">
        <v>85</v>
      </c>
      <c r="BK191" s="99">
        <f>ROUND(I191*H191,2)</f>
        <v>0</v>
      </c>
      <c r="BL191" s="6" t="s">
        <v>85</v>
      </c>
      <c r="BM191" s="98" t="s">
        <v>483</v>
      </c>
    </row>
    <row r="192" spans="1:65" s="16" customFormat="1" ht="18">
      <c r="A192" s="13"/>
      <c r="B192" s="14"/>
      <c r="C192" s="13"/>
      <c r="D192" s="100" t="s">
        <v>191</v>
      </c>
      <c r="E192" s="13"/>
      <c r="F192" s="101" t="s">
        <v>399</v>
      </c>
      <c r="G192" s="13"/>
      <c r="H192" s="13"/>
      <c r="I192" s="13"/>
      <c r="J192" s="13"/>
      <c r="K192" s="13"/>
      <c r="L192" s="14"/>
      <c r="M192" s="102"/>
      <c r="N192" s="103"/>
      <c r="O192" s="95"/>
      <c r="P192" s="95"/>
      <c r="Q192" s="95"/>
      <c r="R192" s="95"/>
      <c r="S192" s="95"/>
      <c r="T192" s="104"/>
      <c r="U192" s="13"/>
      <c r="V192" s="13"/>
      <c r="W192" s="13"/>
      <c r="X192" s="13"/>
      <c r="Y192" s="13"/>
      <c r="Z192" s="13"/>
      <c r="AA192" s="13"/>
      <c r="AB192" s="13"/>
      <c r="AC192" s="13"/>
      <c r="AD192" s="13"/>
      <c r="AE192" s="13"/>
      <c r="AT192" s="6" t="s">
        <v>191</v>
      </c>
      <c r="AU192" s="6" t="s">
        <v>85</v>
      </c>
    </row>
    <row r="193" spans="1:65" s="16" customFormat="1" ht="14.4" customHeight="1">
      <c r="A193" s="13"/>
      <c r="B193" s="14"/>
      <c r="C193" s="86" t="s">
        <v>381</v>
      </c>
      <c r="D193" s="86" t="s">
        <v>185</v>
      </c>
      <c r="E193" s="87" t="s">
        <v>484</v>
      </c>
      <c r="F193" s="88" t="s">
        <v>485</v>
      </c>
      <c r="G193" s="89" t="s">
        <v>225</v>
      </c>
      <c r="H193" s="90">
        <v>3</v>
      </c>
      <c r="I193" s="91"/>
      <c r="J193" s="91">
        <f>ROUND(I193*H193,2)</f>
        <v>0</v>
      </c>
      <c r="K193" s="92"/>
      <c r="L193" s="14" t="s">
        <v>1242</v>
      </c>
      <c r="M193" s="93" t="s">
        <v>1</v>
      </c>
      <c r="N193" s="94" t="s">
        <v>42</v>
      </c>
      <c r="O193" s="95"/>
      <c r="P193" s="96">
        <f>O193*H193</f>
        <v>0</v>
      </c>
      <c r="Q193" s="96">
        <v>0</v>
      </c>
      <c r="R193" s="96">
        <f>Q193*H193</f>
        <v>0</v>
      </c>
      <c r="S193" s="96">
        <v>0</v>
      </c>
      <c r="T193" s="97">
        <f>S193*H193</f>
        <v>0</v>
      </c>
      <c r="U193" s="13"/>
      <c r="V193" s="13"/>
      <c r="W193" s="13"/>
      <c r="X193" s="13"/>
      <c r="Y193" s="13"/>
      <c r="Z193" s="13"/>
      <c r="AA193" s="13"/>
      <c r="AB193" s="13"/>
      <c r="AC193" s="13"/>
      <c r="AD193" s="13"/>
      <c r="AE193" s="13"/>
      <c r="AR193" s="98" t="s">
        <v>85</v>
      </c>
      <c r="AT193" s="98" t="s">
        <v>185</v>
      </c>
      <c r="AU193" s="98" t="s">
        <v>85</v>
      </c>
      <c r="AY193" s="6" t="s">
        <v>184</v>
      </c>
      <c r="BE193" s="99">
        <f>IF(N193="základní",J193,0)</f>
        <v>0</v>
      </c>
      <c r="BF193" s="99">
        <f>IF(N193="snížená",J193,0)</f>
        <v>0</v>
      </c>
      <c r="BG193" s="99">
        <f>IF(N193="zákl. přenesená",J193,0)</f>
        <v>0</v>
      </c>
      <c r="BH193" s="99">
        <f>IF(N193="sníž. přenesená",J193,0)</f>
        <v>0</v>
      </c>
      <c r="BI193" s="99">
        <f>IF(N193="nulová",J193,0)</f>
        <v>0</v>
      </c>
      <c r="BJ193" s="6" t="s">
        <v>85</v>
      </c>
      <c r="BK193" s="99">
        <f>ROUND(I193*H193,2)</f>
        <v>0</v>
      </c>
      <c r="BL193" s="6" t="s">
        <v>85</v>
      </c>
      <c r="BM193" s="98" t="s">
        <v>486</v>
      </c>
    </row>
    <row r="194" spans="1:65" s="16" customFormat="1" ht="18">
      <c r="A194" s="13"/>
      <c r="B194" s="14"/>
      <c r="C194" s="13"/>
      <c r="D194" s="100" t="s">
        <v>191</v>
      </c>
      <c r="E194" s="13"/>
      <c r="F194" s="101" t="s">
        <v>399</v>
      </c>
      <c r="G194" s="13"/>
      <c r="H194" s="13"/>
      <c r="I194" s="13"/>
      <c r="J194" s="13"/>
      <c r="K194" s="13"/>
      <c r="L194" s="14"/>
      <c r="M194" s="102"/>
      <c r="N194" s="103"/>
      <c r="O194" s="95"/>
      <c r="P194" s="95"/>
      <c r="Q194" s="95"/>
      <c r="R194" s="95"/>
      <c r="S194" s="95"/>
      <c r="T194" s="104"/>
      <c r="U194" s="13"/>
      <c r="V194" s="13"/>
      <c r="W194" s="13"/>
      <c r="X194" s="13"/>
      <c r="Y194" s="13"/>
      <c r="Z194" s="13"/>
      <c r="AA194" s="13"/>
      <c r="AB194" s="13"/>
      <c r="AC194" s="13"/>
      <c r="AD194" s="13"/>
      <c r="AE194" s="13"/>
      <c r="AT194" s="6" t="s">
        <v>191</v>
      </c>
      <c r="AU194" s="6" t="s">
        <v>85</v>
      </c>
    </row>
    <row r="195" spans="1:65" s="16" customFormat="1" ht="14.4" customHeight="1">
      <c r="A195" s="13"/>
      <c r="B195" s="14"/>
      <c r="C195" s="86" t="s">
        <v>384</v>
      </c>
      <c r="D195" s="86" t="s">
        <v>185</v>
      </c>
      <c r="E195" s="87" t="s">
        <v>487</v>
      </c>
      <c r="F195" s="88" t="s">
        <v>488</v>
      </c>
      <c r="G195" s="89" t="s">
        <v>225</v>
      </c>
      <c r="H195" s="90">
        <v>3</v>
      </c>
      <c r="I195" s="91"/>
      <c r="J195" s="91">
        <f>ROUND(I195*H195,2)</f>
        <v>0</v>
      </c>
      <c r="K195" s="92"/>
      <c r="L195" s="14" t="s">
        <v>1242</v>
      </c>
      <c r="M195" s="93" t="s">
        <v>1</v>
      </c>
      <c r="N195" s="94" t="s">
        <v>42</v>
      </c>
      <c r="O195" s="95"/>
      <c r="P195" s="96">
        <f>O195*H195</f>
        <v>0</v>
      </c>
      <c r="Q195" s="96">
        <v>0</v>
      </c>
      <c r="R195" s="96">
        <f>Q195*H195</f>
        <v>0</v>
      </c>
      <c r="S195" s="96">
        <v>0</v>
      </c>
      <c r="T195" s="97">
        <f>S195*H195</f>
        <v>0</v>
      </c>
      <c r="U195" s="13"/>
      <c r="V195" s="13"/>
      <c r="W195" s="13"/>
      <c r="X195" s="13"/>
      <c r="Y195" s="13"/>
      <c r="Z195" s="13"/>
      <c r="AA195" s="13"/>
      <c r="AB195" s="13"/>
      <c r="AC195" s="13"/>
      <c r="AD195" s="13"/>
      <c r="AE195" s="13"/>
      <c r="AR195" s="98" t="s">
        <v>85</v>
      </c>
      <c r="AT195" s="98" t="s">
        <v>185</v>
      </c>
      <c r="AU195" s="98" t="s">
        <v>85</v>
      </c>
      <c r="AY195" s="6" t="s">
        <v>184</v>
      </c>
      <c r="BE195" s="99">
        <f>IF(N195="základní",J195,0)</f>
        <v>0</v>
      </c>
      <c r="BF195" s="99">
        <f>IF(N195="snížená",J195,0)</f>
        <v>0</v>
      </c>
      <c r="BG195" s="99">
        <f>IF(N195="zákl. přenesená",J195,0)</f>
        <v>0</v>
      </c>
      <c r="BH195" s="99">
        <f>IF(N195="sníž. přenesená",J195,0)</f>
        <v>0</v>
      </c>
      <c r="BI195" s="99">
        <f>IF(N195="nulová",J195,0)</f>
        <v>0</v>
      </c>
      <c r="BJ195" s="6" t="s">
        <v>85</v>
      </c>
      <c r="BK195" s="99">
        <f>ROUND(I195*H195,2)</f>
        <v>0</v>
      </c>
      <c r="BL195" s="6" t="s">
        <v>85</v>
      </c>
      <c r="BM195" s="98" t="s">
        <v>489</v>
      </c>
    </row>
    <row r="196" spans="1:65" s="16" customFormat="1" ht="18">
      <c r="A196" s="13"/>
      <c r="B196" s="14"/>
      <c r="C196" s="13"/>
      <c r="D196" s="100" t="s">
        <v>191</v>
      </c>
      <c r="E196" s="13"/>
      <c r="F196" s="101" t="s">
        <v>399</v>
      </c>
      <c r="G196" s="13"/>
      <c r="H196" s="13"/>
      <c r="I196" s="13"/>
      <c r="J196" s="13"/>
      <c r="K196" s="13"/>
      <c r="L196" s="14"/>
      <c r="M196" s="102"/>
      <c r="N196" s="103"/>
      <c r="O196" s="95"/>
      <c r="P196" s="95"/>
      <c r="Q196" s="95"/>
      <c r="R196" s="95"/>
      <c r="S196" s="95"/>
      <c r="T196" s="104"/>
      <c r="U196" s="13"/>
      <c r="V196" s="13"/>
      <c r="W196" s="13"/>
      <c r="X196" s="13"/>
      <c r="Y196" s="13"/>
      <c r="Z196" s="13"/>
      <c r="AA196" s="13"/>
      <c r="AB196" s="13"/>
      <c r="AC196" s="13"/>
      <c r="AD196" s="13"/>
      <c r="AE196" s="13"/>
      <c r="AT196" s="6" t="s">
        <v>191</v>
      </c>
      <c r="AU196" s="6" t="s">
        <v>85</v>
      </c>
    </row>
    <row r="197" spans="1:65" s="16" customFormat="1" ht="14.4" customHeight="1">
      <c r="A197" s="13"/>
      <c r="B197" s="14"/>
      <c r="C197" s="86" t="s">
        <v>226</v>
      </c>
      <c r="D197" s="86" t="s">
        <v>185</v>
      </c>
      <c r="E197" s="87" t="s">
        <v>490</v>
      </c>
      <c r="F197" s="88" t="s">
        <v>491</v>
      </c>
      <c r="G197" s="89" t="s">
        <v>225</v>
      </c>
      <c r="H197" s="90">
        <v>1</v>
      </c>
      <c r="I197" s="91"/>
      <c r="J197" s="91">
        <f>ROUND(I197*H197,2)</f>
        <v>0</v>
      </c>
      <c r="K197" s="92"/>
      <c r="L197" s="14" t="s">
        <v>1242</v>
      </c>
      <c r="M197" s="93" t="s">
        <v>1</v>
      </c>
      <c r="N197" s="94" t="s">
        <v>42</v>
      </c>
      <c r="O197" s="95"/>
      <c r="P197" s="96">
        <f>O197*H197</f>
        <v>0</v>
      </c>
      <c r="Q197" s="96">
        <v>0</v>
      </c>
      <c r="R197" s="96">
        <f>Q197*H197</f>
        <v>0</v>
      </c>
      <c r="S197" s="96">
        <v>0</v>
      </c>
      <c r="T197" s="97">
        <f>S197*H197</f>
        <v>0</v>
      </c>
      <c r="U197" s="13"/>
      <c r="V197" s="13"/>
      <c r="W197" s="13"/>
      <c r="X197" s="13"/>
      <c r="Y197" s="13"/>
      <c r="Z197" s="13"/>
      <c r="AA197" s="13"/>
      <c r="AB197" s="13"/>
      <c r="AC197" s="13"/>
      <c r="AD197" s="13"/>
      <c r="AE197" s="13"/>
      <c r="AR197" s="98" t="s">
        <v>85</v>
      </c>
      <c r="AT197" s="98" t="s">
        <v>185</v>
      </c>
      <c r="AU197" s="98" t="s">
        <v>85</v>
      </c>
      <c r="AY197" s="6" t="s">
        <v>184</v>
      </c>
      <c r="BE197" s="99">
        <f>IF(N197="základní",J197,0)</f>
        <v>0</v>
      </c>
      <c r="BF197" s="99">
        <f>IF(N197="snížená",J197,0)</f>
        <v>0</v>
      </c>
      <c r="BG197" s="99">
        <f>IF(N197="zákl. přenesená",J197,0)</f>
        <v>0</v>
      </c>
      <c r="BH197" s="99">
        <f>IF(N197="sníž. přenesená",J197,0)</f>
        <v>0</v>
      </c>
      <c r="BI197" s="99">
        <f>IF(N197="nulová",J197,0)</f>
        <v>0</v>
      </c>
      <c r="BJ197" s="6" t="s">
        <v>85</v>
      </c>
      <c r="BK197" s="99">
        <f>ROUND(I197*H197,2)</f>
        <v>0</v>
      </c>
      <c r="BL197" s="6" t="s">
        <v>85</v>
      </c>
      <c r="BM197" s="98" t="s">
        <v>492</v>
      </c>
    </row>
    <row r="198" spans="1:65" s="16" customFormat="1" ht="18">
      <c r="A198" s="13"/>
      <c r="B198" s="14"/>
      <c r="C198" s="13"/>
      <c r="D198" s="100" t="s">
        <v>191</v>
      </c>
      <c r="E198" s="13"/>
      <c r="F198" s="101" t="s">
        <v>399</v>
      </c>
      <c r="G198" s="13"/>
      <c r="H198" s="13"/>
      <c r="I198" s="13"/>
      <c r="J198" s="13"/>
      <c r="K198" s="13"/>
      <c r="L198" s="14"/>
      <c r="M198" s="102"/>
      <c r="N198" s="103"/>
      <c r="O198" s="95"/>
      <c r="P198" s="95"/>
      <c r="Q198" s="95"/>
      <c r="R198" s="95"/>
      <c r="S198" s="95"/>
      <c r="T198" s="104"/>
      <c r="U198" s="13"/>
      <c r="V198" s="13"/>
      <c r="W198" s="13"/>
      <c r="X198" s="13"/>
      <c r="Y198" s="13"/>
      <c r="Z198" s="13"/>
      <c r="AA198" s="13"/>
      <c r="AB198" s="13"/>
      <c r="AC198" s="13"/>
      <c r="AD198" s="13"/>
      <c r="AE198" s="13"/>
      <c r="AT198" s="6" t="s">
        <v>191</v>
      </c>
      <c r="AU198" s="6" t="s">
        <v>85</v>
      </c>
    </row>
    <row r="199" spans="1:65" s="16" customFormat="1" ht="14.4" customHeight="1">
      <c r="A199" s="13"/>
      <c r="B199" s="14"/>
      <c r="C199" s="86" t="s">
        <v>391</v>
      </c>
      <c r="D199" s="86" t="s">
        <v>185</v>
      </c>
      <c r="E199" s="87" t="s">
        <v>493</v>
      </c>
      <c r="F199" s="88" t="s">
        <v>494</v>
      </c>
      <c r="G199" s="89" t="s">
        <v>225</v>
      </c>
      <c r="H199" s="90">
        <v>2</v>
      </c>
      <c r="I199" s="91"/>
      <c r="J199" s="91">
        <f>ROUND(I199*H199,2)</f>
        <v>0</v>
      </c>
      <c r="K199" s="92"/>
      <c r="L199" s="14" t="s">
        <v>1242</v>
      </c>
      <c r="M199" s="93" t="s">
        <v>1</v>
      </c>
      <c r="N199" s="94" t="s">
        <v>42</v>
      </c>
      <c r="O199" s="95"/>
      <c r="P199" s="96">
        <f>O199*H199</f>
        <v>0</v>
      </c>
      <c r="Q199" s="96">
        <v>0</v>
      </c>
      <c r="R199" s="96">
        <f>Q199*H199</f>
        <v>0</v>
      </c>
      <c r="S199" s="96">
        <v>0</v>
      </c>
      <c r="T199" s="97">
        <f>S199*H199</f>
        <v>0</v>
      </c>
      <c r="U199" s="13"/>
      <c r="V199" s="13"/>
      <c r="W199" s="13"/>
      <c r="X199" s="13"/>
      <c r="Y199" s="13"/>
      <c r="Z199" s="13"/>
      <c r="AA199" s="13"/>
      <c r="AB199" s="13"/>
      <c r="AC199" s="13"/>
      <c r="AD199" s="13"/>
      <c r="AE199" s="13"/>
      <c r="AR199" s="98" t="s">
        <v>85</v>
      </c>
      <c r="AT199" s="98" t="s">
        <v>185</v>
      </c>
      <c r="AU199" s="98" t="s">
        <v>85</v>
      </c>
      <c r="AY199" s="6" t="s">
        <v>184</v>
      </c>
      <c r="BE199" s="99">
        <f>IF(N199="základní",J199,0)</f>
        <v>0</v>
      </c>
      <c r="BF199" s="99">
        <f>IF(N199="snížená",J199,0)</f>
        <v>0</v>
      </c>
      <c r="BG199" s="99">
        <f>IF(N199="zákl. přenesená",J199,0)</f>
        <v>0</v>
      </c>
      <c r="BH199" s="99">
        <f>IF(N199="sníž. přenesená",J199,0)</f>
        <v>0</v>
      </c>
      <c r="BI199" s="99">
        <f>IF(N199="nulová",J199,0)</f>
        <v>0</v>
      </c>
      <c r="BJ199" s="6" t="s">
        <v>85</v>
      </c>
      <c r="BK199" s="99">
        <f>ROUND(I199*H199,2)</f>
        <v>0</v>
      </c>
      <c r="BL199" s="6" t="s">
        <v>85</v>
      </c>
      <c r="BM199" s="98" t="s">
        <v>495</v>
      </c>
    </row>
    <row r="200" spans="1:65" s="16" customFormat="1" ht="18">
      <c r="A200" s="13"/>
      <c r="B200" s="14"/>
      <c r="C200" s="13"/>
      <c r="D200" s="100" t="s">
        <v>191</v>
      </c>
      <c r="E200" s="13"/>
      <c r="F200" s="101" t="s">
        <v>399</v>
      </c>
      <c r="G200" s="13"/>
      <c r="H200" s="13"/>
      <c r="I200" s="13"/>
      <c r="J200" s="13"/>
      <c r="K200" s="13"/>
      <c r="L200" s="14"/>
      <c r="M200" s="102"/>
      <c r="N200" s="103"/>
      <c r="O200" s="95"/>
      <c r="P200" s="95"/>
      <c r="Q200" s="95"/>
      <c r="R200" s="95"/>
      <c r="S200" s="95"/>
      <c r="T200" s="104"/>
      <c r="U200" s="13"/>
      <c r="V200" s="13"/>
      <c r="W200" s="13"/>
      <c r="X200" s="13"/>
      <c r="Y200" s="13"/>
      <c r="Z200" s="13"/>
      <c r="AA200" s="13"/>
      <c r="AB200" s="13"/>
      <c r="AC200" s="13"/>
      <c r="AD200" s="13"/>
      <c r="AE200" s="13"/>
      <c r="AT200" s="6" t="s">
        <v>191</v>
      </c>
      <c r="AU200" s="6" t="s">
        <v>85</v>
      </c>
    </row>
    <row r="201" spans="1:65" s="16" customFormat="1" ht="14.4" customHeight="1">
      <c r="A201" s="13"/>
      <c r="B201" s="14"/>
      <c r="C201" s="86" t="s">
        <v>421</v>
      </c>
      <c r="D201" s="86" t="s">
        <v>185</v>
      </c>
      <c r="E201" s="87" t="s">
        <v>496</v>
      </c>
      <c r="F201" s="88" t="s">
        <v>497</v>
      </c>
      <c r="G201" s="89" t="s">
        <v>225</v>
      </c>
      <c r="H201" s="90">
        <v>3</v>
      </c>
      <c r="I201" s="91"/>
      <c r="J201" s="91">
        <f>ROUND(I201*H201,2)</f>
        <v>0</v>
      </c>
      <c r="K201" s="92"/>
      <c r="L201" s="14" t="s">
        <v>1242</v>
      </c>
      <c r="M201" s="93" t="s">
        <v>1</v>
      </c>
      <c r="N201" s="94" t="s">
        <v>42</v>
      </c>
      <c r="O201" s="95"/>
      <c r="P201" s="96">
        <f>O201*H201</f>
        <v>0</v>
      </c>
      <c r="Q201" s="96">
        <v>0</v>
      </c>
      <c r="R201" s="96">
        <f>Q201*H201</f>
        <v>0</v>
      </c>
      <c r="S201" s="96">
        <v>0</v>
      </c>
      <c r="T201" s="97">
        <f>S201*H201</f>
        <v>0</v>
      </c>
      <c r="U201" s="13"/>
      <c r="V201" s="13"/>
      <c r="W201" s="13"/>
      <c r="X201" s="13"/>
      <c r="Y201" s="13"/>
      <c r="Z201" s="13"/>
      <c r="AA201" s="13"/>
      <c r="AB201" s="13"/>
      <c r="AC201" s="13"/>
      <c r="AD201" s="13"/>
      <c r="AE201" s="13"/>
      <c r="AR201" s="98" t="s">
        <v>85</v>
      </c>
      <c r="AT201" s="98" t="s">
        <v>185</v>
      </c>
      <c r="AU201" s="98" t="s">
        <v>85</v>
      </c>
      <c r="AY201" s="6" t="s">
        <v>184</v>
      </c>
      <c r="BE201" s="99">
        <f>IF(N201="základní",J201,0)</f>
        <v>0</v>
      </c>
      <c r="BF201" s="99">
        <f>IF(N201="snížená",J201,0)</f>
        <v>0</v>
      </c>
      <c r="BG201" s="99">
        <f>IF(N201="zákl. přenesená",J201,0)</f>
        <v>0</v>
      </c>
      <c r="BH201" s="99">
        <f>IF(N201="sníž. přenesená",J201,0)</f>
        <v>0</v>
      </c>
      <c r="BI201" s="99">
        <f>IF(N201="nulová",J201,0)</f>
        <v>0</v>
      </c>
      <c r="BJ201" s="6" t="s">
        <v>85</v>
      </c>
      <c r="BK201" s="99">
        <f>ROUND(I201*H201,2)</f>
        <v>0</v>
      </c>
      <c r="BL201" s="6" t="s">
        <v>85</v>
      </c>
      <c r="BM201" s="98" t="s">
        <v>498</v>
      </c>
    </row>
    <row r="202" spans="1:65" s="16" customFormat="1" ht="18">
      <c r="A202" s="13"/>
      <c r="B202" s="14"/>
      <c r="C202" s="13"/>
      <c r="D202" s="100" t="s">
        <v>191</v>
      </c>
      <c r="E202" s="13"/>
      <c r="F202" s="101" t="s">
        <v>399</v>
      </c>
      <c r="G202" s="13"/>
      <c r="H202" s="13"/>
      <c r="I202" s="13"/>
      <c r="J202" s="13"/>
      <c r="K202" s="13"/>
      <c r="L202" s="14"/>
      <c r="M202" s="102"/>
      <c r="N202" s="103"/>
      <c r="O202" s="95"/>
      <c r="P202" s="95"/>
      <c r="Q202" s="95"/>
      <c r="R202" s="95"/>
      <c r="S202" s="95"/>
      <c r="T202" s="104"/>
      <c r="U202" s="13"/>
      <c r="V202" s="13"/>
      <c r="W202" s="13"/>
      <c r="X202" s="13"/>
      <c r="Y202" s="13"/>
      <c r="Z202" s="13"/>
      <c r="AA202" s="13"/>
      <c r="AB202" s="13"/>
      <c r="AC202" s="13"/>
      <c r="AD202" s="13"/>
      <c r="AE202" s="13"/>
      <c r="AT202" s="6" t="s">
        <v>191</v>
      </c>
      <c r="AU202" s="6" t="s">
        <v>85</v>
      </c>
    </row>
    <row r="203" spans="1:65" s="16" customFormat="1" ht="14.4" customHeight="1">
      <c r="A203" s="13"/>
      <c r="B203" s="14"/>
      <c r="C203" s="86" t="s">
        <v>499</v>
      </c>
      <c r="D203" s="86" t="s">
        <v>185</v>
      </c>
      <c r="E203" s="87" t="s">
        <v>500</v>
      </c>
      <c r="F203" s="88" t="s">
        <v>501</v>
      </c>
      <c r="G203" s="89" t="s">
        <v>225</v>
      </c>
      <c r="H203" s="90">
        <v>2</v>
      </c>
      <c r="I203" s="91"/>
      <c r="J203" s="91">
        <f>ROUND(I203*H203,2)</f>
        <v>0</v>
      </c>
      <c r="K203" s="92"/>
      <c r="L203" s="14" t="s">
        <v>1242</v>
      </c>
      <c r="M203" s="93" t="s">
        <v>1</v>
      </c>
      <c r="N203" s="94" t="s">
        <v>42</v>
      </c>
      <c r="O203" s="95"/>
      <c r="P203" s="96">
        <f>O203*H203</f>
        <v>0</v>
      </c>
      <c r="Q203" s="96">
        <v>0</v>
      </c>
      <c r="R203" s="96">
        <f>Q203*H203</f>
        <v>0</v>
      </c>
      <c r="S203" s="96">
        <v>0</v>
      </c>
      <c r="T203" s="97">
        <f>S203*H203</f>
        <v>0</v>
      </c>
      <c r="U203" s="13"/>
      <c r="V203" s="13"/>
      <c r="W203" s="13"/>
      <c r="X203" s="13"/>
      <c r="Y203" s="13"/>
      <c r="Z203" s="13"/>
      <c r="AA203" s="13"/>
      <c r="AB203" s="13"/>
      <c r="AC203" s="13"/>
      <c r="AD203" s="13"/>
      <c r="AE203" s="13"/>
      <c r="AR203" s="98" t="s">
        <v>85</v>
      </c>
      <c r="AT203" s="98" t="s">
        <v>185</v>
      </c>
      <c r="AU203" s="98" t="s">
        <v>85</v>
      </c>
      <c r="AY203" s="6" t="s">
        <v>184</v>
      </c>
      <c r="BE203" s="99">
        <f>IF(N203="základní",J203,0)</f>
        <v>0</v>
      </c>
      <c r="BF203" s="99">
        <f>IF(N203="snížená",J203,0)</f>
        <v>0</v>
      </c>
      <c r="BG203" s="99">
        <f>IF(N203="zákl. přenesená",J203,0)</f>
        <v>0</v>
      </c>
      <c r="BH203" s="99">
        <f>IF(N203="sníž. přenesená",J203,0)</f>
        <v>0</v>
      </c>
      <c r="BI203" s="99">
        <f>IF(N203="nulová",J203,0)</f>
        <v>0</v>
      </c>
      <c r="BJ203" s="6" t="s">
        <v>85</v>
      </c>
      <c r="BK203" s="99">
        <f>ROUND(I203*H203,2)</f>
        <v>0</v>
      </c>
      <c r="BL203" s="6" t="s">
        <v>85</v>
      </c>
      <c r="BM203" s="98" t="s">
        <v>502</v>
      </c>
    </row>
    <row r="204" spans="1:65" s="16" customFormat="1" ht="18">
      <c r="A204" s="13"/>
      <c r="B204" s="14"/>
      <c r="C204" s="13"/>
      <c r="D204" s="100" t="s">
        <v>191</v>
      </c>
      <c r="E204" s="13"/>
      <c r="F204" s="101" t="s">
        <v>399</v>
      </c>
      <c r="G204" s="13"/>
      <c r="H204" s="13"/>
      <c r="I204" s="13"/>
      <c r="J204" s="13"/>
      <c r="K204" s="13"/>
      <c r="L204" s="14"/>
      <c r="M204" s="102"/>
      <c r="N204" s="103"/>
      <c r="O204" s="95"/>
      <c r="P204" s="95"/>
      <c r="Q204" s="95"/>
      <c r="R204" s="95"/>
      <c r="S204" s="95"/>
      <c r="T204" s="104"/>
      <c r="U204" s="13"/>
      <c r="V204" s="13"/>
      <c r="W204" s="13"/>
      <c r="X204" s="13"/>
      <c r="Y204" s="13"/>
      <c r="Z204" s="13"/>
      <c r="AA204" s="13"/>
      <c r="AB204" s="13"/>
      <c r="AC204" s="13"/>
      <c r="AD204" s="13"/>
      <c r="AE204" s="13"/>
      <c r="AT204" s="6" t="s">
        <v>191</v>
      </c>
      <c r="AU204" s="6" t="s">
        <v>85</v>
      </c>
    </row>
    <row r="205" spans="1:65" s="16" customFormat="1" ht="14.4" customHeight="1">
      <c r="A205" s="13"/>
      <c r="B205" s="14"/>
      <c r="C205" s="86" t="s">
        <v>424</v>
      </c>
      <c r="D205" s="86" t="s">
        <v>185</v>
      </c>
      <c r="E205" s="87" t="s">
        <v>503</v>
      </c>
      <c r="F205" s="88" t="s">
        <v>504</v>
      </c>
      <c r="G205" s="89" t="s">
        <v>225</v>
      </c>
      <c r="H205" s="90">
        <v>6</v>
      </c>
      <c r="I205" s="91"/>
      <c r="J205" s="91">
        <f>ROUND(I205*H205,2)</f>
        <v>0</v>
      </c>
      <c r="K205" s="92"/>
      <c r="L205" s="14" t="s">
        <v>1242</v>
      </c>
      <c r="M205" s="93" t="s">
        <v>1</v>
      </c>
      <c r="N205" s="94" t="s">
        <v>42</v>
      </c>
      <c r="O205" s="95"/>
      <c r="P205" s="96">
        <f>O205*H205</f>
        <v>0</v>
      </c>
      <c r="Q205" s="96">
        <v>0</v>
      </c>
      <c r="R205" s="96">
        <f>Q205*H205</f>
        <v>0</v>
      </c>
      <c r="S205" s="96">
        <v>0</v>
      </c>
      <c r="T205" s="97">
        <f>S205*H205</f>
        <v>0</v>
      </c>
      <c r="U205" s="13"/>
      <c r="V205" s="13"/>
      <c r="W205" s="13"/>
      <c r="X205" s="13"/>
      <c r="Y205" s="13"/>
      <c r="Z205" s="13"/>
      <c r="AA205" s="13"/>
      <c r="AB205" s="13"/>
      <c r="AC205" s="13"/>
      <c r="AD205" s="13"/>
      <c r="AE205" s="13"/>
      <c r="AR205" s="98" t="s">
        <v>85</v>
      </c>
      <c r="AT205" s="98" t="s">
        <v>185</v>
      </c>
      <c r="AU205" s="98" t="s">
        <v>85</v>
      </c>
      <c r="AY205" s="6" t="s">
        <v>184</v>
      </c>
      <c r="BE205" s="99">
        <f>IF(N205="základní",J205,0)</f>
        <v>0</v>
      </c>
      <c r="BF205" s="99">
        <f>IF(N205="snížená",J205,0)</f>
        <v>0</v>
      </c>
      <c r="BG205" s="99">
        <f>IF(N205="zákl. přenesená",J205,0)</f>
        <v>0</v>
      </c>
      <c r="BH205" s="99">
        <f>IF(N205="sníž. přenesená",J205,0)</f>
        <v>0</v>
      </c>
      <c r="BI205" s="99">
        <f>IF(N205="nulová",J205,0)</f>
        <v>0</v>
      </c>
      <c r="BJ205" s="6" t="s">
        <v>85</v>
      </c>
      <c r="BK205" s="99">
        <f>ROUND(I205*H205,2)</f>
        <v>0</v>
      </c>
      <c r="BL205" s="6" t="s">
        <v>85</v>
      </c>
      <c r="BM205" s="98" t="s">
        <v>505</v>
      </c>
    </row>
    <row r="206" spans="1:65" s="16" customFormat="1" ht="18">
      <c r="A206" s="13"/>
      <c r="B206" s="14"/>
      <c r="C206" s="13"/>
      <c r="D206" s="100" t="s">
        <v>191</v>
      </c>
      <c r="E206" s="13"/>
      <c r="F206" s="101" t="s">
        <v>399</v>
      </c>
      <c r="G206" s="13"/>
      <c r="H206" s="13"/>
      <c r="I206" s="13"/>
      <c r="J206" s="13"/>
      <c r="K206" s="13"/>
      <c r="L206" s="14"/>
      <c r="M206" s="102"/>
      <c r="N206" s="103"/>
      <c r="O206" s="95"/>
      <c r="P206" s="95"/>
      <c r="Q206" s="95"/>
      <c r="R206" s="95"/>
      <c r="S206" s="95"/>
      <c r="T206" s="104"/>
      <c r="U206" s="13"/>
      <c r="V206" s="13"/>
      <c r="W206" s="13"/>
      <c r="X206" s="13"/>
      <c r="Y206" s="13"/>
      <c r="Z206" s="13"/>
      <c r="AA206" s="13"/>
      <c r="AB206" s="13"/>
      <c r="AC206" s="13"/>
      <c r="AD206" s="13"/>
      <c r="AE206" s="13"/>
      <c r="AT206" s="6" t="s">
        <v>191</v>
      </c>
      <c r="AU206" s="6" t="s">
        <v>85</v>
      </c>
    </row>
    <row r="207" spans="1:65" s="16" customFormat="1" ht="14.4" customHeight="1">
      <c r="A207" s="13"/>
      <c r="B207" s="14"/>
      <c r="C207" s="86" t="s">
        <v>506</v>
      </c>
      <c r="D207" s="86" t="s">
        <v>185</v>
      </c>
      <c r="E207" s="87" t="s">
        <v>507</v>
      </c>
      <c r="F207" s="88" t="s">
        <v>508</v>
      </c>
      <c r="G207" s="89" t="s">
        <v>225</v>
      </c>
      <c r="H207" s="90">
        <v>6</v>
      </c>
      <c r="I207" s="91"/>
      <c r="J207" s="91">
        <f>ROUND(I207*H207,2)</f>
        <v>0</v>
      </c>
      <c r="K207" s="92"/>
      <c r="L207" s="14" t="s">
        <v>1242</v>
      </c>
      <c r="M207" s="93" t="s">
        <v>1</v>
      </c>
      <c r="N207" s="94" t="s">
        <v>42</v>
      </c>
      <c r="O207" s="95"/>
      <c r="P207" s="96">
        <f>O207*H207</f>
        <v>0</v>
      </c>
      <c r="Q207" s="96">
        <v>0</v>
      </c>
      <c r="R207" s="96">
        <f>Q207*H207</f>
        <v>0</v>
      </c>
      <c r="S207" s="96">
        <v>0</v>
      </c>
      <c r="T207" s="97">
        <f>S207*H207</f>
        <v>0</v>
      </c>
      <c r="U207" s="13"/>
      <c r="V207" s="13"/>
      <c r="W207" s="13"/>
      <c r="X207" s="13"/>
      <c r="Y207" s="13"/>
      <c r="Z207" s="13"/>
      <c r="AA207" s="13"/>
      <c r="AB207" s="13"/>
      <c r="AC207" s="13"/>
      <c r="AD207" s="13"/>
      <c r="AE207" s="13"/>
      <c r="AR207" s="98" t="s">
        <v>85</v>
      </c>
      <c r="AT207" s="98" t="s">
        <v>185</v>
      </c>
      <c r="AU207" s="98" t="s">
        <v>85</v>
      </c>
      <c r="AY207" s="6" t="s">
        <v>184</v>
      </c>
      <c r="BE207" s="99">
        <f>IF(N207="základní",J207,0)</f>
        <v>0</v>
      </c>
      <c r="BF207" s="99">
        <f>IF(N207="snížená",J207,0)</f>
        <v>0</v>
      </c>
      <c r="BG207" s="99">
        <f>IF(N207="zákl. přenesená",J207,0)</f>
        <v>0</v>
      </c>
      <c r="BH207" s="99">
        <f>IF(N207="sníž. přenesená",J207,0)</f>
        <v>0</v>
      </c>
      <c r="BI207" s="99">
        <f>IF(N207="nulová",J207,0)</f>
        <v>0</v>
      </c>
      <c r="BJ207" s="6" t="s">
        <v>85</v>
      </c>
      <c r="BK207" s="99">
        <f>ROUND(I207*H207,2)</f>
        <v>0</v>
      </c>
      <c r="BL207" s="6" t="s">
        <v>85</v>
      </c>
      <c r="BM207" s="98" t="s">
        <v>509</v>
      </c>
    </row>
    <row r="208" spans="1:65" s="16" customFormat="1" ht="18">
      <c r="A208" s="13"/>
      <c r="B208" s="14"/>
      <c r="C208" s="13"/>
      <c r="D208" s="100" t="s">
        <v>191</v>
      </c>
      <c r="E208" s="13"/>
      <c r="F208" s="101" t="s">
        <v>399</v>
      </c>
      <c r="G208" s="13"/>
      <c r="H208" s="13"/>
      <c r="I208" s="13"/>
      <c r="J208" s="13"/>
      <c r="K208" s="13"/>
      <c r="L208" s="14"/>
      <c r="M208" s="102"/>
      <c r="N208" s="103"/>
      <c r="O208" s="95"/>
      <c r="P208" s="95"/>
      <c r="Q208" s="95"/>
      <c r="R208" s="95"/>
      <c r="S208" s="95"/>
      <c r="T208" s="104"/>
      <c r="U208" s="13"/>
      <c r="V208" s="13"/>
      <c r="W208" s="13"/>
      <c r="X208" s="13"/>
      <c r="Y208" s="13"/>
      <c r="Z208" s="13"/>
      <c r="AA208" s="13"/>
      <c r="AB208" s="13"/>
      <c r="AC208" s="13"/>
      <c r="AD208" s="13"/>
      <c r="AE208" s="13"/>
      <c r="AT208" s="6" t="s">
        <v>191</v>
      </c>
      <c r="AU208" s="6" t="s">
        <v>85</v>
      </c>
    </row>
    <row r="209" spans="1:65" s="16" customFormat="1" ht="14.4" customHeight="1">
      <c r="A209" s="13"/>
      <c r="B209" s="14"/>
      <c r="C209" s="86" t="s">
        <v>427</v>
      </c>
      <c r="D209" s="86" t="s">
        <v>185</v>
      </c>
      <c r="E209" s="87" t="s">
        <v>510</v>
      </c>
      <c r="F209" s="88" t="s">
        <v>511</v>
      </c>
      <c r="G209" s="89" t="s">
        <v>225</v>
      </c>
      <c r="H209" s="90">
        <v>1</v>
      </c>
      <c r="I209" s="91"/>
      <c r="J209" s="91">
        <f>ROUND(I209*H209,2)</f>
        <v>0</v>
      </c>
      <c r="K209" s="92"/>
      <c r="L209" s="14" t="s">
        <v>1242</v>
      </c>
      <c r="M209" s="93" t="s">
        <v>1</v>
      </c>
      <c r="N209" s="94" t="s">
        <v>42</v>
      </c>
      <c r="O209" s="95"/>
      <c r="P209" s="96">
        <f>O209*H209</f>
        <v>0</v>
      </c>
      <c r="Q209" s="96">
        <v>0</v>
      </c>
      <c r="R209" s="96">
        <f>Q209*H209</f>
        <v>0</v>
      </c>
      <c r="S209" s="96">
        <v>0</v>
      </c>
      <c r="T209" s="97">
        <f>S209*H209</f>
        <v>0</v>
      </c>
      <c r="U209" s="13"/>
      <c r="V209" s="13"/>
      <c r="W209" s="13"/>
      <c r="X209" s="13"/>
      <c r="Y209" s="13"/>
      <c r="Z209" s="13"/>
      <c r="AA209" s="13"/>
      <c r="AB209" s="13"/>
      <c r="AC209" s="13"/>
      <c r="AD209" s="13"/>
      <c r="AE209" s="13"/>
      <c r="AR209" s="98" t="s">
        <v>85</v>
      </c>
      <c r="AT209" s="98" t="s">
        <v>185</v>
      </c>
      <c r="AU209" s="98" t="s">
        <v>85</v>
      </c>
      <c r="AY209" s="6" t="s">
        <v>184</v>
      </c>
      <c r="BE209" s="99">
        <f>IF(N209="základní",J209,0)</f>
        <v>0</v>
      </c>
      <c r="BF209" s="99">
        <f>IF(N209="snížená",J209,0)</f>
        <v>0</v>
      </c>
      <c r="BG209" s="99">
        <f>IF(N209="zákl. přenesená",J209,0)</f>
        <v>0</v>
      </c>
      <c r="BH209" s="99">
        <f>IF(N209="sníž. přenesená",J209,0)</f>
        <v>0</v>
      </c>
      <c r="BI209" s="99">
        <f>IF(N209="nulová",J209,0)</f>
        <v>0</v>
      </c>
      <c r="BJ209" s="6" t="s">
        <v>85</v>
      </c>
      <c r="BK209" s="99">
        <f>ROUND(I209*H209,2)</f>
        <v>0</v>
      </c>
      <c r="BL209" s="6" t="s">
        <v>85</v>
      </c>
      <c r="BM209" s="98" t="s">
        <v>512</v>
      </c>
    </row>
    <row r="210" spans="1:65" s="16" customFormat="1" ht="18">
      <c r="A210" s="13"/>
      <c r="B210" s="14"/>
      <c r="C210" s="13"/>
      <c r="D210" s="100" t="s">
        <v>191</v>
      </c>
      <c r="E210" s="13"/>
      <c r="F210" s="101" t="s">
        <v>399</v>
      </c>
      <c r="G210" s="13"/>
      <c r="H210" s="13"/>
      <c r="I210" s="13"/>
      <c r="J210" s="13"/>
      <c r="K210" s="13"/>
      <c r="L210" s="14"/>
      <c r="M210" s="102"/>
      <c r="N210" s="103"/>
      <c r="O210" s="95"/>
      <c r="P210" s="95"/>
      <c r="Q210" s="95"/>
      <c r="R210" s="95"/>
      <c r="S210" s="95"/>
      <c r="T210" s="104"/>
      <c r="U210" s="13"/>
      <c r="V210" s="13"/>
      <c r="W210" s="13"/>
      <c r="X210" s="13"/>
      <c r="Y210" s="13"/>
      <c r="Z210" s="13"/>
      <c r="AA210" s="13"/>
      <c r="AB210" s="13"/>
      <c r="AC210" s="13"/>
      <c r="AD210" s="13"/>
      <c r="AE210" s="13"/>
      <c r="AT210" s="6" t="s">
        <v>191</v>
      </c>
      <c r="AU210" s="6" t="s">
        <v>85</v>
      </c>
    </row>
    <row r="211" spans="1:65" s="16" customFormat="1" ht="14.4" customHeight="1">
      <c r="A211" s="13"/>
      <c r="B211" s="14"/>
      <c r="C211" s="86" t="s">
        <v>513</v>
      </c>
      <c r="D211" s="86" t="s">
        <v>185</v>
      </c>
      <c r="E211" s="87" t="s">
        <v>514</v>
      </c>
      <c r="F211" s="88" t="s">
        <v>515</v>
      </c>
      <c r="G211" s="89" t="s">
        <v>225</v>
      </c>
      <c r="H211" s="90">
        <v>4</v>
      </c>
      <c r="I211" s="91"/>
      <c r="J211" s="91">
        <f>ROUND(I211*H211,2)</f>
        <v>0</v>
      </c>
      <c r="K211" s="92"/>
      <c r="L211" s="14" t="s">
        <v>1242</v>
      </c>
      <c r="M211" s="93" t="s">
        <v>1</v>
      </c>
      <c r="N211" s="94" t="s">
        <v>42</v>
      </c>
      <c r="O211" s="95"/>
      <c r="P211" s="96">
        <f>O211*H211</f>
        <v>0</v>
      </c>
      <c r="Q211" s="96">
        <v>0</v>
      </c>
      <c r="R211" s="96">
        <f>Q211*H211</f>
        <v>0</v>
      </c>
      <c r="S211" s="96">
        <v>0</v>
      </c>
      <c r="T211" s="97">
        <f>S211*H211</f>
        <v>0</v>
      </c>
      <c r="U211" s="13"/>
      <c r="V211" s="13"/>
      <c r="W211" s="13"/>
      <c r="X211" s="13"/>
      <c r="Y211" s="13"/>
      <c r="Z211" s="13"/>
      <c r="AA211" s="13"/>
      <c r="AB211" s="13"/>
      <c r="AC211" s="13"/>
      <c r="AD211" s="13"/>
      <c r="AE211" s="13"/>
      <c r="AR211" s="98" t="s">
        <v>85</v>
      </c>
      <c r="AT211" s="98" t="s">
        <v>185</v>
      </c>
      <c r="AU211" s="98" t="s">
        <v>85</v>
      </c>
      <c r="AY211" s="6" t="s">
        <v>184</v>
      </c>
      <c r="BE211" s="99">
        <f>IF(N211="základní",J211,0)</f>
        <v>0</v>
      </c>
      <c r="BF211" s="99">
        <f>IF(N211="snížená",J211,0)</f>
        <v>0</v>
      </c>
      <c r="BG211" s="99">
        <f>IF(N211="zákl. přenesená",J211,0)</f>
        <v>0</v>
      </c>
      <c r="BH211" s="99">
        <f>IF(N211="sníž. přenesená",J211,0)</f>
        <v>0</v>
      </c>
      <c r="BI211" s="99">
        <f>IF(N211="nulová",J211,0)</f>
        <v>0</v>
      </c>
      <c r="BJ211" s="6" t="s">
        <v>85</v>
      </c>
      <c r="BK211" s="99">
        <f>ROUND(I211*H211,2)</f>
        <v>0</v>
      </c>
      <c r="BL211" s="6" t="s">
        <v>85</v>
      </c>
      <c r="BM211" s="98" t="s">
        <v>516</v>
      </c>
    </row>
    <row r="212" spans="1:65" s="16" customFormat="1" ht="18">
      <c r="A212" s="13"/>
      <c r="B212" s="14"/>
      <c r="C212" s="13"/>
      <c r="D212" s="100" t="s">
        <v>191</v>
      </c>
      <c r="E212" s="13"/>
      <c r="F212" s="101" t="s">
        <v>399</v>
      </c>
      <c r="G212" s="13"/>
      <c r="H212" s="13"/>
      <c r="I212" s="13"/>
      <c r="J212" s="13"/>
      <c r="K212" s="13"/>
      <c r="L212" s="14"/>
      <c r="M212" s="102"/>
      <c r="N212" s="103"/>
      <c r="O212" s="95"/>
      <c r="P212" s="95"/>
      <c r="Q212" s="95"/>
      <c r="R212" s="95"/>
      <c r="S212" s="95"/>
      <c r="T212" s="104"/>
      <c r="U212" s="13"/>
      <c r="V212" s="13"/>
      <c r="W212" s="13"/>
      <c r="X212" s="13"/>
      <c r="Y212" s="13"/>
      <c r="Z212" s="13"/>
      <c r="AA212" s="13"/>
      <c r="AB212" s="13"/>
      <c r="AC212" s="13"/>
      <c r="AD212" s="13"/>
      <c r="AE212" s="13"/>
      <c r="AT212" s="6" t="s">
        <v>191</v>
      </c>
      <c r="AU212" s="6" t="s">
        <v>85</v>
      </c>
    </row>
    <row r="213" spans="1:65" s="16" customFormat="1" ht="14.4" customHeight="1">
      <c r="A213" s="13"/>
      <c r="B213" s="14"/>
      <c r="C213" s="86" t="s">
        <v>430</v>
      </c>
      <c r="D213" s="86" t="s">
        <v>185</v>
      </c>
      <c r="E213" s="87" t="s">
        <v>517</v>
      </c>
      <c r="F213" s="88" t="s">
        <v>518</v>
      </c>
      <c r="G213" s="89" t="s">
        <v>225</v>
      </c>
      <c r="H213" s="90">
        <v>3</v>
      </c>
      <c r="I213" s="91"/>
      <c r="J213" s="91">
        <f>ROUND(I213*H213,2)</f>
        <v>0</v>
      </c>
      <c r="K213" s="92"/>
      <c r="L213" s="14" t="s">
        <v>1242</v>
      </c>
      <c r="M213" s="93" t="s">
        <v>1</v>
      </c>
      <c r="N213" s="94" t="s">
        <v>42</v>
      </c>
      <c r="O213" s="95"/>
      <c r="P213" s="96">
        <f>O213*H213</f>
        <v>0</v>
      </c>
      <c r="Q213" s="96">
        <v>0</v>
      </c>
      <c r="R213" s="96">
        <f>Q213*H213</f>
        <v>0</v>
      </c>
      <c r="S213" s="96">
        <v>0</v>
      </c>
      <c r="T213" s="97">
        <f>S213*H213</f>
        <v>0</v>
      </c>
      <c r="U213" s="13"/>
      <c r="V213" s="13"/>
      <c r="W213" s="13"/>
      <c r="X213" s="13"/>
      <c r="Y213" s="13"/>
      <c r="Z213" s="13"/>
      <c r="AA213" s="13"/>
      <c r="AB213" s="13"/>
      <c r="AC213" s="13"/>
      <c r="AD213" s="13"/>
      <c r="AE213" s="13"/>
      <c r="AR213" s="98" t="s">
        <v>85</v>
      </c>
      <c r="AT213" s="98" t="s">
        <v>185</v>
      </c>
      <c r="AU213" s="98" t="s">
        <v>85</v>
      </c>
      <c r="AY213" s="6" t="s">
        <v>184</v>
      </c>
      <c r="BE213" s="99">
        <f>IF(N213="základní",J213,0)</f>
        <v>0</v>
      </c>
      <c r="BF213" s="99">
        <f>IF(N213="snížená",J213,0)</f>
        <v>0</v>
      </c>
      <c r="BG213" s="99">
        <f>IF(N213="zákl. přenesená",J213,0)</f>
        <v>0</v>
      </c>
      <c r="BH213" s="99">
        <f>IF(N213="sníž. přenesená",J213,0)</f>
        <v>0</v>
      </c>
      <c r="BI213" s="99">
        <f>IF(N213="nulová",J213,0)</f>
        <v>0</v>
      </c>
      <c r="BJ213" s="6" t="s">
        <v>85</v>
      </c>
      <c r="BK213" s="99">
        <f>ROUND(I213*H213,2)</f>
        <v>0</v>
      </c>
      <c r="BL213" s="6" t="s">
        <v>85</v>
      </c>
      <c r="BM213" s="98" t="s">
        <v>519</v>
      </c>
    </row>
    <row r="214" spans="1:65" s="16" customFormat="1" ht="18">
      <c r="A214" s="13"/>
      <c r="B214" s="14"/>
      <c r="C214" s="13"/>
      <c r="D214" s="100" t="s">
        <v>191</v>
      </c>
      <c r="E214" s="13"/>
      <c r="F214" s="101" t="s">
        <v>399</v>
      </c>
      <c r="G214" s="13"/>
      <c r="H214" s="13"/>
      <c r="I214" s="13"/>
      <c r="J214" s="13"/>
      <c r="K214" s="13"/>
      <c r="L214" s="14"/>
      <c r="M214" s="102"/>
      <c r="N214" s="103"/>
      <c r="O214" s="95"/>
      <c r="P214" s="95"/>
      <c r="Q214" s="95"/>
      <c r="R214" s="95"/>
      <c r="S214" s="95"/>
      <c r="T214" s="104"/>
      <c r="U214" s="13"/>
      <c r="V214" s="13"/>
      <c r="W214" s="13"/>
      <c r="X214" s="13"/>
      <c r="Y214" s="13"/>
      <c r="Z214" s="13"/>
      <c r="AA214" s="13"/>
      <c r="AB214" s="13"/>
      <c r="AC214" s="13"/>
      <c r="AD214" s="13"/>
      <c r="AE214" s="13"/>
      <c r="AT214" s="6" t="s">
        <v>191</v>
      </c>
      <c r="AU214" s="6" t="s">
        <v>85</v>
      </c>
    </row>
    <row r="215" spans="1:65" s="16" customFormat="1" ht="14.4" customHeight="1">
      <c r="A215" s="13"/>
      <c r="B215" s="14"/>
      <c r="C215" s="86" t="s">
        <v>520</v>
      </c>
      <c r="D215" s="86" t="s">
        <v>185</v>
      </c>
      <c r="E215" s="87" t="s">
        <v>521</v>
      </c>
      <c r="F215" s="88" t="s">
        <v>522</v>
      </c>
      <c r="G215" s="89" t="s">
        <v>225</v>
      </c>
      <c r="H215" s="90">
        <v>1</v>
      </c>
      <c r="I215" s="91"/>
      <c r="J215" s="91">
        <f>ROUND(I215*H215,2)</f>
        <v>0</v>
      </c>
      <c r="K215" s="92"/>
      <c r="L215" s="14" t="s">
        <v>1242</v>
      </c>
      <c r="M215" s="93" t="s">
        <v>1</v>
      </c>
      <c r="N215" s="94" t="s">
        <v>42</v>
      </c>
      <c r="O215" s="95"/>
      <c r="P215" s="96">
        <f>O215*H215</f>
        <v>0</v>
      </c>
      <c r="Q215" s="96">
        <v>0</v>
      </c>
      <c r="R215" s="96">
        <f>Q215*H215</f>
        <v>0</v>
      </c>
      <c r="S215" s="96">
        <v>0</v>
      </c>
      <c r="T215" s="97">
        <f>S215*H215</f>
        <v>0</v>
      </c>
      <c r="U215" s="13"/>
      <c r="V215" s="13"/>
      <c r="W215" s="13"/>
      <c r="X215" s="13"/>
      <c r="Y215" s="13"/>
      <c r="Z215" s="13"/>
      <c r="AA215" s="13"/>
      <c r="AB215" s="13"/>
      <c r="AC215" s="13"/>
      <c r="AD215" s="13"/>
      <c r="AE215" s="13"/>
      <c r="AR215" s="98" t="s">
        <v>85</v>
      </c>
      <c r="AT215" s="98" t="s">
        <v>185</v>
      </c>
      <c r="AU215" s="98" t="s">
        <v>85</v>
      </c>
      <c r="AY215" s="6" t="s">
        <v>184</v>
      </c>
      <c r="BE215" s="99">
        <f>IF(N215="základní",J215,0)</f>
        <v>0</v>
      </c>
      <c r="BF215" s="99">
        <f>IF(N215="snížená",J215,0)</f>
        <v>0</v>
      </c>
      <c r="BG215" s="99">
        <f>IF(N215="zákl. přenesená",J215,0)</f>
        <v>0</v>
      </c>
      <c r="BH215" s="99">
        <f>IF(N215="sníž. přenesená",J215,0)</f>
        <v>0</v>
      </c>
      <c r="BI215" s="99">
        <f>IF(N215="nulová",J215,0)</f>
        <v>0</v>
      </c>
      <c r="BJ215" s="6" t="s">
        <v>85</v>
      </c>
      <c r="BK215" s="99">
        <f>ROUND(I215*H215,2)</f>
        <v>0</v>
      </c>
      <c r="BL215" s="6" t="s">
        <v>85</v>
      </c>
      <c r="BM215" s="98" t="s">
        <v>523</v>
      </c>
    </row>
    <row r="216" spans="1:65" s="16" customFormat="1" ht="18">
      <c r="A216" s="13"/>
      <c r="B216" s="14"/>
      <c r="C216" s="13"/>
      <c r="D216" s="100" t="s">
        <v>191</v>
      </c>
      <c r="E216" s="13"/>
      <c r="F216" s="101" t="s">
        <v>399</v>
      </c>
      <c r="G216" s="13"/>
      <c r="H216" s="13"/>
      <c r="I216" s="13"/>
      <c r="J216" s="13"/>
      <c r="K216" s="13"/>
      <c r="L216" s="14"/>
      <c r="M216" s="102"/>
      <c r="N216" s="103"/>
      <c r="O216" s="95"/>
      <c r="P216" s="95"/>
      <c r="Q216" s="95"/>
      <c r="R216" s="95"/>
      <c r="S216" s="95"/>
      <c r="T216" s="104"/>
      <c r="U216" s="13"/>
      <c r="V216" s="13"/>
      <c r="W216" s="13"/>
      <c r="X216" s="13"/>
      <c r="Y216" s="13"/>
      <c r="Z216" s="13"/>
      <c r="AA216" s="13"/>
      <c r="AB216" s="13"/>
      <c r="AC216" s="13"/>
      <c r="AD216" s="13"/>
      <c r="AE216" s="13"/>
      <c r="AT216" s="6" t="s">
        <v>191</v>
      </c>
      <c r="AU216" s="6" t="s">
        <v>85</v>
      </c>
    </row>
    <row r="217" spans="1:65" s="16" customFormat="1" ht="14.4" customHeight="1">
      <c r="A217" s="13"/>
      <c r="B217" s="14"/>
      <c r="C217" s="86" t="s">
        <v>433</v>
      </c>
      <c r="D217" s="86" t="s">
        <v>185</v>
      </c>
      <c r="E217" s="87" t="s">
        <v>524</v>
      </c>
      <c r="F217" s="88" t="s">
        <v>522</v>
      </c>
      <c r="G217" s="89" t="s">
        <v>225</v>
      </c>
      <c r="H217" s="90">
        <v>1</v>
      </c>
      <c r="I217" s="91"/>
      <c r="J217" s="91">
        <f>ROUND(I217*H217,2)</f>
        <v>0</v>
      </c>
      <c r="K217" s="92"/>
      <c r="L217" s="14" t="s">
        <v>1242</v>
      </c>
      <c r="M217" s="93" t="s">
        <v>1</v>
      </c>
      <c r="N217" s="94" t="s">
        <v>42</v>
      </c>
      <c r="O217" s="95"/>
      <c r="P217" s="96">
        <f>O217*H217</f>
        <v>0</v>
      </c>
      <c r="Q217" s="96">
        <v>0</v>
      </c>
      <c r="R217" s="96">
        <f>Q217*H217</f>
        <v>0</v>
      </c>
      <c r="S217" s="96">
        <v>0</v>
      </c>
      <c r="T217" s="97">
        <f>S217*H217</f>
        <v>0</v>
      </c>
      <c r="U217" s="13"/>
      <c r="V217" s="13"/>
      <c r="W217" s="13"/>
      <c r="X217" s="13"/>
      <c r="Y217" s="13"/>
      <c r="Z217" s="13"/>
      <c r="AA217" s="13"/>
      <c r="AB217" s="13"/>
      <c r="AC217" s="13"/>
      <c r="AD217" s="13"/>
      <c r="AE217" s="13"/>
      <c r="AR217" s="98" t="s">
        <v>85</v>
      </c>
      <c r="AT217" s="98" t="s">
        <v>185</v>
      </c>
      <c r="AU217" s="98" t="s">
        <v>85</v>
      </c>
      <c r="AY217" s="6" t="s">
        <v>184</v>
      </c>
      <c r="BE217" s="99">
        <f>IF(N217="základní",J217,0)</f>
        <v>0</v>
      </c>
      <c r="BF217" s="99">
        <f>IF(N217="snížená",J217,0)</f>
        <v>0</v>
      </c>
      <c r="BG217" s="99">
        <f>IF(N217="zákl. přenesená",J217,0)</f>
        <v>0</v>
      </c>
      <c r="BH217" s="99">
        <f>IF(N217="sníž. přenesená",J217,0)</f>
        <v>0</v>
      </c>
      <c r="BI217" s="99">
        <f>IF(N217="nulová",J217,0)</f>
        <v>0</v>
      </c>
      <c r="BJ217" s="6" t="s">
        <v>85</v>
      </c>
      <c r="BK217" s="99">
        <f>ROUND(I217*H217,2)</f>
        <v>0</v>
      </c>
      <c r="BL217" s="6" t="s">
        <v>85</v>
      </c>
      <c r="BM217" s="98" t="s">
        <v>525</v>
      </c>
    </row>
    <row r="218" spans="1:65" s="16" customFormat="1" ht="18">
      <c r="A218" s="13"/>
      <c r="B218" s="14"/>
      <c r="C218" s="13"/>
      <c r="D218" s="100" t="s">
        <v>191</v>
      </c>
      <c r="E218" s="13"/>
      <c r="F218" s="101" t="s">
        <v>399</v>
      </c>
      <c r="G218" s="13"/>
      <c r="H218" s="13"/>
      <c r="I218" s="13"/>
      <c r="J218" s="13"/>
      <c r="K218" s="13"/>
      <c r="L218" s="14"/>
      <c r="M218" s="102"/>
      <c r="N218" s="103"/>
      <c r="O218" s="95"/>
      <c r="P218" s="95"/>
      <c r="Q218" s="95"/>
      <c r="R218" s="95"/>
      <c r="S218" s="95"/>
      <c r="T218" s="104"/>
      <c r="U218" s="13"/>
      <c r="V218" s="13"/>
      <c r="W218" s="13"/>
      <c r="X218" s="13"/>
      <c r="Y218" s="13"/>
      <c r="Z218" s="13"/>
      <c r="AA218" s="13"/>
      <c r="AB218" s="13"/>
      <c r="AC218" s="13"/>
      <c r="AD218" s="13"/>
      <c r="AE218" s="13"/>
      <c r="AT218" s="6" t="s">
        <v>191</v>
      </c>
      <c r="AU218" s="6" t="s">
        <v>85</v>
      </c>
    </row>
    <row r="219" spans="1:65" s="16" customFormat="1" ht="14.4" customHeight="1">
      <c r="A219" s="13"/>
      <c r="B219" s="14"/>
      <c r="C219" s="86" t="s">
        <v>526</v>
      </c>
      <c r="D219" s="86" t="s">
        <v>185</v>
      </c>
      <c r="E219" s="87" t="s">
        <v>527</v>
      </c>
      <c r="F219" s="88" t="s">
        <v>528</v>
      </c>
      <c r="G219" s="89" t="s">
        <v>225</v>
      </c>
      <c r="H219" s="90">
        <v>2</v>
      </c>
      <c r="I219" s="91"/>
      <c r="J219" s="91">
        <f>ROUND(I219*H219,2)</f>
        <v>0</v>
      </c>
      <c r="K219" s="92"/>
      <c r="L219" s="14" t="s">
        <v>1242</v>
      </c>
      <c r="M219" s="93" t="s">
        <v>1</v>
      </c>
      <c r="N219" s="94" t="s">
        <v>42</v>
      </c>
      <c r="O219" s="95"/>
      <c r="P219" s="96">
        <f>O219*H219</f>
        <v>0</v>
      </c>
      <c r="Q219" s="96">
        <v>0</v>
      </c>
      <c r="R219" s="96">
        <f>Q219*H219</f>
        <v>0</v>
      </c>
      <c r="S219" s="96">
        <v>0</v>
      </c>
      <c r="T219" s="97">
        <f>S219*H219</f>
        <v>0</v>
      </c>
      <c r="U219" s="13"/>
      <c r="V219" s="13"/>
      <c r="W219" s="13"/>
      <c r="X219" s="13"/>
      <c r="Y219" s="13"/>
      <c r="Z219" s="13"/>
      <c r="AA219" s="13"/>
      <c r="AB219" s="13"/>
      <c r="AC219" s="13"/>
      <c r="AD219" s="13"/>
      <c r="AE219" s="13"/>
      <c r="AR219" s="98" t="s">
        <v>85</v>
      </c>
      <c r="AT219" s="98" t="s">
        <v>185</v>
      </c>
      <c r="AU219" s="98" t="s">
        <v>85</v>
      </c>
      <c r="AY219" s="6" t="s">
        <v>184</v>
      </c>
      <c r="BE219" s="99">
        <f>IF(N219="základní",J219,0)</f>
        <v>0</v>
      </c>
      <c r="BF219" s="99">
        <f>IF(N219="snížená",J219,0)</f>
        <v>0</v>
      </c>
      <c r="BG219" s="99">
        <f>IF(N219="zákl. přenesená",J219,0)</f>
        <v>0</v>
      </c>
      <c r="BH219" s="99">
        <f>IF(N219="sníž. přenesená",J219,0)</f>
        <v>0</v>
      </c>
      <c r="BI219" s="99">
        <f>IF(N219="nulová",J219,0)</f>
        <v>0</v>
      </c>
      <c r="BJ219" s="6" t="s">
        <v>85</v>
      </c>
      <c r="BK219" s="99">
        <f>ROUND(I219*H219,2)</f>
        <v>0</v>
      </c>
      <c r="BL219" s="6" t="s">
        <v>85</v>
      </c>
      <c r="BM219" s="98" t="s">
        <v>529</v>
      </c>
    </row>
    <row r="220" spans="1:65" s="16" customFormat="1" ht="18">
      <c r="A220" s="13"/>
      <c r="B220" s="14"/>
      <c r="C220" s="13"/>
      <c r="D220" s="100" t="s">
        <v>191</v>
      </c>
      <c r="E220" s="13"/>
      <c r="F220" s="101" t="s">
        <v>399</v>
      </c>
      <c r="G220" s="13"/>
      <c r="H220" s="13"/>
      <c r="I220" s="13"/>
      <c r="J220" s="13"/>
      <c r="K220" s="13"/>
      <c r="L220" s="14"/>
      <c r="M220" s="102"/>
      <c r="N220" s="103"/>
      <c r="O220" s="95"/>
      <c r="P220" s="95"/>
      <c r="Q220" s="95"/>
      <c r="R220" s="95"/>
      <c r="S220" s="95"/>
      <c r="T220" s="104"/>
      <c r="U220" s="13"/>
      <c r="V220" s="13"/>
      <c r="W220" s="13"/>
      <c r="X220" s="13"/>
      <c r="Y220" s="13"/>
      <c r="Z220" s="13"/>
      <c r="AA220" s="13"/>
      <c r="AB220" s="13"/>
      <c r="AC220" s="13"/>
      <c r="AD220" s="13"/>
      <c r="AE220" s="13"/>
      <c r="AT220" s="6" t="s">
        <v>191</v>
      </c>
      <c r="AU220" s="6" t="s">
        <v>85</v>
      </c>
    </row>
    <row r="221" spans="1:65" s="16" customFormat="1" ht="14.4" customHeight="1">
      <c r="A221" s="13"/>
      <c r="B221" s="14"/>
      <c r="C221" s="86" t="s">
        <v>436</v>
      </c>
      <c r="D221" s="86" t="s">
        <v>185</v>
      </c>
      <c r="E221" s="87" t="s">
        <v>530</v>
      </c>
      <c r="F221" s="88" t="s">
        <v>531</v>
      </c>
      <c r="G221" s="89" t="s">
        <v>225</v>
      </c>
      <c r="H221" s="90">
        <v>2</v>
      </c>
      <c r="I221" s="91"/>
      <c r="J221" s="91">
        <f>ROUND(I221*H221,2)</f>
        <v>0</v>
      </c>
      <c r="K221" s="92"/>
      <c r="L221" s="14" t="s">
        <v>1242</v>
      </c>
      <c r="M221" s="93" t="s">
        <v>1</v>
      </c>
      <c r="N221" s="94" t="s">
        <v>42</v>
      </c>
      <c r="O221" s="95"/>
      <c r="P221" s="96">
        <f>O221*H221</f>
        <v>0</v>
      </c>
      <c r="Q221" s="96">
        <v>0</v>
      </c>
      <c r="R221" s="96">
        <f>Q221*H221</f>
        <v>0</v>
      </c>
      <c r="S221" s="96">
        <v>0</v>
      </c>
      <c r="T221" s="97">
        <f>S221*H221</f>
        <v>0</v>
      </c>
      <c r="U221" s="13"/>
      <c r="V221" s="13"/>
      <c r="W221" s="13"/>
      <c r="X221" s="13"/>
      <c r="Y221" s="13"/>
      <c r="Z221" s="13"/>
      <c r="AA221" s="13"/>
      <c r="AB221" s="13"/>
      <c r="AC221" s="13"/>
      <c r="AD221" s="13"/>
      <c r="AE221" s="13"/>
      <c r="AR221" s="98" t="s">
        <v>85</v>
      </c>
      <c r="AT221" s="98" t="s">
        <v>185</v>
      </c>
      <c r="AU221" s="98" t="s">
        <v>85</v>
      </c>
      <c r="AY221" s="6" t="s">
        <v>184</v>
      </c>
      <c r="BE221" s="99">
        <f>IF(N221="základní",J221,0)</f>
        <v>0</v>
      </c>
      <c r="BF221" s="99">
        <f>IF(N221="snížená",J221,0)</f>
        <v>0</v>
      </c>
      <c r="BG221" s="99">
        <f>IF(N221="zákl. přenesená",J221,0)</f>
        <v>0</v>
      </c>
      <c r="BH221" s="99">
        <f>IF(N221="sníž. přenesená",J221,0)</f>
        <v>0</v>
      </c>
      <c r="BI221" s="99">
        <f>IF(N221="nulová",J221,0)</f>
        <v>0</v>
      </c>
      <c r="BJ221" s="6" t="s">
        <v>85</v>
      </c>
      <c r="BK221" s="99">
        <f>ROUND(I221*H221,2)</f>
        <v>0</v>
      </c>
      <c r="BL221" s="6" t="s">
        <v>85</v>
      </c>
      <c r="BM221" s="98" t="s">
        <v>532</v>
      </c>
    </row>
    <row r="222" spans="1:65" s="16" customFormat="1" ht="18">
      <c r="A222" s="13"/>
      <c r="B222" s="14"/>
      <c r="C222" s="13"/>
      <c r="D222" s="100" t="s">
        <v>191</v>
      </c>
      <c r="E222" s="13"/>
      <c r="F222" s="101" t="s">
        <v>399</v>
      </c>
      <c r="G222" s="13"/>
      <c r="H222" s="13"/>
      <c r="I222" s="13"/>
      <c r="J222" s="13"/>
      <c r="K222" s="13"/>
      <c r="L222" s="14"/>
      <c r="M222" s="102"/>
      <c r="N222" s="103"/>
      <c r="O222" s="95"/>
      <c r="P222" s="95"/>
      <c r="Q222" s="95"/>
      <c r="R222" s="95"/>
      <c r="S222" s="95"/>
      <c r="T222" s="104"/>
      <c r="U222" s="13"/>
      <c r="V222" s="13"/>
      <c r="W222" s="13"/>
      <c r="X222" s="13"/>
      <c r="Y222" s="13"/>
      <c r="Z222" s="13"/>
      <c r="AA222" s="13"/>
      <c r="AB222" s="13"/>
      <c r="AC222" s="13"/>
      <c r="AD222" s="13"/>
      <c r="AE222" s="13"/>
      <c r="AT222" s="6" t="s">
        <v>191</v>
      </c>
      <c r="AU222" s="6" t="s">
        <v>85</v>
      </c>
    </row>
    <row r="223" spans="1:65" s="16" customFormat="1" ht="14.4" customHeight="1">
      <c r="A223" s="13"/>
      <c r="B223" s="14"/>
      <c r="C223" s="86" t="s">
        <v>533</v>
      </c>
      <c r="D223" s="86" t="s">
        <v>185</v>
      </c>
      <c r="E223" s="87" t="s">
        <v>534</v>
      </c>
      <c r="F223" s="88" t="s">
        <v>535</v>
      </c>
      <c r="G223" s="89" t="s">
        <v>225</v>
      </c>
      <c r="H223" s="90">
        <v>6</v>
      </c>
      <c r="I223" s="91"/>
      <c r="J223" s="91">
        <f>ROUND(I223*H223,2)</f>
        <v>0</v>
      </c>
      <c r="K223" s="92"/>
      <c r="L223" s="14" t="s">
        <v>1242</v>
      </c>
      <c r="M223" s="93" t="s">
        <v>1</v>
      </c>
      <c r="N223" s="94" t="s">
        <v>42</v>
      </c>
      <c r="O223" s="95"/>
      <c r="P223" s="96">
        <f>O223*H223</f>
        <v>0</v>
      </c>
      <c r="Q223" s="96">
        <v>0</v>
      </c>
      <c r="R223" s="96">
        <f>Q223*H223</f>
        <v>0</v>
      </c>
      <c r="S223" s="96">
        <v>0</v>
      </c>
      <c r="T223" s="97">
        <f>S223*H223</f>
        <v>0</v>
      </c>
      <c r="U223" s="13"/>
      <c r="V223" s="13"/>
      <c r="W223" s="13"/>
      <c r="X223" s="13"/>
      <c r="Y223" s="13"/>
      <c r="Z223" s="13"/>
      <c r="AA223" s="13"/>
      <c r="AB223" s="13"/>
      <c r="AC223" s="13"/>
      <c r="AD223" s="13"/>
      <c r="AE223" s="13"/>
      <c r="AR223" s="98" t="s">
        <v>85</v>
      </c>
      <c r="AT223" s="98" t="s">
        <v>185</v>
      </c>
      <c r="AU223" s="98" t="s">
        <v>85</v>
      </c>
      <c r="AY223" s="6" t="s">
        <v>184</v>
      </c>
      <c r="BE223" s="99">
        <f>IF(N223="základní",J223,0)</f>
        <v>0</v>
      </c>
      <c r="BF223" s="99">
        <f>IF(N223="snížená",J223,0)</f>
        <v>0</v>
      </c>
      <c r="BG223" s="99">
        <f>IF(N223="zákl. přenesená",J223,0)</f>
        <v>0</v>
      </c>
      <c r="BH223" s="99">
        <f>IF(N223="sníž. přenesená",J223,0)</f>
        <v>0</v>
      </c>
      <c r="BI223" s="99">
        <f>IF(N223="nulová",J223,0)</f>
        <v>0</v>
      </c>
      <c r="BJ223" s="6" t="s">
        <v>85</v>
      </c>
      <c r="BK223" s="99">
        <f>ROUND(I223*H223,2)</f>
        <v>0</v>
      </c>
      <c r="BL223" s="6" t="s">
        <v>85</v>
      </c>
      <c r="BM223" s="98" t="s">
        <v>536</v>
      </c>
    </row>
    <row r="224" spans="1:65" s="16" customFormat="1" ht="18">
      <c r="A224" s="13"/>
      <c r="B224" s="14"/>
      <c r="C224" s="13"/>
      <c r="D224" s="100" t="s">
        <v>191</v>
      </c>
      <c r="E224" s="13"/>
      <c r="F224" s="101" t="s">
        <v>399</v>
      </c>
      <c r="G224" s="13"/>
      <c r="H224" s="13"/>
      <c r="I224" s="13"/>
      <c r="J224" s="13"/>
      <c r="K224" s="13"/>
      <c r="L224" s="14"/>
      <c r="M224" s="102"/>
      <c r="N224" s="103"/>
      <c r="O224" s="95"/>
      <c r="P224" s="95"/>
      <c r="Q224" s="95"/>
      <c r="R224" s="95"/>
      <c r="S224" s="95"/>
      <c r="T224" s="104"/>
      <c r="U224" s="13"/>
      <c r="V224" s="13"/>
      <c r="W224" s="13"/>
      <c r="X224" s="13"/>
      <c r="Y224" s="13"/>
      <c r="Z224" s="13"/>
      <c r="AA224" s="13"/>
      <c r="AB224" s="13"/>
      <c r="AC224" s="13"/>
      <c r="AD224" s="13"/>
      <c r="AE224" s="13"/>
      <c r="AT224" s="6" t="s">
        <v>191</v>
      </c>
      <c r="AU224" s="6" t="s">
        <v>85</v>
      </c>
    </row>
    <row r="225" spans="1:65" s="16" customFormat="1" ht="24.15" customHeight="1">
      <c r="A225" s="13"/>
      <c r="B225" s="14"/>
      <c r="C225" s="86" t="s">
        <v>439</v>
      </c>
      <c r="D225" s="86" t="s">
        <v>185</v>
      </c>
      <c r="E225" s="87" t="s">
        <v>537</v>
      </c>
      <c r="F225" s="88" t="s">
        <v>538</v>
      </c>
      <c r="G225" s="89" t="s">
        <v>225</v>
      </c>
      <c r="H225" s="90">
        <v>60</v>
      </c>
      <c r="I225" s="91"/>
      <c r="J225" s="91">
        <f>ROUND(I225*H225,2)</f>
        <v>0</v>
      </c>
      <c r="K225" s="92"/>
      <c r="L225" s="14" t="s">
        <v>1242</v>
      </c>
      <c r="M225" s="93" t="s">
        <v>1</v>
      </c>
      <c r="N225" s="94" t="s">
        <v>42</v>
      </c>
      <c r="O225" s="95"/>
      <c r="P225" s="96">
        <f>O225*H225</f>
        <v>0</v>
      </c>
      <c r="Q225" s="96">
        <v>0</v>
      </c>
      <c r="R225" s="96">
        <f>Q225*H225</f>
        <v>0</v>
      </c>
      <c r="S225" s="96">
        <v>0</v>
      </c>
      <c r="T225" s="97">
        <f>S225*H225</f>
        <v>0</v>
      </c>
      <c r="U225" s="13"/>
      <c r="V225" s="13"/>
      <c r="W225" s="13"/>
      <c r="X225" s="13"/>
      <c r="Y225" s="13"/>
      <c r="Z225" s="13"/>
      <c r="AA225" s="13"/>
      <c r="AB225" s="13"/>
      <c r="AC225" s="13"/>
      <c r="AD225" s="13"/>
      <c r="AE225" s="13"/>
      <c r="AR225" s="98" t="s">
        <v>85</v>
      </c>
      <c r="AT225" s="98" t="s">
        <v>185</v>
      </c>
      <c r="AU225" s="98" t="s">
        <v>85</v>
      </c>
      <c r="AY225" s="6" t="s">
        <v>184</v>
      </c>
      <c r="BE225" s="99">
        <f>IF(N225="základní",J225,0)</f>
        <v>0</v>
      </c>
      <c r="BF225" s="99">
        <f>IF(N225="snížená",J225,0)</f>
        <v>0</v>
      </c>
      <c r="BG225" s="99">
        <f>IF(N225="zákl. přenesená",J225,0)</f>
        <v>0</v>
      </c>
      <c r="BH225" s="99">
        <f>IF(N225="sníž. přenesená",J225,0)</f>
        <v>0</v>
      </c>
      <c r="BI225" s="99">
        <f>IF(N225="nulová",J225,0)</f>
        <v>0</v>
      </c>
      <c r="BJ225" s="6" t="s">
        <v>85</v>
      </c>
      <c r="BK225" s="99">
        <f>ROUND(I225*H225,2)</f>
        <v>0</v>
      </c>
      <c r="BL225" s="6" t="s">
        <v>85</v>
      </c>
      <c r="BM225" s="98" t="s">
        <v>539</v>
      </c>
    </row>
    <row r="226" spans="1:65" s="16" customFormat="1" ht="18">
      <c r="A226" s="13"/>
      <c r="B226" s="14"/>
      <c r="C226" s="13"/>
      <c r="D226" s="100" t="s">
        <v>191</v>
      </c>
      <c r="E226" s="13"/>
      <c r="F226" s="101" t="s">
        <v>399</v>
      </c>
      <c r="G226" s="13"/>
      <c r="H226" s="13"/>
      <c r="I226" s="13"/>
      <c r="J226" s="13"/>
      <c r="K226" s="13"/>
      <c r="L226" s="14"/>
      <c r="M226" s="102"/>
      <c r="N226" s="103"/>
      <c r="O226" s="95"/>
      <c r="P226" s="95"/>
      <c r="Q226" s="95"/>
      <c r="R226" s="95"/>
      <c r="S226" s="95"/>
      <c r="T226" s="104"/>
      <c r="U226" s="13"/>
      <c r="V226" s="13"/>
      <c r="W226" s="13"/>
      <c r="X226" s="13"/>
      <c r="Y226" s="13"/>
      <c r="Z226" s="13"/>
      <c r="AA226" s="13"/>
      <c r="AB226" s="13"/>
      <c r="AC226" s="13"/>
      <c r="AD226" s="13"/>
      <c r="AE226" s="13"/>
      <c r="AT226" s="6" t="s">
        <v>191</v>
      </c>
      <c r="AU226" s="6" t="s">
        <v>85</v>
      </c>
    </row>
    <row r="227" spans="1:65" s="16" customFormat="1" ht="14.4" customHeight="1">
      <c r="A227" s="13"/>
      <c r="B227" s="14"/>
      <c r="C227" s="86" t="s">
        <v>540</v>
      </c>
      <c r="D227" s="86" t="s">
        <v>185</v>
      </c>
      <c r="E227" s="87" t="s">
        <v>541</v>
      </c>
      <c r="F227" s="88" t="s">
        <v>542</v>
      </c>
      <c r="G227" s="89" t="s">
        <v>225</v>
      </c>
      <c r="H227" s="90">
        <v>29</v>
      </c>
      <c r="I227" s="91"/>
      <c r="J227" s="91">
        <f>ROUND(I227*H227,2)</f>
        <v>0</v>
      </c>
      <c r="K227" s="92"/>
      <c r="L227" s="14" t="s">
        <v>1242</v>
      </c>
      <c r="M227" s="93" t="s">
        <v>1</v>
      </c>
      <c r="N227" s="94" t="s">
        <v>42</v>
      </c>
      <c r="O227" s="95"/>
      <c r="P227" s="96">
        <f>O227*H227</f>
        <v>0</v>
      </c>
      <c r="Q227" s="96">
        <v>0</v>
      </c>
      <c r="R227" s="96">
        <f>Q227*H227</f>
        <v>0</v>
      </c>
      <c r="S227" s="96">
        <v>0</v>
      </c>
      <c r="T227" s="97">
        <f>S227*H227</f>
        <v>0</v>
      </c>
      <c r="U227" s="13"/>
      <c r="V227" s="13"/>
      <c r="W227" s="13"/>
      <c r="X227" s="13"/>
      <c r="Y227" s="13"/>
      <c r="Z227" s="13"/>
      <c r="AA227" s="13"/>
      <c r="AB227" s="13"/>
      <c r="AC227" s="13"/>
      <c r="AD227" s="13"/>
      <c r="AE227" s="13"/>
      <c r="AR227" s="98" t="s">
        <v>85</v>
      </c>
      <c r="AT227" s="98" t="s">
        <v>185</v>
      </c>
      <c r="AU227" s="98" t="s">
        <v>85</v>
      </c>
      <c r="AY227" s="6" t="s">
        <v>184</v>
      </c>
      <c r="BE227" s="99">
        <f>IF(N227="základní",J227,0)</f>
        <v>0</v>
      </c>
      <c r="BF227" s="99">
        <f>IF(N227="snížená",J227,0)</f>
        <v>0</v>
      </c>
      <c r="BG227" s="99">
        <f>IF(N227="zákl. přenesená",J227,0)</f>
        <v>0</v>
      </c>
      <c r="BH227" s="99">
        <f>IF(N227="sníž. přenesená",J227,0)</f>
        <v>0</v>
      </c>
      <c r="BI227" s="99">
        <f>IF(N227="nulová",J227,0)</f>
        <v>0</v>
      </c>
      <c r="BJ227" s="6" t="s">
        <v>85</v>
      </c>
      <c r="BK227" s="99">
        <f>ROUND(I227*H227,2)</f>
        <v>0</v>
      </c>
      <c r="BL227" s="6" t="s">
        <v>85</v>
      </c>
      <c r="BM227" s="98" t="s">
        <v>543</v>
      </c>
    </row>
    <row r="228" spans="1:65" s="16" customFormat="1" ht="18">
      <c r="A228" s="13"/>
      <c r="B228" s="14"/>
      <c r="C228" s="13"/>
      <c r="D228" s="100" t="s">
        <v>191</v>
      </c>
      <c r="E228" s="13"/>
      <c r="F228" s="101" t="s">
        <v>399</v>
      </c>
      <c r="G228" s="13"/>
      <c r="H228" s="13"/>
      <c r="I228" s="13"/>
      <c r="J228" s="13"/>
      <c r="K228" s="13"/>
      <c r="L228" s="14"/>
      <c r="M228" s="102"/>
      <c r="N228" s="103"/>
      <c r="O228" s="95"/>
      <c r="P228" s="95"/>
      <c r="Q228" s="95"/>
      <c r="R228" s="95"/>
      <c r="S228" s="95"/>
      <c r="T228" s="104"/>
      <c r="U228" s="13"/>
      <c r="V228" s="13"/>
      <c r="W228" s="13"/>
      <c r="X228" s="13"/>
      <c r="Y228" s="13"/>
      <c r="Z228" s="13"/>
      <c r="AA228" s="13"/>
      <c r="AB228" s="13"/>
      <c r="AC228" s="13"/>
      <c r="AD228" s="13"/>
      <c r="AE228" s="13"/>
      <c r="AT228" s="6" t="s">
        <v>191</v>
      </c>
      <c r="AU228" s="6" t="s">
        <v>85</v>
      </c>
    </row>
    <row r="229" spans="1:65" s="16" customFormat="1" ht="14.4" customHeight="1">
      <c r="A229" s="13"/>
      <c r="B229" s="14"/>
      <c r="C229" s="86" t="s">
        <v>442</v>
      </c>
      <c r="D229" s="86" t="s">
        <v>185</v>
      </c>
      <c r="E229" s="87" t="s">
        <v>544</v>
      </c>
      <c r="F229" s="88" t="s">
        <v>545</v>
      </c>
      <c r="G229" s="89" t="s">
        <v>225</v>
      </c>
      <c r="H229" s="90">
        <v>5</v>
      </c>
      <c r="I229" s="91"/>
      <c r="J229" s="91">
        <f>ROUND(I229*H229,2)</f>
        <v>0</v>
      </c>
      <c r="K229" s="92"/>
      <c r="L229" s="14" t="s">
        <v>1242</v>
      </c>
      <c r="M229" s="93" t="s">
        <v>1</v>
      </c>
      <c r="N229" s="94" t="s">
        <v>42</v>
      </c>
      <c r="O229" s="95"/>
      <c r="P229" s="96">
        <f>O229*H229</f>
        <v>0</v>
      </c>
      <c r="Q229" s="96">
        <v>0</v>
      </c>
      <c r="R229" s="96">
        <f>Q229*H229</f>
        <v>0</v>
      </c>
      <c r="S229" s="96">
        <v>0</v>
      </c>
      <c r="T229" s="97">
        <f>S229*H229</f>
        <v>0</v>
      </c>
      <c r="U229" s="13"/>
      <c r="V229" s="13"/>
      <c r="W229" s="13"/>
      <c r="X229" s="13"/>
      <c r="Y229" s="13"/>
      <c r="Z229" s="13"/>
      <c r="AA229" s="13"/>
      <c r="AB229" s="13"/>
      <c r="AC229" s="13"/>
      <c r="AD229" s="13"/>
      <c r="AE229" s="13"/>
      <c r="AR229" s="98" t="s">
        <v>85</v>
      </c>
      <c r="AT229" s="98" t="s">
        <v>185</v>
      </c>
      <c r="AU229" s="98" t="s">
        <v>85</v>
      </c>
      <c r="AY229" s="6" t="s">
        <v>184</v>
      </c>
      <c r="BE229" s="99">
        <f>IF(N229="základní",J229,0)</f>
        <v>0</v>
      </c>
      <c r="BF229" s="99">
        <f>IF(N229="snížená",J229,0)</f>
        <v>0</v>
      </c>
      <c r="BG229" s="99">
        <f>IF(N229="zákl. přenesená",J229,0)</f>
        <v>0</v>
      </c>
      <c r="BH229" s="99">
        <f>IF(N229="sníž. přenesená",J229,0)</f>
        <v>0</v>
      </c>
      <c r="BI229" s="99">
        <f>IF(N229="nulová",J229,0)</f>
        <v>0</v>
      </c>
      <c r="BJ229" s="6" t="s">
        <v>85</v>
      </c>
      <c r="BK229" s="99">
        <f>ROUND(I229*H229,2)</f>
        <v>0</v>
      </c>
      <c r="BL229" s="6" t="s">
        <v>85</v>
      </c>
      <c r="BM229" s="98" t="s">
        <v>546</v>
      </c>
    </row>
    <row r="230" spans="1:65" s="16" customFormat="1" ht="18">
      <c r="A230" s="13"/>
      <c r="B230" s="14"/>
      <c r="C230" s="13"/>
      <c r="D230" s="100" t="s">
        <v>191</v>
      </c>
      <c r="E230" s="13"/>
      <c r="F230" s="101" t="s">
        <v>399</v>
      </c>
      <c r="G230" s="13"/>
      <c r="H230" s="13"/>
      <c r="I230" s="13"/>
      <c r="J230" s="13"/>
      <c r="K230" s="13"/>
      <c r="L230" s="14"/>
      <c r="M230" s="102"/>
      <c r="N230" s="103"/>
      <c r="O230" s="95"/>
      <c r="P230" s="95"/>
      <c r="Q230" s="95"/>
      <c r="R230" s="95"/>
      <c r="S230" s="95"/>
      <c r="T230" s="104"/>
      <c r="U230" s="13"/>
      <c r="V230" s="13"/>
      <c r="W230" s="13"/>
      <c r="X230" s="13"/>
      <c r="Y230" s="13"/>
      <c r="Z230" s="13"/>
      <c r="AA230" s="13"/>
      <c r="AB230" s="13"/>
      <c r="AC230" s="13"/>
      <c r="AD230" s="13"/>
      <c r="AE230" s="13"/>
      <c r="AT230" s="6" t="s">
        <v>191</v>
      </c>
      <c r="AU230" s="6" t="s">
        <v>85</v>
      </c>
    </row>
    <row r="231" spans="1:65" s="16" customFormat="1" ht="14.4" customHeight="1">
      <c r="A231" s="13"/>
      <c r="B231" s="14"/>
      <c r="C231" s="86" t="s">
        <v>547</v>
      </c>
      <c r="D231" s="86" t="s">
        <v>185</v>
      </c>
      <c r="E231" s="87" t="s">
        <v>548</v>
      </c>
      <c r="F231" s="88" t="s">
        <v>549</v>
      </c>
      <c r="G231" s="89" t="s">
        <v>225</v>
      </c>
      <c r="H231" s="90">
        <v>3</v>
      </c>
      <c r="I231" s="91"/>
      <c r="J231" s="91">
        <f>ROUND(I231*H231,2)</f>
        <v>0</v>
      </c>
      <c r="K231" s="92"/>
      <c r="L231" s="14" t="s">
        <v>1242</v>
      </c>
      <c r="M231" s="93" t="s">
        <v>1</v>
      </c>
      <c r="N231" s="94" t="s">
        <v>42</v>
      </c>
      <c r="O231" s="95"/>
      <c r="P231" s="96">
        <f>O231*H231</f>
        <v>0</v>
      </c>
      <c r="Q231" s="96">
        <v>0</v>
      </c>
      <c r="R231" s="96">
        <f>Q231*H231</f>
        <v>0</v>
      </c>
      <c r="S231" s="96">
        <v>0</v>
      </c>
      <c r="T231" s="97">
        <f>S231*H231</f>
        <v>0</v>
      </c>
      <c r="U231" s="13"/>
      <c r="V231" s="13"/>
      <c r="W231" s="13"/>
      <c r="X231" s="13"/>
      <c r="Y231" s="13"/>
      <c r="Z231" s="13"/>
      <c r="AA231" s="13"/>
      <c r="AB231" s="13"/>
      <c r="AC231" s="13"/>
      <c r="AD231" s="13"/>
      <c r="AE231" s="13"/>
      <c r="AR231" s="98" t="s">
        <v>85</v>
      </c>
      <c r="AT231" s="98" t="s">
        <v>185</v>
      </c>
      <c r="AU231" s="98" t="s">
        <v>85</v>
      </c>
      <c r="AY231" s="6" t="s">
        <v>184</v>
      </c>
      <c r="BE231" s="99">
        <f>IF(N231="základní",J231,0)</f>
        <v>0</v>
      </c>
      <c r="BF231" s="99">
        <f>IF(N231="snížená",J231,0)</f>
        <v>0</v>
      </c>
      <c r="BG231" s="99">
        <f>IF(N231="zákl. přenesená",J231,0)</f>
        <v>0</v>
      </c>
      <c r="BH231" s="99">
        <f>IF(N231="sníž. přenesená",J231,0)</f>
        <v>0</v>
      </c>
      <c r="BI231" s="99">
        <f>IF(N231="nulová",J231,0)</f>
        <v>0</v>
      </c>
      <c r="BJ231" s="6" t="s">
        <v>85</v>
      </c>
      <c r="BK231" s="99">
        <f>ROUND(I231*H231,2)</f>
        <v>0</v>
      </c>
      <c r="BL231" s="6" t="s">
        <v>85</v>
      </c>
      <c r="BM231" s="98" t="s">
        <v>550</v>
      </c>
    </row>
    <row r="232" spans="1:65" s="16" customFormat="1" ht="18">
      <c r="A232" s="13"/>
      <c r="B232" s="14"/>
      <c r="C232" s="13"/>
      <c r="D232" s="100" t="s">
        <v>191</v>
      </c>
      <c r="E232" s="13"/>
      <c r="F232" s="101" t="s">
        <v>399</v>
      </c>
      <c r="G232" s="13"/>
      <c r="H232" s="13"/>
      <c r="I232" s="13"/>
      <c r="J232" s="13"/>
      <c r="K232" s="13"/>
      <c r="L232" s="14"/>
      <c r="M232" s="102"/>
      <c r="N232" s="103"/>
      <c r="O232" s="95"/>
      <c r="P232" s="95"/>
      <c r="Q232" s="95"/>
      <c r="R232" s="95"/>
      <c r="S232" s="95"/>
      <c r="T232" s="104"/>
      <c r="U232" s="13"/>
      <c r="V232" s="13"/>
      <c r="W232" s="13"/>
      <c r="X232" s="13"/>
      <c r="Y232" s="13"/>
      <c r="Z232" s="13"/>
      <c r="AA232" s="13"/>
      <c r="AB232" s="13"/>
      <c r="AC232" s="13"/>
      <c r="AD232" s="13"/>
      <c r="AE232" s="13"/>
      <c r="AT232" s="6" t="s">
        <v>191</v>
      </c>
      <c r="AU232" s="6" t="s">
        <v>85</v>
      </c>
    </row>
    <row r="233" spans="1:65" s="16" customFormat="1" ht="14.4" customHeight="1">
      <c r="A233" s="13"/>
      <c r="B233" s="14"/>
      <c r="C233" s="86" t="s">
        <v>445</v>
      </c>
      <c r="D233" s="86" t="s">
        <v>185</v>
      </c>
      <c r="E233" s="87" t="s">
        <v>551</v>
      </c>
      <c r="F233" s="88" t="s">
        <v>552</v>
      </c>
      <c r="G233" s="89" t="s">
        <v>225</v>
      </c>
      <c r="H233" s="90">
        <v>1</v>
      </c>
      <c r="I233" s="91"/>
      <c r="J233" s="91">
        <f>ROUND(I233*H233,2)</f>
        <v>0</v>
      </c>
      <c r="K233" s="92"/>
      <c r="L233" s="14" t="s">
        <v>1242</v>
      </c>
      <c r="M233" s="93" t="s">
        <v>1</v>
      </c>
      <c r="N233" s="94" t="s">
        <v>42</v>
      </c>
      <c r="O233" s="95"/>
      <c r="P233" s="96">
        <f>O233*H233</f>
        <v>0</v>
      </c>
      <c r="Q233" s="96">
        <v>0</v>
      </c>
      <c r="R233" s="96">
        <f>Q233*H233</f>
        <v>0</v>
      </c>
      <c r="S233" s="96">
        <v>0</v>
      </c>
      <c r="T233" s="97">
        <f>S233*H233</f>
        <v>0</v>
      </c>
      <c r="U233" s="13"/>
      <c r="V233" s="13"/>
      <c r="W233" s="13"/>
      <c r="X233" s="13"/>
      <c r="Y233" s="13"/>
      <c r="Z233" s="13"/>
      <c r="AA233" s="13"/>
      <c r="AB233" s="13"/>
      <c r="AC233" s="13"/>
      <c r="AD233" s="13"/>
      <c r="AE233" s="13"/>
      <c r="AR233" s="98" t="s">
        <v>85</v>
      </c>
      <c r="AT233" s="98" t="s">
        <v>185</v>
      </c>
      <c r="AU233" s="98" t="s">
        <v>85</v>
      </c>
      <c r="AY233" s="6" t="s">
        <v>184</v>
      </c>
      <c r="BE233" s="99">
        <f>IF(N233="základní",J233,0)</f>
        <v>0</v>
      </c>
      <c r="BF233" s="99">
        <f>IF(N233="snížená",J233,0)</f>
        <v>0</v>
      </c>
      <c r="BG233" s="99">
        <f>IF(N233="zákl. přenesená",J233,0)</f>
        <v>0</v>
      </c>
      <c r="BH233" s="99">
        <f>IF(N233="sníž. přenesená",J233,0)</f>
        <v>0</v>
      </c>
      <c r="BI233" s="99">
        <f>IF(N233="nulová",J233,0)</f>
        <v>0</v>
      </c>
      <c r="BJ233" s="6" t="s">
        <v>85</v>
      </c>
      <c r="BK233" s="99">
        <f>ROUND(I233*H233,2)</f>
        <v>0</v>
      </c>
      <c r="BL233" s="6" t="s">
        <v>85</v>
      </c>
      <c r="BM233" s="98" t="s">
        <v>553</v>
      </c>
    </row>
    <row r="234" spans="1:65" s="16" customFormat="1" ht="18">
      <c r="A234" s="13"/>
      <c r="B234" s="14"/>
      <c r="C234" s="13"/>
      <c r="D234" s="100" t="s">
        <v>191</v>
      </c>
      <c r="E234" s="13"/>
      <c r="F234" s="101" t="s">
        <v>399</v>
      </c>
      <c r="G234" s="13"/>
      <c r="H234" s="13"/>
      <c r="I234" s="13"/>
      <c r="J234" s="13"/>
      <c r="K234" s="13"/>
      <c r="L234" s="14"/>
      <c r="M234" s="102"/>
      <c r="N234" s="103"/>
      <c r="O234" s="95"/>
      <c r="P234" s="95"/>
      <c r="Q234" s="95"/>
      <c r="R234" s="95"/>
      <c r="S234" s="95"/>
      <c r="T234" s="104"/>
      <c r="U234" s="13"/>
      <c r="V234" s="13"/>
      <c r="W234" s="13"/>
      <c r="X234" s="13"/>
      <c r="Y234" s="13"/>
      <c r="Z234" s="13"/>
      <c r="AA234" s="13"/>
      <c r="AB234" s="13"/>
      <c r="AC234" s="13"/>
      <c r="AD234" s="13"/>
      <c r="AE234" s="13"/>
      <c r="AT234" s="6" t="s">
        <v>191</v>
      </c>
      <c r="AU234" s="6" t="s">
        <v>85</v>
      </c>
    </row>
    <row r="235" spans="1:65" s="16" customFormat="1" ht="14.4" customHeight="1">
      <c r="A235" s="13"/>
      <c r="B235" s="14"/>
      <c r="C235" s="86" t="s">
        <v>554</v>
      </c>
      <c r="D235" s="86" t="s">
        <v>185</v>
      </c>
      <c r="E235" s="87" t="s">
        <v>555</v>
      </c>
      <c r="F235" s="88" t="s">
        <v>556</v>
      </c>
      <c r="G235" s="89" t="s">
        <v>225</v>
      </c>
      <c r="H235" s="90">
        <v>13</v>
      </c>
      <c r="I235" s="91"/>
      <c r="J235" s="91">
        <f>ROUND(I235*H235,2)</f>
        <v>0</v>
      </c>
      <c r="K235" s="92"/>
      <c r="L235" s="14" t="s">
        <v>1242</v>
      </c>
      <c r="M235" s="93" t="s">
        <v>1</v>
      </c>
      <c r="N235" s="94" t="s">
        <v>42</v>
      </c>
      <c r="O235" s="95"/>
      <c r="P235" s="96">
        <f>O235*H235</f>
        <v>0</v>
      </c>
      <c r="Q235" s="96">
        <v>0</v>
      </c>
      <c r="R235" s="96">
        <f>Q235*H235</f>
        <v>0</v>
      </c>
      <c r="S235" s="96">
        <v>0</v>
      </c>
      <c r="T235" s="97">
        <f>S235*H235</f>
        <v>0</v>
      </c>
      <c r="U235" s="13"/>
      <c r="V235" s="13"/>
      <c r="W235" s="13"/>
      <c r="X235" s="13"/>
      <c r="Y235" s="13"/>
      <c r="Z235" s="13"/>
      <c r="AA235" s="13"/>
      <c r="AB235" s="13"/>
      <c r="AC235" s="13"/>
      <c r="AD235" s="13"/>
      <c r="AE235" s="13"/>
      <c r="AR235" s="98" t="s">
        <v>85</v>
      </c>
      <c r="AT235" s="98" t="s">
        <v>185</v>
      </c>
      <c r="AU235" s="98" t="s">
        <v>85</v>
      </c>
      <c r="AY235" s="6" t="s">
        <v>184</v>
      </c>
      <c r="BE235" s="99">
        <f>IF(N235="základní",J235,0)</f>
        <v>0</v>
      </c>
      <c r="BF235" s="99">
        <f>IF(N235="snížená",J235,0)</f>
        <v>0</v>
      </c>
      <c r="BG235" s="99">
        <f>IF(N235="zákl. přenesená",J235,0)</f>
        <v>0</v>
      </c>
      <c r="BH235" s="99">
        <f>IF(N235="sníž. přenesená",J235,0)</f>
        <v>0</v>
      </c>
      <c r="BI235" s="99">
        <f>IF(N235="nulová",J235,0)</f>
        <v>0</v>
      </c>
      <c r="BJ235" s="6" t="s">
        <v>85</v>
      </c>
      <c r="BK235" s="99">
        <f>ROUND(I235*H235,2)</f>
        <v>0</v>
      </c>
      <c r="BL235" s="6" t="s">
        <v>85</v>
      </c>
      <c r="BM235" s="98" t="s">
        <v>557</v>
      </c>
    </row>
    <row r="236" spans="1:65" s="16" customFormat="1" ht="18">
      <c r="A236" s="13"/>
      <c r="B236" s="14"/>
      <c r="C236" s="13"/>
      <c r="D236" s="100" t="s">
        <v>191</v>
      </c>
      <c r="E236" s="13"/>
      <c r="F236" s="101" t="s">
        <v>399</v>
      </c>
      <c r="G236" s="13"/>
      <c r="H236" s="13"/>
      <c r="I236" s="13"/>
      <c r="J236" s="13"/>
      <c r="K236" s="13"/>
      <c r="L236" s="14"/>
      <c r="M236" s="102"/>
      <c r="N236" s="103"/>
      <c r="O236" s="95"/>
      <c r="P236" s="95"/>
      <c r="Q236" s="95"/>
      <c r="R236" s="95"/>
      <c r="S236" s="95"/>
      <c r="T236" s="104"/>
      <c r="U236" s="13"/>
      <c r="V236" s="13"/>
      <c r="W236" s="13"/>
      <c r="X236" s="13"/>
      <c r="Y236" s="13"/>
      <c r="Z236" s="13"/>
      <c r="AA236" s="13"/>
      <c r="AB236" s="13"/>
      <c r="AC236" s="13"/>
      <c r="AD236" s="13"/>
      <c r="AE236" s="13"/>
      <c r="AT236" s="6" t="s">
        <v>191</v>
      </c>
      <c r="AU236" s="6" t="s">
        <v>85</v>
      </c>
    </row>
    <row r="237" spans="1:65" s="16" customFormat="1" ht="14.4" customHeight="1">
      <c r="A237" s="13"/>
      <c r="B237" s="14"/>
      <c r="C237" s="86" t="s">
        <v>448</v>
      </c>
      <c r="D237" s="86" t="s">
        <v>185</v>
      </c>
      <c r="E237" s="87" t="s">
        <v>558</v>
      </c>
      <c r="F237" s="88" t="s">
        <v>559</v>
      </c>
      <c r="G237" s="89" t="s">
        <v>225</v>
      </c>
      <c r="H237" s="90">
        <v>3</v>
      </c>
      <c r="I237" s="91"/>
      <c r="J237" s="91">
        <f>ROUND(I237*H237,2)</f>
        <v>0</v>
      </c>
      <c r="K237" s="92"/>
      <c r="L237" s="14" t="s">
        <v>1242</v>
      </c>
      <c r="M237" s="93" t="s">
        <v>1</v>
      </c>
      <c r="N237" s="94" t="s">
        <v>42</v>
      </c>
      <c r="O237" s="95"/>
      <c r="P237" s="96">
        <f>O237*H237</f>
        <v>0</v>
      </c>
      <c r="Q237" s="96">
        <v>0</v>
      </c>
      <c r="R237" s="96">
        <f>Q237*H237</f>
        <v>0</v>
      </c>
      <c r="S237" s="96">
        <v>0</v>
      </c>
      <c r="T237" s="97">
        <f>S237*H237</f>
        <v>0</v>
      </c>
      <c r="U237" s="13"/>
      <c r="V237" s="13"/>
      <c r="W237" s="13"/>
      <c r="X237" s="13"/>
      <c r="Y237" s="13"/>
      <c r="Z237" s="13"/>
      <c r="AA237" s="13"/>
      <c r="AB237" s="13"/>
      <c r="AC237" s="13"/>
      <c r="AD237" s="13"/>
      <c r="AE237" s="13"/>
      <c r="AR237" s="98" t="s">
        <v>85</v>
      </c>
      <c r="AT237" s="98" t="s">
        <v>185</v>
      </c>
      <c r="AU237" s="98" t="s">
        <v>85</v>
      </c>
      <c r="AY237" s="6" t="s">
        <v>184</v>
      </c>
      <c r="BE237" s="99">
        <f>IF(N237="základní",J237,0)</f>
        <v>0</v>
      </c>
      <c r="BF237" s="99">
        <f>IF(N237="snížená",J237,0)</f>
        <v>0</v>
      </c>
      <c r="BG237" s="99">
        <f>IF(N237="zákl. přenesená",J237,0)</f>
        <v>0</v>
      </c>
      <c r="BH237" s="99">
        <f>IF(N237="sníž. přenesená",J237,0)</f>
        <v>0</v>
      </c>
      <c r="BI237" s="99">
        <f>IF(N237="nulová",J237,0)</f>
        <v>0</v>
      </c>
      <c r="BJ237" s="6" t="s">
        <v>85</v>
      </c>
      <c r="BK237" s="99">
        <f>ROUND(I237*H237,2)</f>
        <v>0</v>
      </c>
      <c r="BL237" s="6" t="s">
        <v>85</v>
      </c>
      <c r="BM237" s="98" t="s">
        <v>560</v>
      </c>
    </row>
    <row r="238" spans="1:65" s="16" customFormat="1" ht="18">
      <c r="A238" s="13"/>
      <c r="B238" s="14"/>
      <c r="C238" s="13"/>
      <c r="D238" s="100" t="s">
        <v>191</v>
      </c>
      <c r="E238" s="13"/>
      <c r="F238" s="101" t="s">
        <v>399</v>
      </c>
      <c r="G238" s="13"/>
      <c r="H238" s="13"/>
      <c r="I238" s="13"/>
      <c r="J238" s="13"/>
      <c r="K238" s="13"/>
      <c r="L238" s="14"/>
      <c r="M238" s="102"/>
      <c r="N238" s="103"/>
      <c r="O238" s="95"/>
      <c r="P238" s="95"/>
      <c r="Q238" s="95"/>
      <c r="R238" s="95"/>
      <c r="S238" s="95"/>
      <c r="T238" s="104"/>
      <c r="U238" s="13"/>
      <c r="V238" s="13"/>
      <c r="W238" s="13"/>
      <c r="X238" s="13"/>
      <c r="Y238" s="13"/>
      <c r="Z238" s="13"/>
      <c r="AA238" s="13"/>
      <c r="AB238" s="13"/>
      <c r="AC238" s="13"/>
      <c r="AD238" s="13"/>
      <c r="AE238" s="13"/>
      <c r="AT238" s="6" t="s">
        <v>191</v>
      </c>
      <c r="AU238" s="6" t="s">
        <v>85</v>
      </c>
    </row>
    <row r="239" spans="1:65" s="16" customFormat="1" ht="14.4" customHeight="1">
      <c r="A239" s="13"/>
      <c r="B239" s="14"/>
      <c r="C239" s="86" t="s">
        <v>561</v>
      </c>
      <c r="D239" s="86" t="s">
        <v>185</v>
      </c>
      <c r="E239" s="87" t="s">
        <v>562</v>
      </c>
      <c r="F239" s="88" t="s">
        <v>563</v>
      </c>
      <c r="G239" s="89" t="s">
        <v>225</v>
      </c>
      <c r="H239" s="90">
        <v>13</v>
      </c>
      <c r="I239" s="91"/>
      <c r="J239" s="91">
        <f>ROUND(I239*H239,2)</f>
        <v>0</v>
      </c>
      <c r="K239" s="92"/>
      <c r="L239" s="14" t="s">
        <v>1242</v>
      </c>
      <c r="M239" s="93" t="s">
        <v>1</v>
      </c>
      <c r="N239" s="94" t="s">
        <v>42</v>
      </c>
      <c r="O239" s="95"/>
      <c r="P239" s="96">
        <f>O239*H239</f>
        <v>0</v>
      </c>
      <c r="Q239" s="96">
        <v>0</v>
      </c>
      <c r="R239" s="96">
        <f>Q239*H239</f>
        <v>0</v>
      </c>
      <c r="S239" s="96">
        <v>0</v>
      </c>
      <c r="T239" s="97">
        <f>S239*H239</f>
        <v>0</v>
      </c>
      <c r="U239" s="13"/>
      <c r="V239" s="13"/>
      <c r="W239" s="13"/>
      <c r="X239" s="13"/>
      <c r="Y239" s="13"/>
      <c r="Z239" s="13"/>
      <c r="AA239" s="13"/>
      <c r="AB239" s="13"/>
      <c r="AC239" s="13"/>
      <c r="AD239" s="13"/>
      <c r="AE239" s="13"/>
      <c r="AR239" s="98" t="s">
        <v>85</v>
      </c>
      <c r="AT239" s="98" t="s">
        <v>185</v>
      </c>
      <c r="AU239" s="98" t="s">
        <v>85</v>
      </c>
      <c r="AY239" s="6" t="s">
        <v>184</v>
      </c>
      <c r="BE239" s="99">
        <f>IF(N239="základní",J239,0)</f>
        <v>0</v>
      </c>
      <c r="BF239" s="99">
        <f>IF(N239="snížená",J239,0)</f>
        <v>0</v>
      </c>
      <c r="BG239" s="99">
        <f>IF(N239="zákl. přenesená",J239,0)</f>
        <v>0</v>
      </c>
      <c r="BH239" s="99">
        <f>IF(N239="sníž. přenesená",J239,0)</f>
        <v>0</v>
      </c>
      <c r="BI239" s="99">
        <f>IF(N239="nulová",J239,0)</f>
        <v>0</v>
      </c>
      <c r="BJ239" s="6" t="s">
        <v>85</v>
      </c>
      <c r="BK239" s="99">
        <f>ROUND(I239*H239,2)</f>
        <v>0</v>
      </c>
      <c r="BL239" s="6" t="s">
        <v>85</v>
      </c>
      <c r="BM239" s="98" t="s">
        <v>564</v>
      </c>
    </row>
    <row r="240" spans="1:65" s="16" customFormat="1" ht="18">
      <c r="A240" s="13"/>
      <c r="B240" s="14"/>
      <c r="C240" s="13"/>
      <c r="D240" s="100" t="s">
        <v>191</v>
      </c>
      <c r="E240" s="13"/>
      <c r="F240" s="101" t="s">
        <v>399</v>
      </c>
      <c r="G240" s="13"/>
      <c r="H240" s="13"/>
      <c r="I240" s="13"/>
      <c r="J240" s="13"/>
      <c r="K240" s="13"/>
      <c r="L240" s="14"/>
      <c r="M240" s="105"/>
      <c r="N240" s="106"/>
      <c r="O240" s="107"/>
      <c r="P240" s="107"/>
      <c r="Q240" s="107"/>
      <c r="R240" s="107"/>
      <c r="S240" s="107"/>
      <c r="T240" s="108"/>
      <c r="U240" s="13"/>
      <c r="V240" s="13"/>
      <c r="W240" s="13"/>
      <c r="X240" s="13"/>
      <c r="Y240" s="13"/>
      <c r="Z240" s="13"/>
      <c r="AA240" s="13"/>
      <c r="AB240" s="13"/>
      <c r="AC240" s="13"/>
      <c r="AD240" s="13"/>
      <c r="AE240" s="13"/>
      <c r="AT240" s="6" t="s">
        <v>191</v>
      </c>
      <c r="AU240" s="6" t="s">
        <v>85</v>
      </c>
    </row>
    <row r="241" spans="1:31" s="16" customFormat="1" ht="6.9" customHeight="1">
      <c r="A241" s="13"/>
      <c r="B241" s="44"/>
      <c r="C241" s="45"/>
      <c r="D241" s="45"/>
      <c r="E241" s="45"/>
      <c r="F241" s="45"/>
      <c r="G241" s="45"/>
      <c r="H241" s="45"/>
      <c r="I241" s="45"/>
      <c r="J241" s="45"/>
      <c r="K241" s="45"/>
      <c r="L241" s="14"/>
      <c r="M241" s="13"/>
      <c r="O241" s="13"/>
      <c r="P241" s="13"/>
      <c r="Q241" s="13"/>
      <c r="R241" s="13"/>
      <c r="S241" s="13"/>
      <c r="T241" s="13"/>
      <c r="U241" s="13"/>
      <c r="V241" s="13"/>
      <c r="W241" s="13"/>
      <c r="X241" s="13"/>
      <c r="Y241" s="13"/>
      <c r="Z241" s="13"/>
      <c r="AA241" s="13"/>
      <c r="AB241" s="13"/>
      <c r="AC241" s="13"/>
      <c r="AD241" s="13"/>
      <c r="AE241" s="13"/>
    </row>
  </sheetData>
  <sheetProtection algorithmName="SHA-512" hashValue="4WqdjmPVGhUsmWaDl2LDRUu2OTEASnEvyYzhDPrRrcelCDPGVIACwyToKwz8CgfR/OUDbM6GS4ZkLwK00u7WAw==" saltValue="sIUKiNJ6vaRxjVGAu89pSw==" spinCount="100000" sheet="1" objects="1" scenarios="1"/>
  <autoFilter ref="C124:K240" xr:uid="{00000000-0009-0000-0000-000005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215"/>
  <sheetViews>
    <sheetView showGridLines="0" topLeftCell="A192" workbookViewId="0">
      <selection activeCell="I196" sqref="I196"/>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110</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565</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ROUND((SUM(BE126:BE214)),  2)</f>
        <v>0</v>
      </c>
      <c r="G37" s="13"/>
      <c r="H37" s="13"/>
      <c r="I37" s="29">
        <v>0.21</v>
      </c>
      <c r="J37" s="28">
        <f>ROUND(((SUM(BE126:BE214))*I37),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ROUND((SUM(BF126:BF214)),  2)</f>
        <v>0</v>
      </c>
      <c r="G38" s="13"/>
      <c r="H38" s="13"/>
      <c r="I38" s="29">
        <v>0.15</v>
      </c>
      <c r="J38" s="28">
        <f>ROUND(((SUM(BF126:BF214))*I38),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ROUND((SUM(BG126:BG214)),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ROUND((SUM(BH126:BH214)),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ROUND((SUM(BI126:BI214)),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2.1.1.5 - Urgentní příjem - 4</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J200</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09"/>
      <c r="G114" s="209"/>
      <c r="H114" s="209"/>
      <c r="L114" s="9"/>
    </row>
    <row r="115" spans="1:65" ht="12" customHeight="1">
      <c r="B115" s="9"/>
      <c r="C115" s="12" t="s">
        <v>216</v>
      </c>
      <c r="L115" s="9"/>
    </row>
    <row r="116" spans="1:65" s="16" customFormat="1" ht="16.5" customHeight="1">
      <c r="A116" s="13"/>
      <c r="B116" s="14"/>
      <c r="C116" s="13"/>
      <c r="D116" s="13"/>
      <c r="E116" s="245" t="s">
        <v>217</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237" t="str">
        <f>E13</f>
        <v>2.1.1.5 - Urgentní příjem - 4</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P127+P200</f>
        <v>0</v>
      </c>
      <c r="Q126" s="23"/>
      <c r="R126" s="72">
        <f>R127+R200</f>
        <v>0</v>
      </c>
      <c r="S126" s="23"/>
      <c r="T126" s="73">
        <f>T127+T200</f>
        <v>0</v>
      </c>
      <c r="U126" s="13"/>
      <c r="V126" s="13"/>
      <c r="W126" s="13"/>
      <c r="X126" s="13"/>
      <c r="Y126" s="13"/>
      <c r="Z126" s="13"/>
      <c r="AA126" s="13"/>
      <c r="AB126" s="13"/>
      <c r="AC126" s="13"/>
      <c r="AD126" s="13"/>
      <c r="AE126" s="13"/>
      <c r="AT126" s="6" t="s">
        <v>76</v>
      </c>
      <c r="AU126" s="6" t="s">
        <v>167</v>
      </c>
      <c r="BK126" s="74">
        <f>BK127+BK200</f>
        <v>0</v>
      </c>
    </row>
    <row r="127" spans="1:65" s="75" customFormat="1" ht="26" customHeight="1">
      <c r="B127" s="76"/>
      <c r="D127" s="77" t="s">
        <v>76</v>
      </c>
      <c r="E127" s="78" t="s">
        <v>221</v>
      </c>
      <c r="F127" s="78" t="s">
        <v>222</v>
      </c>
      <c r="J127" s="79">
        <f>BK127</f>
        <v>0</v>
      </c>
      <c r="L127" s="76"/>
      <c r="M127" s="80"/>
      <c r="N127" s="81"/>
      <c r="O127" s="81"/>
      <c r="P127" s="82">
        <f>SUM(P128:P199)</f>
        <v>0</v>
      </c>
      <c r="Q127" s="81"/>
      <c r="R127" s="82">
        <f>SUM(R128:R199)</f>
        <v>0</v>
      </c>
      <c r="S127" s="81"/>
      <c r="T127" s="83">
        <f>SUM(T128:T199)</f>
        <v>0</v>
      </c>
      <c r="AR127" s="77" t="s">
        <v>85</v>
      </c>
      <c r="AT127" s="84" t="s">
        <v>76</v>
      </c>
      <c r="AU127" s="84" t="s">
        <v>77</v>
      </c>
      <c r="AY127" s="77" t="s">
        <v>184</v>
      </c>
      <c r="BK127" s="85">
        <f>SUM(BK128:BK199)</f>
        <v>0</v>
      </c>
    </row>
    <row r="128" spans="1:65" s="16" customFormat="1" ht="14.4" customHeight="1">
      <c r="A128" s="13"/>
      <c r="B128" s="14"/>
      <c r="C128" s="109" t="s">
        <v>85</v>
      </c>
      <c r="D128" s="109" t="s">
        <v>185</v>
      </c>
      <c r="E128" s="110" t="s">
        <v>566</v>
      </c>
      <c r="F128" s="111" t="s">
        <v>567</v>
      </c>
      <c r="G128" s="112" t="s">
        <v>225</v>
      </c>
      <c r="H128" s="113">
        <v>1</v>
      </c>
      <c r="I128" s="1"/>
      <c r="J128" s="114">
        <f>ROUND(I128*H128,2)</f>
        <v>0</v>
      </c>
      <c r="K128" s="92"/>
      <c r="L128" s="14"/>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568</v>
      </c>
    </row>
    <row r="129" spans="1:65" s="16" customFormat="1" ht="18">
      <c r="A129" s="13"/>
      <c r="B129" s="14"/>
      <c r="C129" s="13"/>
      <c r="D129" s="100" t="s">
        <v>191</v>
      </c>
      <c r="E129" s="13"/>
      <c r="F129" s="101" t="s">
        <v>569</v>
      </c>
      <c r="G129" s="13"/>
      <c r="H129" s="13"/>
      <c r="I129" s="2"/>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109" t="s">
        <v>87</v>
      </c>
      <c r="D130" s="109" t="s">
        <v>185</v>
      </c>
      <c r="E130" s="110" t="s">
        <v>570</v>
      </c>
      <c r="F130" s="111" t="s">
        <v>567</v>
      </c>
      <c r="G130" s="112" t="s">
        <v>225</v>
      </c>
      <c r="H130" s="113">
        <v>1</v>
      </c>
      <c r="I130" s="1"/>
      <c r="J130" s="114">
        <f>ROUND(I130*H130,2)</f>
        <v>0</v>
      </c>
      <c r="K130" s="92"/>
      <c r="L130" s="14"/>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571</v>
      </c>
    </row>
    <row r="131" spans="1:65" s="16" customFormat="1" ht="18">
      <c r="A131" s="13"/>
      <c r="B131" s="14"/>
      <c r="C131" s="13"/>
      <c r="D131" s="100" t="s">
        <v>191</v>
      </c>
      <c r="E131" s="13"/>
      <c r="F131" s="101" t="s">
        <v>569</v>
      </c>
      <c r="G131" s="13"/>
      <c r="H131" s="13"/>
      <c r="I131" s="2"/>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109" t="s">
        <v>97</v>
      </c>
      <c r="D132" s="109" t="s">
        <v>185</v>
      </c>
      <c r="E132" s="110" t="s">
        <v>572</v>
      </c>
      <c r="F132" s="111" t="s">
        <v>573</v>
      </c>
      <c r="G132" s="112" t="s">
        <v>225</v>
      </c>
      <c r="H132" s="113">
        <v>1</v>
      </c>
      <c r="I132" s="1"/>
      <c r="J132" s="114">
        <f>ROUND(I132*H132,2)</f>
        <v>0</v>
      </c>
      <c r="K132" s="92"/>
      <c r="L132" s="14"/>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574</v>
      </c>
    </row>
    <row r="133" spans="1:65" s="16" customFormat="1" ht="18">
      <c r="A133" s="13"/>
      <c r="B133" s="14"/>
      <c r="C133" s="13"/>
      <c r="D133" s="100" t="s">
        <v>191</v>
      </c>
      <c r="E133" s="13"/>
      <c r="F133" s="101" t="s">
        <v>569</v>
      </c>
      <c r="G133" s="13"/>
      <c r="H133" s="13"/>
      <c r="I133" s="2"/>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109" t="s">
        <v>214</v>
      </c>
      <c r="D134" s="109" t="s">
        <v>185</v>
      </c>
      <c r="E134" s="110" t="s">
        <v>575</v>
      </c>
      <c r="F134" s="111" t="s">
        <v>576</v>
      </c>
      <c r="G134" s="112" t="s">
        <v>225</v>
      </c>
      <c r="H134" s="113">
        <v>1</v>
      </c>
      <c r="I134" s="1"/>
      <c r="J134" s="114">
        <f>ROUND(I134*H134,2)</f>
        <v>0</v>
      </c>
      <c r="K134" s="92"/>
      <c r="L134" s="14"/>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577</v>
      </c>
    </row>
    <row r="135" spans="1:65" s="16" customFormat="1" ht="18">
      <c r="A135" s="13"/>
      <c r="B135" s="14"/>
      <c r="C135" s="13"/>
      <c r="D135" s="100" t="s">
        <v>191</v>
      </c>
      <c r="E135" s="13"/>
      <c r="F135" s="101" t="s">
        <v>569</v>
      </c>
      <c r="G135" s="13"/>
      <c r="H135" s="13"/>
      <c r="I135" s="2"/>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109" t="s">
        <v>249</v>
      </c>
      <c r="D136" s="109" t="s">
        <v>185</v>
      </c>
      <c r="E136" s="110" t="s">
        <v>578</v>
      </c>
      <c r="F136" s="111" t="s">
        <v>579</v>
      </c>
      <c r="G136" s="112" t="s">
        <v>225</v>
      </c>
      <c r="H136" s="113">
        <v>1</v>
      </c>
      <c r="I136" s="1"/>
      <c r="J136" s="114">
        <f>ROUND(I136*H136,2)</f>
        <v>0</v>
      </c>
      <c r="K136" s="92"/>
      <c r="L136" s="14"/>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580</v>
      </c>
    </row>
    <row r="137" spans="1:65" s="16" customFormat="1" ht="18">
      <c r="A137" s="13"/>
      <c r="B137" s="14"/>
      <c r="C137" s="13"/>
      <c r="D137" s="100" t="s">
        <v>191</v>
      </c>
      <c r="E137" s="13"/>
      <c r="F137" s="101" t="s">
        <v>569</v>
      </c>
      <c r="G137" s="13"/>
      <c r="H137" s="13"/>
      <c r="I137" s="2"/>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109" t="s">
        <v>252</v>
      </c>
      <c r="D138" s="109" t="s">
        <v>185</v>
      </c>
      <c r="E138" s="110" t="s">
        <v>581</v>
      </c>
      <c r="F138" s="111" t="s">
        <v>241</v>
      </c>
      <c r="G138" s="112" t="s">
        <v>225</v>
      </c>
      <c r="H138" s="113">
        <v>1</v>
      </c>
      <c r="I138" s="1"/>
      <c r="J138" s="114">
        <f>ROUND(I138*H138,2)</f>
        <v>0</v>
      </c>
      <c r="K138" s="92"/>
      <c r="L138" s="14"/>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582</v>
      </c>
    </row>
    <row r="139" spans="1:65" s="16" customFormat="1" ht="18">
      <c r="A139" s="13"/>
      <c r="B139" s="14"/>
      <c r="C139" s="13"/>
      <c r="D139" s="100" t="s">
        <v>191</v>
      </c>
      <c r="E139" s="13"/>
      <c r="F139" s="101" t="s">
        <v>569</v>
      </c>
      <c r="G139" s="13"/>
      <c r="H139" s="13"/>
      <c r="I139" s="2"/>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109" t="s">
        <v>256</v>
      </c>
      <c r="D140" s="109" t="s">
        <v>185</v>
      </c>
      <c r="E140" s="110" t="s">
        <v>583</v>
      </c>
      <c r="F140" s="111" t="s">
        <v>244</v>
      </c>
      <c r="G140" s="112" t="s">
        <v>225</v>
      </c>
      <c r="H140" s="113">
        <v>2</v>
      </c>
      <c r="I140" s="1"/>
      <c r="J140" s="114">
        <f>ROUND(I140*H140,2)</f>
        <v>0</v>
      </c>
      <c r="K140" s="92"/>
      <c r="L140" s="14"/>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584</v>
      </c>
    </row>
    <row r="141" spans="1:65" s="16" customFormat="1" ht="18">
      <c r="A141" s="13"/>
      <c r="B141" s="14"/>
      <c r="C141" s="13"/>
      <c r="D141" s="100" t="s">
        <v>191</v>
      </c>
      <c r="E141" s="13"/>
      <c r="F141" s="101" t="s">
        <v>569</v>
      </c>
      <c r="G141" s="13"/>
      <c r="H141" s="13"/>
      <c r="I141" s="2"/>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109" t="s">
        <v>259</v>
      </c>
      <c r="D142" s="109" t="s">
        <v>185</v>
      </c>
      <c r="E142" s="110" t="s">
        <v>585</v>
      </c>
      <c r="F142" s="111" t="s">
        <v>244</v>
      </c>
      <c r="G142" s="112" t="s">
        <v>225</v>
      </c>
      <c r="H142" s="113">
        <v>7</v>
      </c>
      <c r="I142" s="1"/>
      <c r="J142" s="114">
        <f>ROUND(I142*H142,2)</f>
        <v>0</v>
      </c>
      <c r="K142" s="92"/>
      <c r="L142" s="14"/>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586</v>
      </c>
    </row>
    <row r="143" spans="1:65" s="16" customFormat="1" ht="18">
      <c r="A143" s="13"/>
      <c r="B143" s="14"/>
      <c r="C143" s="13"/>
      <c r="D143" s="100" t="s">
        <v>191</v>
      </c>
      <c r="E143" s="13"/>
      <c r="F143" s="101" t="s">
        <v>569</v>
      </c>
      <c r="G143" s="13"/>
      <c r="H143" s="13"/>
      <c r="I143" s="2"/>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109" t="s">
        <v>287</v>
      </c>
      <c r="D144" s="109" t="s">
        <v>185</v>
      </c>
      <c r="E144" s="110" t="s">
        <v>587</v>
      </c>
      <c r="F144" s="111" t="s">
        <v>244</v>
      </c>
      <c r="G144" s="112" t="s">
        <v>225</v>
      </c>
      <c r="H144" s="113">
        <v>2</v>
      </c>
      <c r="I144" s="1"/>
      <c r="J144" s="114">
        <f>ROUND(I144*H144,2)</f>
        <v>0</v>
      </c>
      <c r="K144" s="92"/>
      <c r="L144" s="14"/>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588</v>
      </c>
    </row>
    <row r="145" spans="1:65" s="16" customFormat="1" ht="18">
      <c r="A145" s="13"/>
      <c r="B145" s="14"/>
      <c r="C145" s="13"/>
      <c r="D145" s="100" t="s">
        <v>191</v>
      </c>
      <c r="E145" s="13"/>
      <c r="F145" s="101" t="s">
        <v>569</v>
      </c>
      <c r="G145" s="13"/>
      <c r="H145" s="13"/>
      <c r="I145" s="2"/>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109" t="s">
        <v>182</v>
      </c>
      <c r="D146" s="109" t="s">
        <v>185</v>
      </c>
      <c r="E146" s="110" t="s">
        <v>589</v>
      </c>
      <c r="F146" s="111" t="s">
        <v>241</v>
      </c>
      <c r="G146" s="112" t="s">
        <v>225</v>
      </c>
      <c r="H146" s="113">
        <v>1</v>
      </c>
      <c r="I146" s="1"/>
      <c r="J146" s="114">
        <f>ROUND(I146*H146,2)</f>
        <v>0</v>
      </c>
      <c r="K146" s="92"/>
      <c r="L146" s="14"/>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590</v>
      </c>
    </row>
    <row r="147" spans="1:65" s="16" customFormat="1" ht="18">
      <c r="A147" s="13"/>
      <c r="B147" s="14"/>
      <c r="C147" s="13"/>
      <c r="D147" s="100" t="s">
        <v>191</v>
      </c>
      <c r="E147" s="13"/>
      <c r="F147" s="101" t="s">
        <v>569</v>
      </c>
      <c r="G147" s="13"/>
      <c r="H147" s="13"/>
      <c r="I147" s="2"/>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109" t="s">
        <v>293</v>
      </c>
      <c r="D148" s="109" t="s">
        <v>185</v>
      </c>
      <c r="E148" s="110" t="s">
        <v>591</v>
      </c>
      <c r="F148" s="111" t="s">
        <v>241</v>
      </c>
      <c r="G148" s="112" t="s">
        <v>225</v>
      </c>
      <c r="H148" s="113">
        <v>1</v>
      </c>
      <c r="I148" s="1"/>
      <c r="J148" s="114">
        <f>ROUND(I148*H148,2)</f>
        <v>0</v>
      </c>
      <c r="K148" s="92"/>
      <c r="L148" s="14"/>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592</v>
      </c>
    </row>
    <row r="149" spans="1:65" s="16" customFormat="1" ht="18">
      <c r="A149" s="13"/>
      <c r="B149" s="14"/>
      <c r="C149" s="13"/>
      <c r="D149" s="100" t="s">
        <v>191</v>
      </c>
      <c r="E149" s="13"/>
      <c r="F149" s="101" t="s">
        <v>569</v>
      </c>
      <c r="G149" s="13"/>
      <c r="H149" s="13"/>
      <c r="I149" s="2"/>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109" t="s">
        <v>280</v>
      </c>
      <c r="D150" s="109" t="s">
        <v>185</v>
      </c>
      <c r="E150" s="110" t="s">
        <v>593</v>
      </c>
      <c r="F150" s="111" t="s">
        <v>244</v>
      </c>
      <c r="G150" s="112" t="s">
        <v>225</v>
      </c>
      <c r="H150" s="113">
        <v>1</v>
      </c>
      <c r="I150" s="1"/>
      <c r="J150" s="114">
        <f>ROUND(I150*H150,2)</f>
        <v>0</v>
      </c>
      <c r="K150" s="92"/>
      <c r="L150" s="14"/>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594</v>
      </c>
    </row>
    <row r="151" spans="1:65" s="16" customFormat="1" ht="18">
      <c r="A151" s="13"/>
      <c r="B151" s="14"/>
      <c r="C151" s="13"/>
      <c r="D151" s="100" t="s">
        <v>191</v>
      </c>
      <c r="E151" s="13"/>
      <c r="F151" s="101" t="s">
        <v>569</v>
      </c>
      <c r="G151" s="13"/>
      <c r="H151" s="13"/>
      <c r="I151" s="2"/>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109" t="s">
        <v>300</v>
      </c>
      <c r="D152" s="109" t="s">
        <v>185</v>
      </c>
      <c r="E152" s="110" t="s">
        <v>595</v>
      </c>
      <c r="F152" s="111" t="s">
        <v>244</v>
      </c>
      <c r="G152" s="112" t="s">
        <v>225</v>
      </c>
      <c r="H152" s="113">
        <v>2</v>
      </c>
      <c r="I152" s="1"/>
      <c r="J152" s="114">
        <f>ROUND(I152*H152,2)</f>
        <v>0</v>
      </c>
      <c r="K152" s="92"/>
      <c r="L152" s="14"/>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596</v>
      </c>
    </row>
    <row r="153" spans="1:65" s="16" customFormat="1" ht="18">
      <c r="A153" s="13"/>
      <c r="B153" s="14"/>
      <c r="C153" s="13"/>
      <c r="D153" s="100" t="s">
        <v>191</v>
      </c>
      <c r="E153" s="13"/>
      <c r="F153" s="101" t="s">
        <v>569</v>
      </c>
      <c r="G153" s="13"/>
      <c r="H153" s="13"/>
      <c r="I153" s="2"/>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109" t="s">
        <v>304</v>
      </c>
      <c r="D154" s="109" t="s">
        <v>185</v>
      </c>
      <c r="E154" s="110" t="s">
        <v>597</v>
      </c>
      <c r="F154" s="111" t="s">
        <v>244</v>
      </c>
      <c r="G154" s="112" t="s">
        <v>225</v>
      </c>
      <c r="H154" s="113">
        <v>1</v>
      </c>
      <c r="I154" s="1"/>
      <c r="J154" s="114">
        <f>ROUND(I154*H154,2)</f>
        <v>0</v>
      </c>
      <c r="K154" s="92"/>
      <c r="L154" s="14"/>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598</v>
      </c>
    </row>
    <row r="155" spans="1:65" s="16" customFormat="1" ht="18">
      <c r="A155" s="13"/>
      <c r="B155" s="14"/>
      <c r="C155" s="13"/>
      <c r="D155" s="100" t="s">
        <v>191</v>
      </c>
      <c r="E155" s="13"/>
      <c r="F155" s="101" t="s">
        <v>569</v>
      </c>
      <c r="G155" s="13"/>
      <c r="H155" s="13"/>
      <c r="I155" s="2"/>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109" t="s">
        <v>8</v>
      </c>
      <c r="D156" s="109" t="s">
        <v>185</v>
      </c>
      <c r="E156" s="110" t="s">
        <v>599</v>
      </c>
      <c r="F156" s="111" t="s">
        <v>579</v>
      </c>
      <c r="G156" s="112" t="s">
        <v>225</v>
      </c>
      <c r="H156" s="113">
        <v>1</v>
      </c>
      <c r="I156" s="1"/>
      <c r="J156" s="114">
        <f>ROUND(I156*H156,2)</f>
        <v>0</v>
      </c>
      <c r="K156" s="92"/>
      <c r="L156" s="14"/>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600</v>
      </c>
    </row>
    <row r="157" spans="1:65" s="16" customFormat="1" ht="18">
      <c r="A157" s="13"/>
      <c r="B157" s="14"/>
      <c r="C157" s="13"/>
      <c r="D157" s="100" t="s">
        <v>191</v>
      </c>
      <c r="E157" s="13"/>
      <c r="F157" s="101" t="s">
        <v>569</v>
      </c>
      <c r="G157" s="13"/>
      <c r="H157" s="13"/>
      <c r="I157" s="2"/>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109" t="s">
        <v>311</v>
      </c>
      <c r="D158" s="109" t="s">
        <v>185</v>
      </c>
      <c r="E158" s="110" t="s">
        <v>601</v>
      </c>
      <c r="F158" s="111" t="s">
        <v>602</v>
      </c>
      <c r="G158" s="112" t="s">
        <v>225</v>
      </c>
      <c r="H158" s="113">
        <v>1</v>
      </c>
      <c r="I158" s="1"/>
      <c r="J158" s="114">
        <f>ROUND(I158*H158,2)</f>
        <v>0</v>
      </c>
      <c r="K158" s="92"/>
      <c r="L158" s="14"/>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603</v>
      </c>
    </row>
    <row r="159" spans="1:65" s="16" customFormat="1" ht="18">
      <c r="A159" s="13"/>
      <c r="B159" s="14"/>
      <c r="C159" s="13"/>
      <c r="D159" s="100" t="s">
        <v>191</v>
      </c>
      <c r="E159" s="13"/>
      <c r="F159" s="101" t="s">
        <v>569</v>
      </c>
      <c r="G159" s="13"/>
      <c r="H159" s="13"/>
      <c r="I159" s="2"/>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109" t="s">
        <v>315</v>
      </c>
      <c r="D160" s="109" t="s">
        <v>185</v>
      </c>
      <c r="E160" s="110" t="s">
        <v>604</v>
      </c>
      <c r="F160" s="111" t="s">
        <v>241</v>
      </c>
      <c r="G160" s="112" t="s">
        <v>225</v>
      </c>
      <c r="H160" s="113">
        <v>2</v>
      </c>
      <c r="I160" s="1"/>
      <c r="J160" s="114">
        <f>ROUND(I160*H160,2)</f>
        <v>0</v>
      </c>
      <c r="K160" s="92"/>
      <c r="L160" s="14"/>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605</v>
      </c>
    </row>
    <row r="161" spans="1:65" s="16" customFormat="1" ht="18">
      <c r="A161" s="13"/>
      <c r="B161" s="14"/>
      <c r="C161" s="13"/>
      <c r="D161" s="100" t="s">
        <v>191</v>
      </c>
      <c r="E161" s="13"/>
      <c r="F161" s="101" t="s">
        <v>569</v>
      </c>
      <c r="G161" s="13"/>
      <c r="H161" s="13"/>
      <c r="I161" s="2"/>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14.4" customHeight="1">
      <c r="A162" s="13"/>
      <c r="B162" s="14"/>
      <c r="C162" s="109" t="s">
        <v>319</v>
      </c>
      <c r="D162" s="109" t="s">
        <v>185</v>
      </c>
      <c r="E162" s="110" t="s">
        <v>606</v>
      </c>
      <c r="F162" s="111" t="s">
        <v>244</v>
      </c>
      <c r="G162" s="112" t="s">
        <v>225</v>
      </c>
      <c r="H162" s="113">
        <v>1</v>
      </c>
      <c r="I162" s="1"/>
      <c r="J162" s="114">
        <f>ROUND(I162*H162,2)</f>
        <v>0</v>
      </c>
      <c r="K162" s="92"/>
      <c r="L162" s="14"/>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607</v>
      </c>
    </row>
    <row r="163" spans="1:65" s="16" customFormat="1" ht="18">
      <c r="A163" s="13"/>
      <c r="B163" s="14"/>
      <c r="C163" s="13"/>
      <c r="D163" s="100" t="s">
        <v>191</v>
      </c>
      <c r="E163" s="13"/>
      <c r="F163" s="101" t="s">
        <v>569</v>
      </c>
      <c r="G163" s="13"/>
      <c r="H163" s="13"/>
      <c r="I163" s="2"/>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109" t="s">
        <v>322</v>
      </c>
      <c r="D164" s="109" t="s">
        <v>185</v>
      </c>
      <c r="E164" s="110" t="s">
        <v>608</v>
      </c>
      <c r="F164" s="111" t="s">
        <v>579</v>
      </c>
      <c r="G164" s="112" t="s">
        <v>225</v>
      </c>
      <c r="H164" s="113">
        <v>1</v>
      </c>
      <c r="I164" s="1"/>
      <c r="J164" s="114">
        <f>ROUND(I164*H164,2)</f>
        <v>0</v>
      </c>
      <c r="K164" s="92"/>
      <c r="L164" s="14"/>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609</v>
      </c>
    </row>
    <row r="165" spans="1:65" s="16" customFormat="1" ht="18">
      <c r="A165" s="13"/>
      <c r="B165" s="14"/>
      <c r="C165" s="13"/>
      <c r="D165" s="100" t="s">
        <v>191</v>
      </c>
      <c r="E165" s="13"/>
      <c r="F165" s="101" t="s">
        <v>569</v>
      </c>
      <c r="G165" s="13"/>
      <c r="H165" s="13"/>
      <c r="I165" s="2"/>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16" customFormat="1" ht="14.4" customHeight="1">
      <c r="A166" s="13"/>
      <c r="B166" s="14"/>
      <c r="C166" s="109" t="s">
        <v>326</v>
      </c>
      <c r="D166" s="109" t="s">
        <v>185</v>
      </c>
      <c r="E166" s="110" t="s">
        <v>610</v>
      </c>
      <c r="F166" s="111" t="s">
        <v>579</v>
      </c>
      <c r="G166" s="112" t="s">
        <v>225</v>
      </c>
      <c r="H166" s="113">
        <v>1</v>
      </c>
      <c r="I166" s="1"/>
      <c r="J166" s="114">
        <f>ROUND(I166*H166,2)</f>
        <v>0</v>
      </c>
      <c r="K166" s="92"/>
      <c r="L166" s="14"/>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611</v>
      </c>
    </row>
    <row r="167" spans="1:65" s="16" customFormat="1" ht="18">
      <c r="A167" s="13"/>
      <c r="B167" s="14"/>
      <c r="C167" s="13"/>
      <c r="D167" s="100" t="s">
        <v>191</v>
      </c>
      <c r="E167" s="13"/>
      <c r="F167" s="101" t="s">
        <v>569</v>
      </c>
      <c r="G167" s="13"/>
      <c r="H167" s="13"/>
      <c r="I167" s="2"/>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14.4" customHeight="1">
      <c r="A168" s="13"/>
      <c r="B168" s="14"/>
      <c r="C168" s="109" t="s">
        <v>7</v>
      </c>
      <c r="D168" s="109" t="s">
        <v>185</v>
      </c>
      <c r="E168" s="110" t="s">
        <v>612</v>
      </c>
      <c r="F168" s="111" t="s">
        <v>241</v>
      </c>
      <c r="G168" s="112" t="s">
        <v>225</v>
      </c>
      <c r="H168" s="113">
        <v>1</v>
      </c>
      <c r="I168" s="1"/>
      <c r="J168" s="114">
        <f>ROUND(I168*H168,2)</f>
        <v>0</v>
      </c>
      <c r="K168" s="92"/>
      <c r="L168" s="14"/>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613</v>
      </c>
    </row>
    <row r="169" spans="1:65" s="16" customFormat="1" ht="18">
      <c r="A169" s="13"/>
      <c r="B169" s="14"/>
      <c r="C169" s="13"/>
      <c r="D169" s="100" t="s">
        <v>191</v>
      </c>
      <c r="E169" s="13"/>
      <c r="F169" s="101" t="s">
        <v>569</v>
      </c>
      <c r="G169" s="13"/>
      <c r="H169" s="13"/>
      <c r="I169" s="2"/>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16" customFormat="1" ht="14.4" customHeight="1">
      <c r="A170" s="13"/>
      <c r="B170" s="14"/>
      <c r="C170" s="109" t="s">
        <v>333</v>
      </c>
      <c r="D170" s="109" t="s">
        <v>185</v>
      </c>
      <c r="E170" s="110" t="s">
        <v>614</v>
      </c>
      <c r="F170" s="111" t="s">
        <v>241</v>
      </c>
      <c r="G170" s="112" t="s">
        <v>225</v>
      </c>
      <c r="H170" s="113">
        <v>1</v>
      </c>
      <c r="I170" s="1"/>
      <c r="J170" s="114">
        <f>ROUND(I170*H170,2)</f>
        <v>0</v>
      </c>
      <c r="K170" s="92"/>
      <c r="L170" s="14"/>
      <c r="M170" s="93" t="s">
        <v>1</v>
      </c>
      <c r="N170" s="94" t="s">
        <v>42</v>
      </c>
      <c r="O170" s="95"/>
      <c r="P170" s="96">
        <f>O170*H170</f>
        <v>0</v>
      </c>
      <c r="Q170" s="96">
        <v>0</v>
      </c>
      <c r="R170" s="96">
        <f>Q170*H170</f>
        <v>0</v>
      </c>
      <c r="S170" s="96">
        <v>0</v>
      </c>
      <c r="T170" s="97">
        <f>S170*H170</f>
        <v>0</v>
      </c>
      <c r="U170" s="13"/>
      <c r="V170" s="13"/>
      <c r="W170" s="13"/>
      <c r="X170" s="13"/>
      <c r="Y170" s="13"/>
      <c r="Z170" s="13"/>
      <c r="AA170" s="13"/>
      <c r="AB170" s="13"/>
      <c r="AC170" s="13"/>
      <c r="AD170" s="13"/>
      <c r="AE170" s="13"/>
      <c r="AR170" s="98" t="s">
        <v>85</v>
      </c>
      <c r="AT170" s="98" t="s">
        <v>185</v>
      </c>
      <c r="AU170" s="98" t="s">
        <v>85</v>
      </c>
      <c r="AY170" s="6" t="s">
        <v>184</v>
      </c>
      <c r="BE170" s="99">
        <f>IF(N170="základní",J170,0)</f>
        <v>0</v>
      </c>
      <c r="BF170" s="99">
        <f>IF(N170="snížená",J170,0)</f>
        <v>0</v>
      </c>
      <c r="BG170" s="99">
        <f>IF(N170="zákl. přenesená",J170,0)</f>
        <v>0</v>
      </c>
      <c r="BH170" s="99">
        <f>IF(N170="sníž. přenesená",J170,0)</f>
        <v>0</v>
      </c>
      <c r="BI170" s="99">
        <f>IF(N170="nulová",J170,0)</f>
        <v>0</v>
      </c>
      <c r="BJ170" s="6" t="s">
        <v>85</v>
      </c>
      <c r="BK170" s="99">
        <f>ROUND(I170*H170,2)</f>
        <v>0</v>
      </c>
      <c r="BL170" s="6" t="s">
        <v>85</v>
      </c>
      <c r="BM170" s="98" t="s">
        <v>615</v>
      </c>
    </row>
    <row r="171" spans="1:65" s="16" customFormat="1" ht="18">
      <c r="A171" s="13"/>
      <c r="B171" s="14"/>
      <c r="C171" s="13"/>
      <c r="D171" s="100" t="s">
        <v>191</v>
      </c>
      <c r="E171" s="13"/>
      <c r="F171" s="101" t="s">
        <v>569</v>
      </c>
      <c r="G171" s="13"/>
      <c r="H171" s="13"/>
      <c r="I171" s="2"/>
      <c r="J171" s="13"/>
      <c r="K171" s="13"/>
      <c r="L171" s="14"/>
      <c r="M171" s="102"/>
      <c r="N171" s="103"/>
      <c r="O171" s="95"/>
      <c r="P171" s="95"/>
      <c r="Q171" s="95"/>
      <c r="R171" s="95"/>
      <c r="S171" s="95"/>
      <c r="T171" s="104"/>
      <c r="U171" s="13"/>
      <c r="V171" s="13"/>
      <c r="W171" s="13"/>
      <c r="X171" s="13"/>
      <c r="Y171" s="13"/>
      <c r="Z171" s="13"/>
      <c r="AA171" s="13"/>
      <c r="AB171" s="13"/>
      <c r="AC171" s="13"/>
      <c r="AD171" s="13"/>
      <c r="AE171" s="13"/>
      <c r="AT171" s="6" t="s">
        <v>191</v>
      </c>
      <c r="AU171" s="6" t="s">
        <v>85</v>
      </c>
    </row>
    <row r="172" spans="1:65" s="16" customFormat="1" ht="14.4" customHeight="1">
      <c r="A172" s="13"/>
      <c r="B172" s="14"/>
      <c r="C172" s="109" t="s">
        <v>336</v>
      </c>
      <c r="D172" s="109" t="s">
        <v>185</v>
      </c>
      <c r="E172" s="110" t="s">
        <v>616</v>
      </c>
      <c r="F172" s="111" t="s">
        <v>617</v>
      </c>
      <c r="G172" s="112" t="s">
        <v>225</v>
      </c>
      <c r="H172" s="113">
        <v>1</v>
      </c>
      <c r="I172" s="1"/>
      <c r="J172" s="114">
        <f>ROUND(I172*H172,2)</f>
        <v>0</v>
      </c>
      <c r="K172" s="92"/>
      <c r="L172" s="14"/>
      <c r="M172" s="93" t="s">
        <v>1</v>
      </c>
      <c r="N172" s="94" t="s">
        <v>42</v>
      </c>
      <c r="O172" s="95"/>
      <c r="P172" s="96">
        <f>O172*H172</f>
        <v>0</v>
      </c>
      <c r="Q172" s="96">
        <v>0</v>
      </c>
      <c r="R172" s="96">
        <f>Q172*H172</f>
        <v>0</v>
      </c>
      <c r="S172" s="96">
        <v>0</v>
      </c>
      <c r="T172" s="97">
        <f>S172*H172</f>
        <v>0</v>
      </c>
      <c r="U172" s="13"/>
      <c r="V172" s="13"/>
      <c r="W172" s="13"/>
      <c r="X172" s="13"/>
      <c r="Y172" s="13"/>
      <c r="Z172" s="13"/>
      <c r="AA172" s="13"/>
      <c r="AB172" s="13"/>
      <c r="AC172" s="13"/>
      <c r="AD172" s="13"/>
      <c r="AE172" s="13"/>
      <c r="AR172" s="98" t="s">
        <v>85</v>
      </c>
      <c r="AT172" s="98" t="s">
        <v>185</v>
      </c>
      <c r="AU172" s="98" t="s">
        <v>85</v>
      </c>
      <c r="AY172" s="6" t="s">
        <v>184</v>
      </c>
      <c r="BE172" s="99">
        <f>IF(N172="základní",J172,0)</f>
        <v>0</v>
      </c>
      <c r="BF172" s="99">
        <f>IF(N172="snížená",J172,0)</f>
        <v>0</v>
      </c>
      <c r="BG172" s="99">
        <f>IF(N172="zákl. přenesená",J172,0)</f>
        <v>0</v>
      </c>
      <c r="BH172" s="99">
        <f>IF(N172="sníž. přenesená",J172,0)</f>
        <v>0</v>
      </c>
      <c r="BI172" s="99">
        <f>IF(N172="nulová",J172,0)</f>
        <v>0</v>
      </c>
      <c r="BJ172" s="6" t="s">
        <v>85</v>
      </c>
      <c r="BK172" s="99">
        <f>ROUND(I172*H172,2)</f>
        <v>0</v>
      </c>
      <c r="BL172" s="6" t="s">
        <v>85</v>
      </c>
      <c r="BM172" s="98" t="s">
        <v>618</v>
      </c>
    </row>
    <row r="173" spans="1:65" s="16" customFormat="1" ht="18">
      <c r="A173" s="13"/>
      <c r="B173" s="14"/>
      <c r="C173" s="13"/>
      <c r="D173" s="100" t="s">
        <v>191</v>
      </c>
      <c r="E173" s="13"/>
      <c r="F173" s="101" t="s">
        <v>569</v>
      </c>
      <c r="G173" s="13"/>
      <c r="H173" s="13"/>
      <c r="I173" s="2"/>
      <c r="J173" s="13"/>
      <c r="K173" s="13"/>
      <c r="L173" s="14"/>
      <c r="M173" s="102"/>
      <c r="N173" s="103"/>
      <c r="O173" s="95"/>
      <c r="P173" s="95"/>
      <c r="Q173" s="95"/>
      <c r="R173" s="95"/>
      <c r="S173" s="95"/>
      <c r="T173" s="104"/>
      <c r="U173" s="13"/>
      <c r="V173" s="13"/>
      <c r="W173" s="13"/>
      <c r="X173" s="13"/>
      <c r="Y173" s="13"/>
      <c r="Z173" s="13"/>
      <c r="AA173" s="13"/>
      <c r="AB173" s="13"/>
      <c r="AC173" s="13"/>
      <c r="AD173" s="13"/>
      <c r="AE173" s="13"/>
      <c r="AT173" s="6" t="s">
        <v>191</v>
      </c>
      <c r="AU173" s="6" t="s">
        <v>85</v>
      </c>
    </row>
    <row r="174" spans="1:65" s="16" customFormat="1" ht="14.4" customHeight="1">
      <c r="A174" s="13"/>
      <c r="B174" s="14"/>
      <c r="C174" s="109" t="s">
        <v>340</v>
      </c>
      <c r="D174" s="109" t="s">
        <v>185</v>
      </c>
      <c r="E174" s="110" t="s">
        <v>619</v>
      </c>
      <c r="F174" s="111" t="s">
        <v>620</v>
      </c>
      <c r="G174" s="112" t="s">
        <v>225</v>
      </c>
      <c r="H174" s="113">
        <v>2</v>
      </c>
      <c r="I174" s="1"/>
      <c r="J174" s="114">
        <f>ROUND(I174*H174,2)</f>
        <v>0</v>
      </c>
      <c r="K174" s="92"/>
      <c r="L174" s="14"/>
      <c r="M174" s="93" t="s">
        <v>1</v>
      </c>
      <c r="N174" s="94" t="s">
        <v>42</v>
      </c>
      <c r="O174" s="95"/>
      <c r="P174" s="96">
        <f>O174*H174</f>
        <v>0</v>
      </c>
      <c r="Q174" s="96">
        <v>0</v>
      </c>
      <c r="R174" s="96">
        <f>Q174*H174</f>
        <v>0</v>
      </c>
      <c r="S174" s="96">
        <v>0</v>
      </c>
      <c r="T174" s="97">
        <f>S174*H174</f>
        <v>0</v>
      </c>
      <c r="U174" s="13"/>
      <c r="V174" s="13"/>
      <c r="W174" s="13"/>
      <c r="X174" s="13"/>
      <c r="Y174" s="13"/>
      <c r="Z174" s="13"/>
      <c r="AA174" s="13"/>
      <c r="AB174" s="13"/>
      <c r="AC174" s="13"/>
      <c r="AD174" s="13"/>
      <c r="AE174" s="13"/>
      <c r="AR174" s="98" t="s">
        <v>85</v>
      </c>
      <c r="AT174" s="98" t="s">
        <v>185</v>
      </c>
      <c r="AU174" s="98" t="s">
        <v>85</v>
      </c>
      <c r="AY174" s="6" t="s">
        <v>184</v>
      </c>
      <c r="BE174" s="99">
        <f>IF(N174="základní",J174,0)</f>
        <v>0</v>
      </c>
      <c r="BF174" s="99">
        <f>IF(N174="snížená",J174,0)</f>
        <v>0</v>
      </c>
      <c r="BG174" s="99">
        <f>IF(N174="zákl. přenesená",J174,0)</f>
        <v>0</v>
      </c>
      <c r="BH174" s="99">
        <f>IF(N174="sníž. přenesená",J174,0)</f>
        <v>0</v>
      </c>
      <c r="BI174" s="99">
        <f>IF(N174="nulová",J174,0)</f>
        <v>0</v>
      </c>
      <c r="BJ174" s="6" t="s">
        <v>85</v>
      </c>
      <c r="BK174" s="99">
        <f>ROUND(I174*H174,2)</f>
        <v>0</v>
      </c>
      <c r="BL174" s="6" t="s">
        <v>85</v>
      </c>
      <c r="BM174" s="98" t="s">
        <v>621</v>
      </c>
    </row>
    <row r="175" spans="1:65" s="16" customFormat="1" ht="18">
      <c r="A175" s="13"/>
      <c r="B175" s="14"/>
      <c r="C175" s="13"/>
      <c r="D175" s="100" t="s">
        <v>191</v>
      </c>
      <c r="E175" s="13"/>
      <c r="F175" s="101" t="s">
        <v>569</v>
      </c>
      <c r="G175" s="13"/>
      <c r="H175" s="13"/>
      <c r="I175" s="2"/>
      <c r="J175" s="13"/>
      <c r="K175" s="13"/>
      <c r="L175" s="14"/>
      <c r="M175" s="102"/>
      <c r="N175" s="103"/>
      <c r="O175" s="95"/>
      <c r="P175" s="95"/>
      <c r="Q175" s="95"/>
      <c r="R175" s="95"/>
      <c r="S175" s="95"/>
      <c r="T175" s="104"/>
      <c r="U175" s="13"/>
      <c r="V175" s="13"/>
      <c r="W175" s="13"/>
      <c r="X175" s="13"/>
      <c r="Y175" s="13"/>
      <c r="Z175" s="13"/>
      <c r="AA175" s="13"/>
      <c r="AB175" s="13"/>
      <c r="AC175" s="13"/>
      <c r="AD175" s="13"/>
      <c r="AE175" s="13"/>
      <c r="AT175" s="6" t="s">
        <v>191</v>
      </c>
      <c r="AU175" s="6" t="s">
        <v>85</v>
      </c>
    </row>
    <row r="176" spans="1:65" s="16" customFormat="1" ht="14.4" customHeight="1">
      <c r="A176" s="13"/>
      <c r="B176" s="14"/>
      <c r="C176" s="109" t="s">
        <v>343</v>
      </c>
      <c r="D176" s="109" t="s">
        <v>185</v>
      </c>
      <c r="E176" s="110" t="s">
        <v>622</v>
      </c>
      <c r="F176" s="111" t="s">
        <v>244</v>
      </c>
      <c r="G176" s="112" t="s">
        <v>225</v>
      </c>
      <c r="H176" s="113">
        <v>1</v>
      </c>
      <c r="I176" s="1"/>
      <c r="J176" s="114">
        <f>ROUND(I176*H176,2)</f>
        <v>0</v>
      </c>
      <c r="K176" s="92"/>
      <c r="L176" s="14"/>
      <c r="M176" s="93" t="s">
        <v>1</v>
      </c>
      <c r="N176" s="94" t="s">
        <v>42</v>
      </c>
      <c r="O176" s="95"/>
      <c r="P176" s="96">
        <f>O176*H176</f>
        <v>0</v>
      </c>
      <c r="Q176" s="96">
        <v>0</v>
      </c>
      <c r="R176" s="96">
        <f>Q176*H176</f>
        <v>0</v>
      </c>
      <c r="S176" s="96">
        <v>0</v>
      </c>
      <c r="T176" s="97">
        <f>S176*H176</f>
        <v>0</v>
      </c>
      <c r="U176" s="13"/>
      <c r="V176" s="13"/>
      <c r="W176" s="13"/>
      <c r="X176" s="13"/>
      <c r="Y176" s="13"/>
      <c r="Z176" s="13"/>
      <c r="AA176" s="13"/>
      <c r="AB176" s="13"/>
      <c r="AC176" s="13"/>
      <c r="AD176" s="13"/>
      <c r="AE176" s="13"/>
      <c r="AR176" s="98" t="s">
        <v>85</v>
      </c>
      <c r="AT176" s="98" t="s">
        <v>185</v>
      </c>
      <c r="AU176" s="98" t="s">
        <v>85</v>
      </c>
      <c r="AY176" s="6" t="s">
        <v>184</v>
      </c>
      <c r="BE176" s="99">
        <f>IF(N176="základní",J176,0)</f>
        <v>0</v>
      </c>
      <c r="BF176" s="99">
        <f>IF(N176="snížená",J176,0)</f>
        <v>0</v>
      </c>
      <c r="BG176" s="99">
        <f>IF(N176="zákl. přenesená",J176,0)</f>
        <v>0</v>
      </c>
      <c r="BH176" s="99">
        <f>IF(N176="sníž. přenesená",J176,0)</f>
        <v>0</v>
      </c>
      <c r="BI176" s="99">
        <f>IF(N176="nulová",J176,0)</f>
        <v>0</v>
      </c>
      <c r="BJ176" s="6" t="s">
        <v>85</v>
      </c>
      <c r="BK176" s="99">
        <f>ROUND(I176*H176,2)</f>
        <v>0</v>
      </c>
      <c r="BL176" s="6" t="s">
        <v>85</v>
      </c>
      <c r="BM176" s="98" t="s">
        <v>623</v>
      </c>
    </row>
    <row r="177" spans="1:65" s="16" customFormat="1" ht="18">
      <c r="A177" s="13"/>
      <c r="B177" s="14"/>
      <c r="C177" s="13"/>
      <c r="D177" s="100" t="s">
        <v>191</v>
      </c>
      <c r="E177" s="13"/>
      <c r="F177" s="101" t="s">
        <v>569</v>
      </c>
      <c r="G177" s="13"/>
      <c r="H177" s="13"/>
      <c r="I177" s="2"/>
      <c r="J177" s="13"/>
      <c r="K177" s="13"/>
      <c r="L177" s="14"/>
      <c r="M177" s="102"/>
      <c r="N177" s="103"/>
      <c r="O177" s="95"/>
      <c r="P177" s="95"/>
      <c r="Q177" s="95"/>
      <c r="R177" s="95"/>
      <c r="S177" s="95"/>
      <c r="T177" s="104"/>
      <c r="U177" s="13"/>
      <c r="V177" s="13"/>
      <c r="W177" s="13"/>
      <c r="X177" s="13"/>
      <c r="Y177" s="13"/>
      <c r="Z177" s="13"/>
      <c r="AA177" s="13"/>
      <c r="AB177" s="13"/>
      <c r="AC177" s="13"/>
      <c r="AD177" s="13"/>
      <c r="AE177" s="13"/>
      <c r="AT177" s="6" t="s">
        <v>191</v>
      </c>
      <c r="AU177" s="6" t="s">
        <v>85</v>
      </c>
    </row>
    <row r="178" spans="1:65" s="16" customFormat="1" ht="14.4" customHeight="1">
      <c r="A178" s="13"/>
      <c r="B178" s="14"/>
      <c r="C178" s="109" t="s">
        <v>346</v>
      </c>
      <c r="D178" s="109" t="s">
        <v>185</v>
      </c>
      <c r="E178" s="110" t="s">
        <v>624</v>
      </c>
      <c r="F178" s="111" t="s">
        <v>625</v>
      </c>
      <c r="G178" s="112" t="s">
        <v>225</v>
      </c>
      <c r="H178" s="113">
        <v>1</v>
      </c>
      <c r="I178" s="1"/>
      <c r="J178" s="114">
        <f>ROUND(I178*H178,2)</f>
        <v>0</v>
      </c>
      <c r="K178" s="92"/>
      <c r="L178" s="14"/>
      <c r="M178" s="93" t="s">
        <v>1</v>
      </c>
      <c r="N178" s="94" t="s">
        <v>42</v>
      </c>
      <c r="O178" s="95"/>
      <c r="P178" s="96">
        <f>O178*H178</f>
        <v>0</v>
      </c>
      <c r="Q178" s="96">
        <v>0</v>
      </c>
      <c r="R178" s="96">
        <f>Q178*H178</f>
        <v>0</v>
      </c>
      <c r="S178" s="96">
        <v>0</v>
      </c>
      <c r="T178" s="97">
        <f>S178*H178</f>
        <v>0</v>
      </c>
      <c r="U178" s="13"/>
      <c r="V178" s="13"/>
      <c r="W178" s="13"/>
      <c r="X178" s="13"/>
      <c r="Y178" s="13"/>
      <c r="Z178" s="13"/>
      <c r="AA178" s="13"/>
      <c r="AB178" s="13"/>
      <c r="AC178" s="13"/>
      <c r="AD178" s="13"/>
      <c r="AE178" s="13"/>
      <c r="AR178" s="98" t="s">
        <v>85</v>
      </c>
      <c r="AT178" s="98" t="s">
        <v>185</v>
      </c>
      <c r="AU178" s="98" t="s">
        <v>85</v>
      </c>
      <c r="AY178" s="6" t="s">
        <v>184</v>
      </c>
      <c r="BE178" s="99">
        <f>IF(N178="základní",J178,0)</f>
        <v>0</v>
      </c>
      <c r="BF178" s="99">
        <f>IF(N178="snížená",J178,0)</f>
        <v>0</v>
      </c>
      <c r="BG178" s="99">
        <f>IF(N178="zákl. přenesená",J178,0)</f>
        <v>0</v>
      </c>
      <c r="BH178" s="99">
        <f>IF(N178="sníž. přenesená",J178,0)</f>
        <v>0</v>
      </c>
      <c r="BI178" s="99">
        <f>IF(N178="nulová",J178,0)</f>
        <v>0</v>
      </c>
      <c r="BJ178" s="6" t="s">
        <v>85</v>
      </c>
      <c r="BK178" s="99">
        <f>ROUND(I178*H178,2)</f>
        <v>0</v>
      </c>
      <c r="BL178" s="6" t="s">
        <v>85</v>
      </c>
      <c r="BM178" s="98" t="s">
        <v>626</v>
      </c>
    </row>
    <row r="179" spans="1:65" s="16" customFormat="1" ht="18">
      <c r="A179" s="13"/>
      <c r="B179" s="14"/>
      <c r="C179" s="13"/>
      <c r="D179" s="100" t="s">
        <v>191</v>
      </c>
      <c r="E179" s="13"/>
      <c r="F179" s="101" t="s">
        <v>569</v>
      </c>
      <c r="G179" s="13"/>
      <c r="H179" s="13"/>
      <c r="I179" s="2"/>
      <c r="J179" s="13"/>
      <c r="K179" s="13"/>
      <c r="L179" s="14"/>
      <c r="M179" s="102"/>
      <c r="N179" s="103"/>
      <c r="O179" s="95"/>
      <c r="P179" s="95"/>
      <c r="Q179" s="95"/>
      <c r="R179" s="95"/>
      <c r="S179" s="95"/>
      <c r="T179" s="104"/>
      <c r="U179" s="13"/>
      <c r="V179" s="13"/>
      <c r="W179" s="13"/>
      <c r="X179" s="13"/>
      <c r="Y179" s="13"/>
      <c r="Z179" s="13"/>
      <c r="AA179" s="13"/>
      <c r="AB179" s="13"/>
      <c r="AC179" s="13"/>
      <c r="AD179" s="13"/>
      <c r="AE179" s="13"/>
      <c r="AT179" s="6" t="s">
        <v>191</v>
      </c>
      <c r="AU179" s="6" t="s">
        <v>85</v>
      </c>
    </row>
    <row r="180" spans="1:65" s="16" customFormat="1" ht="14.4" customHeight="1">
      <c r="A180" s="13"/>
      <c r="B180" s="14"/>
      <c r="C180" s="109" t="s">
        <v>350</v>
      </c>
      <c r="D180" s="109" t="s">
        <v>185</v>
      </c>
      <c r="E180" s="110" t="s">
        <v>627</v>
      </c>
      <c r="F180" s="111" t="s">
        <v>241</v>
      </c>
      <c r="G180" s="112" t="s">
        <v>225</v>
      </c>
      <c r="H180" s="113">
        <v>1</v>
      </c>
      <c r="I180" s="1"/>
      <c r="J180" s="114">
        <f>ROUND(I180*H180,2)</f>
        <v>0</v>
      </c>
      <c r="K180" s="92"/>
      <c r="L180" s="14"/>
      <c r="M180" s="93" t="s">
        <v>1</v>
      </c>
      <c r="N180" s="94" t="s">
        <v>42</v>
      </c>
      <c r="O180" s="95"/>
      <c r="P180" s="96">
        <f>O180*H180</f>
        <v>0</v>
      </c>
      <c r="Q180" s="96">
        <v>0</v>
      </c>
      <c r="R180" s="96">
        <f>Q180*H180</f>
        <v>0</v>
      </c>
      <c r="S180" s="96">
        <v>0</v>
      </c>
      <c r="T180" s="97">
        <f>S180*H180</f>
        <v>0</v>
      </c>
      <c r="U180" s="13"/>
      <c r="V180" s="13"/>
      <c r="W180" s="13"/>
      <c r="X180" s="13"/>
      <c r="Y180" s="13"/>
      <c r="Z180" s="13"/>
      <c r="AA180" s="13"/>
      <c r="AB180" s="13"/>
      <c r="AC180" s="13"/>
      <c r="AD180" s="13"/>
      <c r="AE180" s="13"/>
      <c r="AR180" s="98" t="s">
        <v>85</v>
      </c>
      <c r="AT180" s="98" t="s">
        <v>185</v>
      </c>
      <c r="AU180" s="98" t="s">
        <v>85</v>
      </c>
      <c r="AY180" s="6" t="s">
        <v>184</v>
      </c>
      <c r="BE180" s="99">
        <f>IF(N180="základní",J180,0)</f>
        <v>0</v>
      </c>
      <c r="BF180" s="99">
        <f>IF(N180="snížená",J180,0)</f>
        <v>0</v>
      </c>
      <c r="BG180" s="99">
        <f>IF(N180="zákl. přenesená",J180,0)</f>
        <v>0</v>
      </c>
      <c r="BH180" s="99">
        <f>IF(N180="sníž. přenesená",J180,0)</f>
        <v>0</v>
      </c>
      <c r="BI180" s="99">
        <f>IF(N180="nulová",J180,0)</f>
        <v>0</v>
      </c>
      <c r="BJ180" s="6" t="s">
        <v>85</v>
      </c>
      <c r="BK180" s="99">
        <f>ROUND(I180*H180,2)</f>
        <v>0</v>
      </c>
      <c r="BL180" s="6" t="s">
        <v>85</v>
      </c>
      <c r="BM180" s="98" t="s">
        <v>628</v>
      </c>
    </row>
    <row r="181" spans="1:65" s="16" customFormat="1" ht="18">
      <c r="A181" s="13"/>
      <c r="B181" s="14"/>
      <c r="C181" s="13"/>
      <c r="D181" s="100" t="s">
        <v>191</v>
      </c>
      <c r="E181" s="13"/>
      <c r="F181" s="101" t="s">
        <v>569</v>
      </c>
      <c r="G181" s="13"/>
      <c r="H181" s="13"/>
      <c r="I181" s="2"/>
      <c r="J181" s="13"/>
      <c r="K181" s="13"/>
      <c r="L181" s="14"/>
      <c r="M181" s="102"/>
      <c r="N181" s="103"/>
      <c r="O181" s="95"/>
      <c r="P181" s="95"/>
      <c r="Q181" s="95"/>
      <c r="R181" s="95"/>
      <c r="S181" s="95"/>
      <c r="T181" s="104"/>
      <c r="U181" s="13"/>
      <c r="V181" s="13"/>
      <c r="W181" s="13"/>
      <c r="X181" s="13"/>
      <c r="Y181" s="13"/>
      <c r="Z181" s="13"/>
      <c r="AA181" s="13"/>
      <c r="AB181" s="13"/>
      <c r="AC181" s="13"/>
      <c r="AD181" s="13"/>
      <c r="AE181" s="13"/>
      <c r="AT181" s="6" t="s">
        <v>191</v>
      </c>
      <c r="AU181" s="6" t="s">
        <v>85</v>
      </c>
    </row>
    <row r="182" spans="1:65" s="16" customFormat="1" ht="14.4" customHeight="1">
      <c r="A182" s="13"/>
      <c r="B182" s="14"/>
      <c r="C182" s="109" t="s">
        <v>354</v>
      </c>
      <c r="D182" s="109" t="s">
        <v>185</v>
      </c>
      <c r="E182" s="110" t="s">
        <v>629</v>
      </c>
      <c r="F182" s="111" t="s">
        <v>630</v>
      </c>
      <c r="G182" s="112" t="s">
        <v>225</v>
      </c>
      <c r="H182" s="113">
        <v>2</v>
      </c>
      <c r="I182" s="1"/>
      <c r="J182" s="114">
        <f>ROUND(I182*H182,2)</f>
        <v>0</v>
      </c>
      <c r="K182" s="92"/>
      <c r="L182" s="14"/>
      <c r="M182" s="93" t="s">
        <v>1</v>
      </c>
      <c r="N182" s="94" t="s">
        <v>42</v>
      </c>
      <c r="O182" s="95"/>
      <c r="P182" s="96">
        <f>O182*H182</f>
        <v>0</v>
      </c>
      <c r="Q182" s="96">
        <v>0</v>
      </c>
      <c r="R182" s="96">
        <f>Q182*H182</f>
        <v>0</v>
      </c>
      <c r="S182" s="96">
        <v>0</v>
      </c>
      <c r="T182" s="97">
        <f>S182*H182</f>
        <v>0</v>
      </c>
      <c r="U182" s="13"/>
      <c r="V182" s="13"/>
      <c r="W182" s="13"/>
      <c r="X182" s="13"/>
      <c r="Y182" s="13"/>
      <c r="Z182" s="13"/>
      <c r="AA182" s="13"/>
      <c r="AB182" s="13"/>
      <c r="AC182" s="13"/>
      <c r="AD182" s="13"/>
      <c r="AE182" s="13"/>
      <c r="AR182" s="98" t="s">
        <v>85</v>
      </c>
      <c r="AT182" s="98" t="s">
        <v>185</v>
      </c>
      <c r="AU182" s="98" t="s">
        <v>85</v>
      </c>
      <c r="AY182" s="6" t="s">
        <v>184</v>
      </c>
      <c r="BE182" s="99">
        <f>IF(N182="základní",J182,0)</f>
        <v>0</v>
      </c>
      <c r="BF182" s="99">
        <f>IF(N182="snížená",J182,0)</f>
        <v>0</v>
      </c>
      <c r="BG182" s="99">
        <f>IF(N182="zákl. přenesená",J182,0)</f>
        <v>0</v>
      </c>
      <c r="BH182" s="99">
        <f>IF(N182="sníž. přenesená",J182,0)</f>
        <v>0</v>
      </c>
      <c r="BI182" s="99">
        <f>IF(N182="nulová",J182,0)</f>
        <v>0</v>
      </c>
      <c r="BJ182" s="6" t="s">
        <v>85</v>
      </c>
      <c r="BK182" s="99">
        <f>ROUND(I182*H182,2)</f>
        <v>0</v>
      </c>
      <c r="BL182" s="6" t="s">
        <v>85</v>
      </c>
      <c r="BM182" s="98" t="s">
        <v>631</v>
      </c>
    </row>
    <row r="183" spans="1:65" s="16" customFormat="1" ht="18">
      <c r="A183" s="13"/>
      <c r="B183" s="14"/>
      <c r="C183" s="13"/>
      <c r="D183" s="100" t="s">
        <v>191</v>
      </c>
      <c r="E183" s="13"/>
      <c r="F183" s="101" t="s">
        <v>569</v>
      </c>
      <c r="G183" s="13"/>
      <c r="H183" s="13"/>
      <c r="I183" s="2"/>
      <c r="J183" s="13"/>
      <c r="K183" s="13"/>
      <c r="L183" s="14"/>
      <c r="M183" s="102"/>
      <c r="N183" s="103"/>
      <c r="O183" s="95"/>
      <c r="P183" s="95"/>
      <c r="Q183" s="95"/>
      <c r="R183" s="95"/>
      <c r="S183" s="95"/>
      <c r="T183" s="104"/>
      <c r="U183" s="13"/>
      <c r="V183" s="13"/>
      <c r="W183" s="13"/>
      <c r="X183" s="13"/>
      <c r="Y183" s="13"/>
      <c r="Z183" s="13"/>
      <c r="AA183" s="13"/>
      <c r="AB183" s="13"/>
      <c r="AC183" s="13"/>
      <c r="AD183" s="13"/>
      <c r="AE183" s="13"/>
      <c r="AT183" s="6" t="s">
        <v>191</v>
      </c>
      <c r="AU183" s="6" t="s">
        <v>85</v>
      </c>
    </row>
    <row r="184" spans="1:65" s="16" customFormat="1" ht="14.4" customHeight="1">
      <c r="A184" s="13"/>
      <c r="B184" s="14"/>
      <c r="C184" s="109" t="s">
        <v>358</v>
      </c>
      <c r="D184" s="109" t="s">
        <v>185</v>
      </c>
      <c r="E184" s="110" t="s">
        <v>632</v>
      </c>
      <c r="F184" s="111" t="s">
        <v>633</v>
      </c>
      <c r="G184" s="112" t="s">
        <v>225</v>
      </c>
      <c r="H184" s="113">
        <v>1</v>
      </c>
      <c r="I184" s="1"/>
      <c r="J184" s="114">
        <f>ROUND(I184*H184,2)</f>
        <v>0</v>
      </c>
      <c r="K184" s="92"/>
      <c r="L184" s="14"/>
      <c r="M184" s="93" t="s">
        <v>1</v>
      </c>
      <c r="N184" s="94" t="s">
        <v>42</v>
      </c>
      <c r="O184" s="95"/>
      <c r="P184" s="96">
        <f>O184*H184</f>
        <v>0</v>
      </c>
      <c r="Q184" s="96">
        <v>0</v>
      </c>
      <c r="R184" s="96">
        <f>Q184*H184</f>
        <v>0</v>
      </c>
      <c r="S184" s="96">
        <v>0</v>
      </c>
      <c r="T184" s="97">
        <f>S184*H184</f>
        <v>0</v>
      </c>
      <c r="U184" s="13"/>
      <c r="V184" s="13"/>
      <c r="W184" s="13"/>
      <c r="X184" s="13"/>
      <c r="Y184" s="13"/>
      <c r="Z184" s="13"/>
      <c r="AA184" s="13"/>
      <c r="AB184" s="13"/>
      <c r="AC184" s="13"/>
      <c r="AD184" s="13"/>
      <c r="AE184" s="13"/>
      <c r="AR184" s="98" t="s">
        <v>85</v>
      </c>
      <c r="AT184" s="98" t="s">
        <v>185</v>
      </c>
      <c r="AU184" s="98" t="s">
        <v>85</v>
      </c>
      <c r="AY184" s="6" t="s">
        <v>184</v>
      </c>
      <c r="BE184" s="99">
        <f>IF(N184="základní",J184,0)</f>
        <v>0</v>
      </c>
      <c r="BF184" s="99">
        <f>IF(N184="snížená",J184,0)</f>
        <v>0</v>
      </c>
      <c r="BG184" s="99">
        <f>IF(N184="zákl. přenesená",J184,0)</f>
        <v>0</v>
      </c>
      <c r="BH184" s="99">
        <f>IF(N184="sníž. přenesená",J184,0)</f>
        <v>0</v>
      </c>
      <c r="BI184" s="99">
        <f>IF(N184="nulová",J184,0)</f>
        <v>0</v>
      </c>
      <c r="BJ184" s="6" t="s">
        <v>85</v>
      </c>
      <c r="BK184" s="99">
        <f>ROUND(I184*H184,2)</f>
        <v>0</v>
      </c>
      <c r="BL184" s="6" t="s">
        <v>85</v>
      </c>
      <c r="BM184" s="98" t="s">
        <v>634</v>
      </c>
    </row>
    <row r="185" spans="1:65" s="16" customFormat="1" ht="18">
      <c r="A185" s="13"/>
      <c r="B185" s="14"/>
      <c r="C185" s="13"/>
      <c r="D185" s="100" t="s">
        <v>191</v>
      </c>
      <c r="E185" s="13"/>
      <c r="F185" s="101" t="s">
        <v>569</v>
      </c>
      <c r="G185" s="13"/>
      <c r="H185" s="13"/>
      <c r="I185" s="2"/>
      <c r="J185" s="13"/>
      <c r="K185" s="13"/>
      <c r="L185" s="14"/>
      <c r="M185" s="102"/>
      <c r="N185" s="103"/>
      <c r="O185" s="95"/>
      <c r="P185" s="95"/>
      <c r="Q185" s="95"/>
      <c r="R185" s="95"/>
      <c r="S185" s="95"/>
      <c r="T185" s="104"/>
      <c r="U185" s="13"/>
      <c r="V185" s="13"/>
      <c r="W185" s="13"/>
      <c r="X185" s="13"/>
      <c r="Y185" s="13"/>
      <c r="Z185" s="13"/>
      <c r="AA185" s="13"/>
      <c r="AB185" s="13"/>
      <c r="AC185" s="13"/>
      <c r="AD185" s="13"/>
      <c r="AE185" s="13"/>
      <c r="AT185" s="6" t="s">
        <v>191</v>
      </c>
      <c r="AU185" s="6" t="s">
        <v>85</v>
      </c>
    </row>
    <row r="186" spans="1:65" s="16" customFormat="1" ht="14.4" customHeight="1">
      <c r="A186" s="13"/>
      <c r="B186" s="14"/>
      <c r="C186" s="109" t="s">
        <v>362</v>
      </c>
      <c r="D186" s="109" t="s">
        <v>185</v>
      </c>
      <c r="E186" s="110" t="s">
        <v>635</v>
      </c>
      <c r="F186" s="111" t="s">
        <v>630</v>
      </c>
      <c r="G186" s="112" t="s">
        <v>225</v>
      </c>
      <c r="H186" s="113">
        <v>1</v>
      </c>
      <c r="I186" s="1"/>
      <c r="J186" s="114">
        <f>ROUND(I186*H186,2)</f>
        <v>0</v>
      </c>
      <c r="K186" s="92"/>
      <c r="L186" s="14"/>
      <c r="M186" s="93" t="s">
        <v>1</v>
      </c>
      <c r="N186" s="94" t="s">
        <v>42</v>
      </c>
      <c r="O186" s="95"/>
      <c r="P186" s="96">
        <f>O186*H186</f>
        <v>0</v>
      </c>
      <c r="Q186" s="96">
        <v>0</v>
      </c>
      <c r="R186" s="96">
        <f>Q186*H186</f>
        <v>0</v>
      </c>
      <c r="S186" s="96">
        <v>0</v>
      </c>
      <c r="T186" s="97">
        <f>S186*H186</f>
        <v>0</v>
      </c>
      <c r="U186" s="13"/>
      <c r="V186" s="13"/>
      <c r="W186" s="13"/>
      <c r="X186" s="13"/>
      <c r="Y186" s="13"/>
      <c r="Z186" s="13"/>
      <c r="AA186" s="13"/>
      <c r="AB186" s="13"/>
      <c r="AC186" s="13"/>
      <c r="AD186" s="13"/>
      <c r="AE186" s="13"/>
      <c r="AR186" s="98" t="s">
        <v>85</v>
      </c>
      <c r="AT186" s="98" t="s">
        <v>185</v>
      </c>
      <c r="AU186" s="98" t="s">
        <v>85</v>
      </c>
      <c r="AY186" s="6" t="s">
        <v>184</v>
      </c>
      <c r="BE186" s="99">
        <f>IF(N186="základní",J186,0)</f>
        <v>0</v>
      </c>
      <c r="BF186" s="99">
        <f>IF(N186="snížená",J186,0)</f>
        <v>0</v>
      </c>
      <c r="BG186" s="99">
        <f>IF(N186="zákl. přenesená",J186,0)</f>
        <v>0</v>
      </c>
      <c r="BH186" s="99">
        <f>IF(N186="sníž. přenesená",J186,0)</f>
        <v>0</v>
      </c>
      <c r="BI186" s="99">
        <f>IF(N186="nulová",J186,0)</f>
        <v>0</v>
      </c>
      <c r="BJ186" s="6" t="s">
        <v>85</v>
      </c>
      <c r="BK186" s="99">
        <f>ROUND(I186*H186,2)</f>
        <v>0</v>
      </c>
      <c r="BL186" s="6" t="s">
        <v>85</v>
      </c>
      <c r="BM186" s="98" t="s">
        <v>636</v>
      </c>
    </row>
    <row r="187" spans="1:65" s="16" customFormat="1" ht="18">
      <c r="A187" s="13"/>
      <c r="B187" s="14"/>
      <c r="C187" s="13"/>
      <c r="D187" s="100" t="s">
        <v>191</v>
      </c>
      <c r="E187" s="13"/>
      <c r="F187" s="101" t="s">
        <v>569</v>
      </c>
      <c r="G187" s="13"/>
      <c r="H187" s="13"/>
      <c r="I187" s="2"/>
      <c r="J187" s="13"/>
      <c r="K187" s="13"/>
      <c r="L187" s="14"/>
      <c r="M187" s="102"/>
      <c r="N187" s="103"/>
      <c r="O187" s="95"/>
      <c r="P187" s="95"/>
      <c r="Q187" s="95"/>
      <c r="R187" s="95"/>
      <c r="S187" s="95"/>
      <c r="T187" s="104"/>
      <c r="U187" s="13"/>
      <c r="V187" s="13"/>
      <c r="W187" s="13"/>
      <c r="X187" s="13"/>
      <c r="Y187" s="13"/>
      <c r="Z187" s="13"/>
      <c r="AA187" s="13"/>
      <c r="AB187" s="13"/>
      <c r="AC187" s="13"/>
      <c r="AD187" s="13"/>
      <c r="AE187" s="13"/>
      <c r="AT187" s="6" t="s">
        <v>191</v>
      </c>
      <c r="AU187" s="6" t="s">
        <v>85</v>
      </c>
    </row>
    <row r="188" spans="1:65" s="16" customFormat="1" ht="14.4" customHeight="1">
      <c r="A188" s="13"/>
      <c r="B188" s="14"/>
      <c r="C188" s="109" t="s">
        <v>368</v>
      </c>
      <c r="D188" s="109" t="s">
        <v>185</v>
      </c>
      <c r="E188" s="110" t="s">
        <v>637</v>
      </c>
      <c r="F188" s="111" t="s">
        <v>244</v>
      </c>
      <c r="G188" s="112" t="s">
        <v>225</v>
      </c>
      <c r="H188" s="113">
        <v>1</v>
      </c>
      <c r="I188" s="1"/>
      <c r="J188" s="114">
        <f>ROUND(I188*H188,2)</f>
        <v>0</v>
      </c>
      <c r="K188" s="92"/>
      <c r="L188" s="14"/>
      <c r="M188" s="93" t="s">
        <v>1</v>
      </c>
      <c r="N188" s="94" t="s">
        <v>42</v>
      </c>
      <c r="O188" s="95"/>
      <c r="P188" s="96">
        <f>O188*H188</f>
        <v>0</v>
      </c>
      <c r="Q188" s="96">
        <v>0</v>
      </c>
      <c r="R188" s="96">
        <f>Q188*H188</f>
        <v>0</v>
      </c>
      <c r="S188" s="96">
        <v>0</v>
      </c>
      <c r="T188" s="97">
        <f>S188*H188</f>
        <v>0</v>
      </c>
      <c r="U188" s="13"/>
      <c r="V188" s="13"/>
      <c r="W188" s="13"/>
      <c r="X188" s="13"/>
      <c r="Y188" s="13"/>
      <c r="Z188" s="13"/>
      <c r="AA188" s="13"/>
      <c r="AB188" s="13"/>
      <c r="AC188" s="13"/>
      <c r="AD188" s="13"/>
      <c r="AE188" s="13"/>
      <c r="AR188" s="98" t="s">
        <v>85</v>
      </c>
      <c r="AT188" s="98" t="s">
        <v>185</v>
      </c>
      <c r="AU188" s="98" t="s">
        <v>85</v>
      </c>
      <c r="AY188" s="6" t="s">
        <v>184</v>
      </c>
      <c r="BE188" s="99">
        <f>IF(N188="základní",J188,0)</f>
        <v>0</v>
      </c>
      <c r="BF188" s="99">
        <f>IF(N188="snížená",J188,0)</f>
        <v>0</v>
      </c>
      <c r="BG188" s="99">
        <f>IF(N188="zákl. přenesená",J188,0)</f>
        <v>0</v>
      </c>
      <c r="BH188" s="99">
        <f>IF(N188="sníž. přenesená",J188,0)</f>
        <v>0</v>
      </c>
      <c r="BI188" s="99">
        <f>IF(N188="nulová",J188,0)</f>
        <v>0</v>
      </c>
      <c r="BJ188" s="6" t="s">
        <v>85</v>
      </c>
      <c r="BK188" s="99">
        <f>ROUND(I188*H188,2)</f>
        <v>0</v>
      </c>
      <c r="BL188" s="6" t="s">
        <v>85</v>
      </c>
      <c r="BM188" s="98" t="s">
        <v>638</v>
      </c>
    </row>
    <row r="189" spans="1:65" s="16" customFormat="1" ht="18">
      <c r="A189" s="13"/>
      <c r="B189" s="14"/>
      <c r="C189" s="13"/>
      <c r="D189" s="100" t="s">
        <v>191</v>
      </c>
      <c r="E189" s="13"/>
      <c r="F189" s="101" t="s">
        <v>569</v>
      </c>
      <c r="G189" s="13"/>
      <c r="H189" s="13"/>
      <c r="I189" s="2"/>
      <c r="J189" s="13"/>
      <c r="K189" s="13"/>
      <c r="L189" s="14"/>
      <c r="M189" s="102"/>
      <c r="N189" s="103"/>
      <c r="O189" s="95"/>
      <c r="P189" s="95"/>
      <c r="Q189" s="95"/>
      <c r="R189" s="95"/>
      <c r="S189" s="95"/>
      <c r="T189" s="104"/>
      <c r="U189" s="13"/>
      <c r="V189" s="13"/>
      <c r="W189" s="13"/>
      <c r="X189" s="13"/>
      <c r="Y189" s="13"/>
      <c r="Z189" s="13"/>
      <c r="AA189" s="13"/>
      <c r="AB189" s="13"/>
      <c r="AC189" s="13"/>
      <c r="AD189" s="13"/>
      <c r="AE189" s="13"/>
      <c r="AT189" s="6" t="s">
        <v>191</v>
      </c>
      <c r="AU189" s="6" t="s">
        <v>85</v>
      </c>
    </row>
    <row r="190" spans="1:65" s="16" customFormat="1" ht="14.4" customHeight="1">
      <c r="A190" s="13"/>
      <c r="B190" s="14"/>
      <c r="C190" s="109" t="s">
        <v>373</v>
      </c>
      <c r="D190" s="109" t="s">
        <v>185</v>
      </c>
      <c r="E190" s="110" t="s">
        <v>639</v>
      </c>
      <c r="F190" s="111" t="s">
        <v>241</v>
      </c>
      <c r="G190" s="112" t="s">
        <v>225</v>
      </c>
      <c r="H190" s="113">
        <v>1</v>
      </c>
      <c r="I190" s="1"/>
      <c r="J190" s="114">
        <f>ROUND(I190*H190,2)</f>
        <v>0</v>
      </c>
      <c r="K190" s="92"/>
      <c r="L190" s="14"/>
      <c r="M190" s="93" t="s">
        <v>1</v>
      </c>
      <c r="N190" s="94" t="s">
        <v>42</v>
      </c>
      <c r="O190" s="95"/>
      <c r="P190" s="96">
        <f>O190*H190</f>
        <v>0</v>
      </c>
      <c r="Q190" s="96">
        <v>0</v>
      </c>
      <c r="R190" s="96">
        <f>Q190*H190</f>
        <v>0</v>
      </c>
      <c r="S190" s="96">
        <v>0</v>
      </c>
      <c r="T190" s="97">
        <f>S190*H190</f>
        <v>0</v>
      </c>
      <c r="U190" s="13"/>
      <c r="V190" s="13"/>
      <c r="W190" s="13"/>
      <c r="X190" s="13"/>
      <c r="Y190" s="13"/>
      <c r="Z190" s="13"/>
      <c r="AA190" s="13"/>
      <c r="AB190" s="13"/>
      <c r="AC190" s="13"/>
      <c r="AD190" s="13"/>
      <c r="AE190" s="13"/>
      <c r="AR190" s="98" t="s">
        <v>85</v>
      </c>
      <c r="AT190" s="98" t="s">
        <v>185</v>
      </c>
      <c r="AU190" s="98" t="s">
        <v>85</v>
      </c>
      <c r="AY190" s="6" t="s">
        <v>184</v>
      </c>
      <c r="BE190" s="99">
        <f>IF(N190="základní",J190,0)</f>
        <v>0</v>
      </c>
      <c r="BF190" s="99">
        <f>IF(N190="snížená",J190,0)</f>
        <v>0</v>
      </c>
      <c r="BG190" s="99">
        <f>IF(N190="zákl. přenesená",J190,0)</f>
        <v>0</v>
      </c>
      <c r="BH190" s="99">
        <f>IF(N190="sníž. přenesená",J190,0)</f>
        <v>0</v>
      </c>
      <c r="BI190" s="99">
        <f>IF(N190="nulová",J190,0)</f>
        <v>0</v>
      </c>
      <c r="BJ190" s="6" t="s">
        <v>85</v>
      </c>
      <c r="BK190" s="99">
        <f>ROUND(I190*H190,2)</f>
        <v>0</v>
      </c>
      <c r="BL190" s="6" t="s">
        <v>85</v>
      </c>
      <c r="BM190" s="98" t="s">
        <v>640</v>
      </c>
    </row>
    <row r="191" spans="1:65" s="16" customFormat="1" ht="18">
      <c r="A191" s="13"/>
      <c r="B191" s="14"/>
      <c r="C191" s="13"/>
      <c r="D191" s="100" t="s">
        <v>191</v>
      </c>
      <c r="E191" s="13"/>
      <c r="F191" s="101" t="s">
        <v>569</v>
      </c>
      <c r="G191" s="13"/>
      <c r="H191" s="13"/>
      <c r="I191" s="2"/>
      <c r="J191" s="13"/>
      <c r="K191" s="13"/>
      <c r="L191" s="14"/>
      <c r="M191" s="102"/>
      <c r="N191" s="103"/>
      <c r="O191" s="95"/>
      <c r="P191" s="95"/>
      <c r="Q191" s="95"/>
      <c r="R191" s="95"/>
      <c r="S191" s="95"/>
      <c r="T191" s="104"/>
      <c r="U191" s="13"/>
      <c r="V191" s="13"/>
      <c r="W191" s="13"/>
      <c r="X191" s="13"/>
      <c r="Y191" s="13"/>
      <c r="Z191" s="13"/>
      <c r="AA191" s="13"/>
      <c r="AB191" s="13"/>
      <c r="AC191" s="13"/>
      <c r="AD191" s="13"/>
      <c r="AE191" s="13"/>
      <c r="AT191" s="6" t="s">
        <v>191</v>
      </c>
      <c r="AU191" s="6" t="s">
        <v>85</v>
      </c>
    </row>
    <row r="192" spans="1:65" s="16" customFormat="1" ht="14.4" customHeight="1">
      <c r="A192" s="13"/>
      <c r="B192" s="14"/>
      <c r="C192" s="109" t="s">
        <v>377</v>
      </c>
      <c r="D192" s="109" t="s">
        <v>185</v>
      </c>
      <c r="E192" s="110" t="s">
        <v>641</v>
      </c>
      <c r="F192" s="111" t="s">
        <v>241</v>
      </c>
      <c r="G192" s="112" t="s">
        <v>225</v>
      </c>
      <c r="H192" s="113">
        <v>1</v>
      </c>
      <c r="I192" s="1"/>
      <c r="J192" s="114">
        <f>ROUND(I192*H192,2)</f>
        <v>0</v>
      </c>
      <c r="K192" s="92"/>
      <c r="L192" s="14"/>
      <c r="M192" s="93" t="s">
        <v>1</v>
      </c>
      <c r="N192" s="94" t="s">
        <v>42</v>
      </c>
      <c r="O192" s="95"/>
      <c r="P192" s="96">
        <f>O192*H192</f>
        <v>0</v>
      </c>
      <c r="Q192" s="96">
        <v>0</v>
      </c>
      <c r="R192" s="96">
        <f>Q192*H192</f>
        <v>0</v>
      </c>
      <c r="S192" s="96">
        <v>0</v>
      </c>
      <c r="T192" s="97">
        <f>S192*H192</f>
        <v>0</v>
      </c>
      <c r="U192" s="13"/>
      <c r="V192" s="13"/>
      <c r="W192" s="13"/>
      <c r="X192" s="13"/>
      <c r="Y192" s="13"/>
      <c r="Z192" s="13"/>
      <c r="AA192" s="13"/>
      <c r="AB192" s="13"/>
      <c r="AC192" s="13"/>
      <c r="AD192" s="13"/>
      <c r="AE192" s="13"/>
      <c r="AR192" s="98" t="s">
        <v>85</v>
      </c>
      <c r="AT192" s="98" t="s">
        <v>185</v>
      </c>
      <c r="AU192" s="98" t="s">
        <v>85</v>
      </c>
      <c r="AY192" s="6" t="s">
        <v>184</v>
      </c>
      <c r="BE192" s="99">
        <f>IF(N192="základní",J192,0)</f>
        <v>0</v>
      </c>
      <c r="BF192" s="99">
        <f>IF(N192="snížená",J192,0)</f>
        <v>0</v>
      </c>
      <c r="BG192" s="99">
        <f>IF(N192="zákl. přenesená",J192,0)</f>
        <v>0</v>
      </c>
      <c r="BH192" s="99">
        <f>IF(N192="sníž. přenesená",J192,0)</f>
        <v>0</v>
      </c>
      <c r="BI192" s="99">
        <f>IF(N192="nulová",J192,0)</f>
        <v>0</v>
      </c>
      <c r="BJ192" s="6" t="s">
        <v>85</v>
      </c>
      <c r="BK192" s="99">
        <f>ROUND(I192*H192,2)</f>
        <v>0</v>
      </c>
      <c r="BL192" s="6" t="s">
        <v>85</v>
      </c>
      <c r="BM192" s="98" t="s">
        <v>642</v>
      </c>
    </row>
    <row r="193" spans="1:65" s="16" customFormat="1" ht="18">
      <c r="A193" s="13"/>
      <c r="B193" s="14"/>
      <c r="C193" s="13"/>
      <c r="D193" s="100" t="s">
        <v>191</v>
      </c>
      <c r="E193" s="13"/>
      <c r="F193" s="101" t="s">
        <v>569</v>
      </c>
      <c r="G193" s="13"/>
      <c r="H193" s="13"/>
      <c r="I193" s="2"/>
      <c r="J193" s="13"/>
      <c r="K193" s="13"/>
      <c r="L193" s="14"/>
      <c r="M193" s="102"/>
      <c r="N193" s="103"/>
      <c r="O193" s="95"/>
      <c r="P193" s="95"/>
      <c r="Q193" s="95"/>
      <c r="R193" s="95"/>
      <c r="S193" s="95"/>
      <c r="T193" s="104"/>
      <c r="U193" s="13"/>
      <c r="V193" s="13"/>
      <c r="W193" s="13"/>
      <c r="X193" s="13"/>
      <c r="Y193" s="13"/>
      <c r="Z193" s="13"/>
      <c r="AA193" s="13"/>
      <c r="AB193" s="13"/>
      <c r="AC193" s="13"/>
      <c r="AD193" s="13"/>
      <c r="AE193" s="13"/>
      <c r="AT193" s="6" t="s">
        <v>191</v>
      </c>
      <c r="AU193" s="6" t="s">
        <v>85</v>
      </c>
    </row>
    <row r="194" spans="1:65" s="16" customFormat="1" ht="14.4" customHeight="1">
      <c r="A194" s="13"/>
      <c r="B194" s="14"/>
      <c r="C194" s="109" t="s">
        <v>381</v>
      </c>
      <c r="D194" s="109" t="s">
        <v>185</v>
      </c>
      <c r="E194" s="110" t="s">
        <v>643</v>
      </c>
      <c r="F194" s="111" t="s">
        <v>244</v>
      </c>
      <c r="G194" s="112" t="s">
        <v>225</v>
      </c>
      <c r="H194" s="113">
        <v>1</v>
      </c>
      <c r="I194" s="1"/>
      <c r="J194" s="114">
        <f>ROUND(I194*H194,2)</f>
        <v>0</v>
      </c>
      <c r="K194" s="92"/>
      <c r="L194" s="14"/>
      <c r="M194" s="93" t="s">
        <v>1</v>
      </c>
      <c r="N194" s="94" t="s">
        <v>42</v>
      </c>
      <c r="O194" s="95"/>
      <c r="P194" s="96">
        <f>O194*H194</f>
        <v>0</v>
      </c>
      <c r="Q194" s="96">
        <v>0</v>
      </c>
      <c r="R194" s="96">
        <f>Q194*H194</f>
        <v>0</v>
      </c>
      <c r="S194" s="96">
        <v>0</v>
      </c>
      <c r="T194" s="97">
        <f>S194*H194</f>
        <v>0</v>
      </c>
      <c r="U194" s="13"/>
      <c r="V194" s="13"/>
      <c r="W194" s="13"/>
      <c r="X194" s="13"/>
      <c r="Y194" s="13"/>
      <c r="Z194" s="13"/>
      <c r="AA194" s="13"/>
      <c r="AB194" s="13"/>
      <c r="AC194" s="13"/>
      <c r="AD194" s="13"/>
      <c r="AE194" s="13"/>
      <c r="AR194" s="98" t="s">
        <v>85</v>
      </c>
      <c r="AT194" s="98" t="s">
        <v>185</v>
      </c>
      <c r="AU194" s="98" t="s">
        <v>85</v>
      </c>
      <c r="AY194" s="6" t="s">
        <v>184</v>
      </c>
      <c r="BE194" s="99">
        <f>IF(N194="základní",J194,0)</f>
        <v>0</v>
      </c>
      <c r="BF194" s="99">
        <f>IF(N194="snížená",J194,0)</f>
        <v>0</v>
      </c>
      <c r="BG194" s="99">
        <f>IF(N194="zákl. přenesená",J194,0)</f>
        <v>0</v>
      </c>
      <c r="BH194" s="99">
        <f>IF(N194="sníž. přenesená",J194,0)</f>
        <v>0</v>
      </c>
      <c r="BI194" s="99">
        <f>IF(N194="nulová",J194,0)</f>
        <v>0</v>
      </c>
      <c r="BJ194" s="6" t="s">
        <v>85</v>
      </c>
      <c r="BK194" s="99">
        <f>ROUND(I194*H194,2)</f>
        <v>0</v>
      </c>
      <c r="BL194" s="6" t="s">
        <v>85</v>
      </c>
      <c r="BM194" s="98" t="s">
        <v>644</v>
      </c>
    </row>
    <row r="195" spans="1:65" s="16" customFormat="1" ht="18">
      <c r="A195" s="13"/>
      <c r="B195" s="14"/>
      <c r="C195" s="13"/>
      <c r="D195" s="100" t="s">
        <v>191</v>
      </c>
      <c r="E195" s="13"/>
      <c r="F195" s="101" t="s">
        <v>569</v>
      </c>
      <c r="G195" s="13"/>
      <c r="H195" s="13"/>
      <c r="I195" s="2"/>
      <c r="J195" s="13"/>
      <c r="K195" s="13"/>
      <c r="L195" s="14"/>
      <c r="M195" s="102"/>
      <c r="N195" s="103"/>
      <c r="O195" s="95"/>
      <c r="P195" s="95"/>
      <c r="Q195" s="95"/>
      <c r="R195" s="95"/>
      <c r="S195" s="95"/>
      <c r="T195" s="104"/>
      <c r="U195" s="13"/>
      <c r="V195" s="13"/>
      <c r="W195" s="13"/>
      <c r="X195" s="13"/>
      <c r="Y195" s="13"/>
      <c r="Z195" s="13"/>
      <c r="AA195" s="13"/>
      <c r="AB195" s="13"/>
      <c r="AC195" s="13"/>
      <c r="AD195" s="13"/>
      <c r="AE195" s="13"/>
      <c r="AT195" s="6" t="s">
        <v>191</v>
      </c>
      <c r="AU195" s="6" t="s">
        <v>85</v>
      </c>
    </row>
    <row r="196" spans="1:65" s="16" customFormat="1" ht="14.4" customHeight="1">
      <c r="A196" s="13"/>
      <c r="B196" s="14"/>
      <c r="C196" s="86" t="s">
        <v>384</v>
      </c>
      <c r="D196" s="86" t="s">
        <v>185</v>
      </c>
      <c r="E196" s="87" t="s">
        <v>645</v>
      </c>
      <c r="F196" s="88" t="s">
        <v>646</v>
      </c>
      <c r="G196" s="89" t="s">
        <v>225</v>
      </c>
      <c r="H196" s="90">
        <v>1</v>
      </c>
      <c r="I196" s="91"/>
      <c r="J196" s="91">
        <f>ROUND(I196*H196,2)</f>
        <v>0</v>
      </c>
      <c r="K196" s="92"/>
      <c r="L196" s="14" t="s">
        <v>1242</v>
      </c>
      <c r="M196" s="93" t="s">
        <v>1</v>
      </c>
      <c r="N196" s="94" t="s">
        <v>42</v>
      </c>
      <c r="O196" s="95"/>
      <c r="P196" s="96">
        <f>O196*H196</f>
        <v>0</v>
      </c>
      <c r="Q196" s="96">
        <v>0</v>
      </c>
      <c r="R196" s="96">
        <f>Q196*H196</f>
        <v>0</v>
      </c>
      <c r="S196" s="96">
        <v>0</v>
      </c>
      <c r="T196" s="97">
        <f>S196*H196</f>
        <v>0</v>
      </c>
      <c r="U196" s="13"/>
      <c r="V196" s="13"/>
      <c r="W196" s="13"/>
      <c r="X196" s="13"/>
      <c r="Y196" s="13"/>
      <c r="Z196" s="13"/>
      <c r="AA196" s="13"/>
      <c r="AB196" s="13"/>
      <c r="AC196" s="13"/>
      <c r="AD196" s="13"/>
      <c r="AE196" s="13"/>
      <c r="AR196" s="98" t="s">
        <v>85</v>
      </c>
      <c r="AT196" s="98" t="s">
        <v>185</v>
      </c>
      <c r="AU196" s="98" t="s">
        <v>85</v>
      </c>
      <c r="AY196" s="6" t="s">
        <v>184</v>
      </c>
      <c r="BE196" s="99">
        <f>IF(N196="základní",J196,0)</f>
        <v>0</v>
      </c>
      <c r="BF196" s="99">
        <f>IF(N196="snížená",J196,0)</f>
        <v>0</v>
      </c>
      <c r="BG196" s="99">
        <f>IF(N196="zákl. přenesená",J196,0)</f>
        <v>0</v>
      </c>
      <c r="BH196" s="99">
        <f>IF(N196="sníž. přenesená",J196,0)</f>
        <v>0</v>
      </c>
      <c r="BI196" s="99">
        <f>IF(N196="nulová",J196,0)</f>
        <v>0</v>
      </c>
      <c r="BJ196" s="6" t="s">
        <v>85</v>
      </c>
      <c r="BK196" s="99">
        <f>ROUND(I196*H196,2)</f>
        <v>0</v>
      </c>
      <c r="BL196" s="6" t="s">
        <v>85</v>
      </c>
      <c r="BM196" s="98" t="s">
        <v>647</v>
      </c>
    </row>
    <row r="197" spans="1:65" s="16" customFormat="1" ht="18">
      <c r="A197" s="13"/>
      <c r="B197" s="14"/>
      <c r="C197" s="13"/>
      <c r="D197" s="100" t="s">
        <v>191</v>
      </c>
      <c r="E197" s="13"/>
      <c r="F197" s="101" t="s">
        <v>569</v>
      </c>
      <c r="G197" s="13"/>
      <c r="H197" s="13"/>
      <c r="I197" s="13"/>
      <c r="J197" s="13"/>
      <c r="K197" s="13"/>
      <c r="L197" s="14"/>
      <c r="M197" s="102"/>
      <c r="N197" s="103"/>
      <c r="O197" s="95"/>
      <c r="P197" s="95"/>
      <c r="Q197" s="95"/>
      <c r="R197" s="95"/>
      <c r="S197" s="95"/>
      <c r="T197" s="104"/>
      <c r="U197" s="13"/>
      <c r="V197" s="13"/>
      <c r="W197" s="13"/>
      <c r="X197" s="13"/>
      <c r="Y197" s="13"/>
      <c r="Z197" s="13"/>
      <c r="AA197" s="13"/>
      <c r="AB197" s="13"/>
      <c r="AC197" s="13"/>
      <c r="AD197" s="13"/>
      <c r="AE197" s="13"/>
      <c r="AT197" s="6" t="s">
        <v>191</v>
      </c>
      <c r="AU197" s="6" t="s">
        <v>85</v>
      </c>
    </row>
    <row r="198" spans="1:65" s="16" customFormat="1" ht="14.4" customHeight="1">
      <c r="A198" s="13"/>
      <c r="B198" s="14"/>
      <c r="C198" s="86" t="s">
        <v>226</v>
      </c>
      <c r="D198" s="86" t="s">
        <v>185</v>
      </c>
      <c r="E198" s="87" t="s">
        <v>648</v>
      </c>
      <c r="F198" s="88" t="s">
        <v>649</v>
      </c>
      <c r="G198" s="89" t="s">
        <v>225</v>
      </c>
      <c r="H198" s="90">
        <v>10</v>
      </c>
      <c r="I198" s="91"/>
      <c r="J198" s="91">
        <f>ROUND(I198*H198,2)</f>
        <v>0</v>
      </c>
      <c r="K198" s="92"/>
      <c r="L198" s="14" t="s">
        <v>1242</v>
      </c>
      <c r="M198" s="93" t="s">
        <v>1</v>
      </c>
      <c r="N198" s="94" t="s">
        <v>42</v>
      </c>
      <c r="O198" s="95"/>
      <c r="P198" s="96">
        <f>O198*H198</f>
        <v>0</v>
      </c>
      <c r="Q198" s="96">
        <v>0</v>
      </c>
      <c r="R198" s="96">
        <f>Q198*H198</f>
        <v>0</v>
      </c>
      <c r="S198" s="96">
        <v>0</v>
      </c>
      <c r="T198" s="97">
        <f>S198*H198</f>
        <v>0</v>
      </c>
      <c r="U198" s="13"/>
      <c r="V198" s="13"/>
      <c r="W198" s="13"/>
      <c r="X198" s="13"/>
      <c r="Y198" s="13"/>
      <c r="Z198" s="13"/>
      <c r="AA198" s="13"/>
      <c r="AB198" s="13"/>
      <c r="AC198" s="13"/>
      <c r="AD198" s="13"/>
      <c r="AE198" s="13"/>
      <c r="AR198" s="98" t="s">
        <v>85</v>
      </c>
      <c r="AT198" s="98" t="s">
        <v>185</v>
      </c>
      <c r="AU198" s="98" t="s">
        <v>85</v>
      </c>
      <c r="AY198" s="6" t="s">
        <v>184</v>
      </c>
      <c r="BE198" s="99">
        <f>IF(N198="základní",J198,0)</f>
        <v>0</v>
      </c>
      <c r="BF198" s="99">
        <f>IF(N198="snížená",J198,0)</f>
        <v>0</v>
      </c>
      <c r="BG198" s="99">
        <f>IF(N198="zákl. přenesená",J198,0)</f>
        <v>0</v>
      </c>
      <c r="BH198" s="99">
        <f>IF(N198="sníž. přenesená",J198,0)</f>
        <v>0</v>
      </c>
      <c r="BI198" s="99">
        <f>IF(N198="nulová",J198,0)</f>
        <v>0</v>
      </c>
      <c r="BJ198" s="6" t="s">
        <v>85</v>
      </c>
      <c r="BK198" s="99">
        <f>ROUND(I198*H198,2)</f>
        <v>0</v>
      </c>
      <c r="BL198" s="6" t="s">
        <v>85</v>
      </c>
      <c r="BM198" s="98" t="s">
        <v>650</v>
      </c>
    </row>
    <row r="199" spans="1:65" s="16" customFormat="1" ht="18">
      <c r="A199" s="13"/>
      <c r="B199" s="14"/>
      <c r="C199" s="13"/>
      <c r="D199" s="100" t="s">
        <v>191</v>
      </c>
      <c r="E199" s="13"/>
      <c r="F199" s="101" t="s">
        <v>569</v>
      </c>
      <c r="G199" s="13"/>
      <c r="H199" s="13"/>
      <c r="I199" s="13"/>
      <c r="J199" s="13"/>
      <c r="K199" s="13"/>
      <c r="L199" s="14"/>
      <c r="M199" s="102"/>
      <c r="N199" s="103"/>
      <c r="O199" s="95"/>
      <c r="P199" s="95"/>
      <c r="Q199" s="95"/>
      <c r="R199" s="95"/>
      <c r="S199" s="95"/>
      <c r="T199" s="104"/>
      <c r="U199" s="13"/>
      <c r="V199" s="13"/>
      <c r="W199" s="13"/>
      <c r="X199" s="13"/>
      <c r="Y199" s="13"/>
      <c r="Z199" s="13"/>
      <c r="AA199" s="13"/>
      <c r="AB199" s="13"/>
      <c r="AC199" s="13"/>
      <c r="AD199" s="13"/>
      <c r="AE199" s="13"/>
      <c r="AT199" s="6" t="s">
        <v>191</v>
      </c>
      <c r="AU199" s="6" t="s">
        <v>85</v>
      </c>
    </row>
    <row r="200" spans="1:65" s="75" customFormat="1" ht="26" customHeight="1">
      <c r="B200" s="76"/>
      <c r="D200" s="77" t="s">
        <v>76</v>
      </c>
      <c r="E200" s="78" t="s">
        <v>366</v>
      </c>
      <c r="F200" s="78" t="s">
        <v>367</v>
      </c>
      <c r="J200" s="79">
        <f>BK200</f>
        <v>0</v>
      </c>
      <c r="L200" s="76"/>
      <c r="M200" s="80"/>
      <c r="N200" s="81"/>
      <c r="O200" s="81"/>
      <c r="P200" s="82">
        <f>SUM(P201:P214)</f>
        <v>0</v>
      </c>
      <c r="Q200" s="81"/>
      <c r="R200" s="82">
        <f>SUM(R201:R214)</f>
        <v>0</v>
      </c>
      <c r="S200" s="81"/>
      <c r="T200" s="83">
        <f>SUM(T201:T214)</f>
        <v>0</v>
      </c>
      <c r="AR200" s="77" t="s">
        <v>85</v>
      </c>
      <c r="AT200" s="84" t="s">
        <v>76</v>
      </c>
      <c r="AU200" s="84" t="s">
        <v>77</v>
      </c>
      <c r="AY200" s="77" t="s">
        <v>184</v>
      </c>
      <c r="BK200" s="85">
        <f>SUM(BK201:BK214)</f>
        <v>0</v>
      </c>
    </row>
    <row r="201" spans="1:65" s="16" customFormat="1" ht="24.15" customHeight="1">
      <c r="A201" s="13"/>
      <c r="B201" s="14"/>
      <c r="C201" s="86" t="s">
        <v>391</v>
      </c>
      <c r="D201" s="86" t="s">
        <v>185</v>
      </c>
      <c r="E201" s="87" t="s">
        <v>651</v>
      </c>
      <c r="F201" s="88" t="s">
        <v>652</v>
      </c>
      <c r="G201" s="89" t="s">
        <v>225</v>
      </c>
      <c r="H201" s="90">
        <v>1</v>
      </c>
      <c r="I201" s="91"/>
      <c r="J201" s="91">
        <f>ROUND(I201*H201,2)</f>
        <v>0</v>
      </c>
      <c r="K201" s="92"/>
      <c r="L201" s="14" t="s">
        <v>1242</v>
      </c>
      <c r="M201" s="93" t="s">
        <v>1</v>
      </c>
      <c r="N201" s="94" t="s">
        <v>42</v>
      </c>
      <c r="O201" s="95"/>
      <c r="P201" s="96">
        <f>O201*H201</f>
        <v>0</v>
      </c>
      <c r="Q201" s="96">
        <v>0</v>
      </c>
      <c r="R201" s="96">
        <f>Q201*H201</f>
        <v>0</v>
      </c>
      <c r="S201" s="96">
        <v>0</v>
      </c>
      <c r="T201" s="97">
        <f>S201*H201</f>
        <v>0</v>
      </c>
      <c r="U201" s="13"/>
      <c r="V201" s="13"/>
      <c r="W201" s="13"/>
      <c r="X201" s="13"/>
      <c r="Y201" s="13"/>
      <c r="Z201" s="13"/>
      <c r="AA201" s="13"/>
      <c r="AB201" s="13"/>
      <c r="AC201" s="13"/>
      <c r="AD201" s="13"/>
      <c r="AE201" s="13"/>
      <c r="AR201" s="98" t="s">
        <v>85</v>
      </c>
      <c r="AT201" s="98" t="s">
        <v>185</v>
      </c>
      <c r="AU201" s="98" t="s">
        <v>85</v>
      </c>
      <c r="AY201" s="6" t="s">
        <v>184</v>
      </c>
      <c r="BE201" s="99">
        <f>IF(N201="základní",J201,0)</f>
        <v>0</v>
      </c>
      <c r="BF201" s="99">
        <f>IF(N201="snížená",J201,0)</f>
        <v>0</v>
      </c>
      <c r="BG201" s="99">
        <f>IF(N201="zákl. přenesená",J201,0)</f>
        <v>0</v>
      </c>
      <c r="BH201" s="99">
        <f>IF(N201="sníž. přenesená",J201,0)</f>
        <v>0</v>
      </c>
      <c r="BI201" s="99">
        <f>IF(N201="nulová",J201,0)</f>
        <v>0</v>
      </c>
      <c r="BJ201" s="6" t="s">
        <v>85</v>
      </c>
      <c r="BK201" s="99">
        <f>ROUND(I201*H201,2)</f>
        <v>0</v>
      </c>
      <c r="BL201" s="6" t="s">
        <v>85</v>
      </c>
      <c r="BM201" s="98" t="s">
        <v>653</v>
      </c>
    </row>
    <row r="202" spans="1:65" s="16" customFormat="1" ht="18">
      <c r="A202" s="13"/>
      <c r="B202" s="14"/>
      <c r="C202" s="13"/>
      <c r="D202" s="100" t="s">
        <v>191</v>
      </c>
      <c r="E202" s="13"/>
      <c r="F202" s="101" t="s">
        <v>654</v>
      </c>
      <c r="G202" s="13"/>
      <c r="H202" s="13"/>
      <c r="I202" s="13"/>
      <c r="J202" s="13"/>
      <c r="K202" s="13"/>
      <c r="L202" s="14"/>
      <c r="M202" s="102"/>
      <c r="N202" s="103"/>
      <c r="O202" s="95"/>
      <c r="P202" s="95"/>
      <c r="Q202" s="95"/>
      <c r="R202" s="95"/>
      <c r="S202" s="95"/>
      <c r="T202" s="104"/>
      <c r="U202" s="13"/>
      <c r="V202" s="13"/>
      <c r="W202" s="13"/>
      <c r="X202" s="13"/>
      <c r="Y202" s="13"/>
      <c r="Z202" s="13"/>
      <c r="AA202" s="13"/>
      <c r="AB202" s="13"/>
      <c r="AC202" s="13"/>
      <c r="AD202" s="13"/>
      <c r="AE202" s="13"/>
      <c r="AT202" s="6" t="s">
        <v>191</v>
      </c>
      <c r="AU202" s="6" t="s">
        <v>85</v>
      </c>
    </row>
    <row r="203" spans="1:65" s="16" customFormat="1" ht="37.75" customHeight="1">
      <c r="A203" s="13"/>
      <c r="B203" s="14"/>
      <c r="C203" s="86" t="s">
        <v>421</v>
      </c>
      <c r="D203" s="86" t="s">
        <v>185</v>
      </c>
      <c r="E203" s="87" t="s">
        <v>655</v>
      </c>
      <c r="F203" s="88" t="s">
        <v>656</v>
      </c>
      <c r="G203" s="89" t="s">
        <v>225</v>
      </c>
      <c r="H203" s="90">
        <v>2</v>
      </c>
      <c r="I203" s="91"/>
      <c r="J203" s="91">
        <f>ROUND(I203*H203,2)</f>
        <v>0</v>
      </c>
      <c r="K203" s="92"/>
      <c r="L203" s="14" t="s">
        <v>1242</v>
      </c>
      <c r="M203" s="93" t="s">
        <v>1</v>
      </c>
      <c r="N203" s="94" t="s">
        <v>42</v>
      </c>
      <c r="O203" s="95"/>
      <c r="P203" s="96">
        <f>O203*H203</f>
        <v>0</v>
      </c>
      <c r="Q203" s="96">
        <v>0</v>
      </c>
      <c r="R203" s="96">
        <f>Q203*H203</f>
        <v>0</v>
      </c>
      <c r="S203" s="96">
        <v>0</v>
      </c>
      <c r="T203" s="97">
        <f>S203*H203</f>
        <v>0</v>
      </c>
      <c r="U203" s="13"/>
      <c r="V203" s="13"/>
      <c r="W203" s="13"/>
      <c r="X203" s="13"/>
      <c r="Y203" s="13"/>
      <c r="Z203" s="13"/>
      <c r="AA203" s="13"/>
      <c r="AB203" s="13"/>
      <c r="AC203" s="13"/>
      <c r="AD203" s="13"/>
      <c r="AE203" s="13"/>
      <c r="AR203" s="98" t="s">
        <v>85</v>
      </c>
      <c r="AT203" s="98" t="s">
        <v>185</v>
      </c>
      <c r="AU203" s="98" t="s">
        <v>85</v>
      </c>
      <c r="AY203" s="6" t="s">
        <v>184</v>
      </c>
      <c r="BE203" s="99">
        <f>IF(N203="základní",J203,0)</f>
        <v>0</v>
      </c>
      <c r="BF203" s="99">
        <f>IF(N203="snížená",J203,0)</f>
        <v>0</v>
      </c>
      <c r="BG203" s="99">
        <f>IF(N203="zákl. přenesená",J203,0)</f>
        <v>0</v>
      </c>
      <c r="BH203" s="99">
        <f>IF(N203="sníž. přenesená",J203,0)</f>
        <v>0</v>
      </c>
      <c r="BI203" s="99">
        <f>IF(N203="nulová",J203,0)</f>
        <v>0</v>
      </c>
      <c r="BJ203" s="6" t="s">
        <v>85</v>
      </c>
      <c r="BK203" s="99">
        <f>ROUND(I203*H203,2)</f>
        <v>0</v>
      </c>
      <c r="BL203" s="6" t="s">
        <v>85</v>
      </c>
      <c r="BM203" s="98" t="s">
        <v>657</v>
      </c>
    </row>
    <row r="204" spans="1:65" s="16" customFormat="1" ht="18">
      <c r="A204" s="13"/>
      <c r="B204" s="14"/>
      <c r="C204" s="13"/>
      <c r="D204" s="100" t="s">
        <v>191</v>
      </c>
      <c r="E204" s="13"/>
      <c r="F204" s="101" t="s">
        <v>654</v>
      </c>
      <c r="G204" s="13"/>
      <c r="H204" s="13"/>
      <c r="I204" s="13"/>
      <c r="J204" s="13"/>
      <c r="K204" s="13"/>
      <c r="L204" s="14"/>
      <c r="M204" s="102"/>
      <c r="N204" s="103"/>
      <c r="O204" s="95"/>
      <c r="P204" s="95"/>
      <c r="Q204" s="95"/>
      <c r="R204" s="95"/>
      <c r="S204" s="95"/>
      <c r="T204" s="104"/>
      <c r="U204" s="13"/>
      <c r="V204" s="13"/>
      <c r="W204" s="13"/>
      <c r="X204" s="13"/>
      <c r="Y204" s="13"/>
      <c r="Z204" s="13"/>
      <c r="AA204" s="13"/>
      <c r="AB204" s="13"/>
      <c r="AC204" s="13"/>
      <c r="AD204" s="13"/>
      <c r="AE204" s="13"/>
      <c r="AT204" s="6" t="s">
        <v>191</v>
      </c>
      <c r="AU204" s="6" t="s">
        <v>85</v>
      </c>
    </row>
    <row r="205" spans="1:65" s="16" customFormat="1" ht="37.75" customHeight="1">
      <c r="A205" s="13"/>
      <c r="B205" s="14"/>
      <c r="C205" s="86" t="s">
        <v>499</v>
      </c>
      <c r="D205" s="86" t="s">
        <v>185</v>
      </c>
      <c r="E205" s="87" t="s">
        <v>658</v>
      </c>
      <c r="F205" s="88" t="s">
        <v>656</v>
      </c>
      <c r="G205" s="89" t="s">
        <v>225</v>
      </c>
      <c r="H205" s="90">
        <v>1</v>
      </c>
      <c r="I205" s="91"/>
      <c r="J205" s="91">
        <f>ROUND(I205*H205,2)</f>
        <v>0</v>
      </c>
      <c r="K205" s="92"/>
      <c r="L205" s="14" t="s">
        <v>1242</v>
      </c>
      <c r="M205" s="93" t="s">
        <v>1</v>
      </c>
      <c r="N205" s="94" t="s">
        <v>42</v>
      </c>
      <c r="O205" s="95"/>
      <c r="P205" s="96">
        <f>O205*H205</f>
        <v>0</v>
      </c>
      <c r="Q205" s="96">
        <v>0</v>
      </c>
      <c r="R205" s="96">
        <f>Q205*H205</f>
        <v>0</v>
      </c>
      <c r="S205" s="96">
        <v>0</v>
      </c>
      <c r="T205" s="97">
        <f>S205*H205</f>
        <v>0</v>
      </c>
      <c r="U205" s="13"/>
      <c r="V205" s="13"/>
      <c r="W205" s="13"/>
      <c r="X205" s="13"/>
      <c r="Y205" s="13"/>
      <c r="Z205" s="13"/>
      <c r="AA205" s="13"/>
      <c r="AB205" s="13"/>
      <c r="AC205" s="13"/>
      <c r="AD205" s="13"/>
      <c r="AE205" s="13"/>
      <c r="AR205" s="98" t="s">
        <v>85</v>
      </c>
      <c r="AT205" s="98" t="s">
        <v>185</v>
      </c>
      <c r="AU205" s="98" t="s">
        <v>85</v>
      </c>
      <c r="AY205" s="6" t="s">
        <v>184</v>
      </c>
      <c r="BE205" s="99">
        <f>IF(N205="základní",J205,0)</f>
        <v>0</v>
      </c>
      <c r="BF205" s="99">
        <f>IF(N205="snížená",J205,0)</f>
        <v>0</v>
      </c>
      <c r="BG205" s="99">
        <f>IF(N205="zákl. přenesená",J205,0)</f>
        <v>0</v>
      </c>
      <c r="BH205" s="99">
        <f>IF(N205="sníž. přenesená",J205,0)</f>
        <v>0</v>
      </c>
      <c r="BI205" s="99">
        <f>IF(N205="nulová",J205,0)</f>
        <v>0</v>
      </c>
      <c r="BJ205" s="6" t="s">
        <v>85</v>
      </c>
      <c r="BK205" s="99">
        <f>ROUND(I205*H205,2)</f>
        <v>0</v>
      </c>
      <c r="BL205" s="6" t="s">
        <v>85</v>
      </c>
      <c r="BM205" s="98" t="s">
        <v>659</v>
      </c>
    </row>
    <row r="206" spans="1:65" s="16" customFormat="1" ht="18">
      <c r="A206" s="13"/>
      <c r="B206" s="14"/>
      <c r="C206" s="13"/>
      <c r="D206" s="100" t="s">
        <v>191</v>
      </c>
      <c r="E206" s="13"/>
      <c r="F206" s="101" t="s">
        <v>654</v>
      </c>
      <c r="G206" s="13"/>
      <c r="H206" s="13"/>
      <c r="I206" s="13"/>
      <c r="J206" s="13"/>
      <c r="K206" s="13"/>
      <c r="L206" s="14"/>
      <c r="M206" s="102"/>
      <c r="N206" s="103"/>
      <c r="O206" s="95"/>
      <c r="P206" s="95"/>
      <c r="Q206" s="95"/>
      <c r="R206" s="95"/>
      <c r="S206" s="95"/>
      <c r="T206" s="104"/>
      <c r="U206" s="13"/>
      <c r="V206" s="13"/>
      <c r="W206" s="13"/>
      <c r="X206" s="13"/>
      <c r="Y206" s="13"/>
      <c r="Z206" s="13"/>
      <c r="AA206" s="13"/>
      <c r="AB206" s="13"/>
      <c r="AC206" s="13"/>
      <c r="AD206" s="13"/>
      <c r="AE206" s="13"/>
      <c r="AT206" s="6" t="s">
        <v>191</v>
      </c>
      <c r="AU206" s="6" t="s">
        <v>85</v>
      </c>
    </row>
    <row r="207" spans="1:65" s="16" customFormat="1" ht="37.75" customHeight="1">
      <c r="A207" s="13"/>
      <c r="B207" s="14"/>
      <c r="C207" s="86" t="s">
        <v>424</v>
      </c>
      <c r="D207" s="86" t="s">
        <v>185</v>
      </c>
      <c r="E207" s="87" t="s">
        <v>660</v>
      </c>
      <c r="F207" s="88" t="s">
        <v>656</v>
      </c>
      <c r="G207" s="89" t="s">
        <v>225</v>
      </c>
      <c r="H207" s="90">
        <v>1</v>
      </c>
      <c r="I207" s="91"/>
      <c r="J207" s="91">
        <f>ROUND(I207*H207,2)</f>
        <v>0</v>
      </c>
      <c r="K207" s="92"/>
      <c r="L207" s="14" t="s">
        <v>1242</v>
      </c>
      <c r="M207" s="93" t="s">
        <v>1</v>
      </c>
      <c r="N207" s="94" t="s">
        <v>42</v>
      </c>
      <c r="O207" s="95"/>
      <c r="P207" s="96">
        <f>O207*H207</f>
        <v>0</v>
      </c>
      <c r="Q207" s="96">
        <v>0</v>
      </c>
      <c r="R207" s="96">
        <f>Q207*H207</f>
        <v>0</v>
      </c>
      <c r="S207" s="96">
        <v>0</v>
      </c>
      <c r="T207" s="97">
        <f>S207*H207</f>
        <v>0</v>
      </c>
      <c r="U207" s="13"/>
      <c r="V207" s="13"/>
      <c r="W207" s="13"/>
      <c r="X207" s="13"/>
      <c r="Y207" s="13"/>
      <c r="Z207" s="13"/>
      <c r="AA207" s="13"/>
      <c r="AB207" s="13"/>
      <c r="AC207" s="13"/>
      <c r="AD207" s="13"/>
      <c r="AE207" s="13"/>
      <c r="AR207" s="98" t="s">
        <v>85</v>
      </c>
      <c r="AT207" s="98" t="s">
        <v>185</v>
      </c>
      <c r="AU207" s="98" t="s">
        <v>85</v>
      </c>
      <c r="AY207" s="6" t="s">
        <v>184</v>
      </c>
      <c r="BE207" s="99">
        <f>IF(N207="základní",J207,0)</f>
        <v>0</v>
      </c>
      <c r="BF207" s="99">
        <f>IF(N207="snížená",J207,0)</f>
        <v>0</v>
      </c>
      <c r="BG207" s="99">
        <f>IF(N207="zákl. přenesená",J207,0)</f>
        <v>0</v>
      </c>
      <c r="BH207" s="99">
        <f>IF(N207="sníž. přenesená",J207,0)</f>
        <v>0</v>
      </c>
      <c r="BI207" s="99">
        <f>IF(N207="nulová",J207,0)</f>
        <v>0</v>
      </c>
      <c r="BJ207" s="6" t="s">
        <v>85</v>
      </c>
      <c r="BK207" s="99">
        <f>ROUND(I207*H207,2)</f>
        <v>0</v>
      </c>
      <c r="BL207" s="6" t="s">
        <v>85</v>
      </c>
      <c r="BM207" s="98" t="s">
        <v>661</v>
      </c>
    </row>
    <row r="208" spans="1:65" s="16" customFormat="1" ht="18">
      <c r="A208" s="13"/>
      <c r="B208" s="14"/>
      <c r="C208" s="13"/>
      <c r="D208" s="100" t="s">
        <v>191</v>
      </c>
      <c r="E208" s="13"/>
      <c r="F208" s="101" t="s">
        <v>654</v>
      </c>
      <c r="G208" s="13"/>
      <c r="H208" s="13"/>
      <c r="I208" s="13"/>
      <c r="J208" s="13"/>
      <c r="K208" s="13"/>
      <c r="L208" s="14"/>
      <c r="M208" s="102"/>
      <c r="N208" s="103"/>
      <c r="O208" s="95"/>
      <c r="P208" s="95"/>
      <c r="Q208" s="95"/>
      <c r="R208" s="95"/>
      <c r="S208" s="95"/>
      <c r="T208" s="104"/>
      <c r="U208" s="13"/>
      <c r="V208" s="13"/>
      <c r="W208" s="13"/>
      <c r="X208" s="13"/>
      <c r="Y208" s="13"/>
      <c r="Z208" s="13"/>
      <c r="AA208" s="13"/>
      <c r="AB208" s="13"/>
      <c r="AC208" s="13"/>
      <c r="AD208" s="13"/>
      <c r="AE208" s="13"/>
      <c r="AT208" s="6" t="s">
        <v>191</v>
      </c>
      <c r="AU208" s="6" t="s">
        <v>85</v>
      </c>
    </row>
    <row r="209" spans="1:65" s="16" customFormat="1" ht="37.75" customHeight="1">
      <c r="A209" s="13"/>
      <c r="B209" s="14"/>
      <c r="C209" s="86" t="s">
        <v>506</v>
      </c>
      <c r="D209" s="86" t="s">
        <v>185</v>
      </c>
      <c r="E209" s="87" t="s">
        <v>662</v>
      </c>
      <c r="F209" s="88" t="s">
        <v>656</v>
      </c>
      <c r="G209" s="89" t="s">
        <v>225</v>
      </c>
      <c r="H209" s="90">
        <v>1</v>
      </c>
      <c r="I209" s="91"/>
      <c r="J209" s="91">
        <f>ROUND(I209*H209,2)</f>
        <v>0</v>
      </c>
      <c r="K209" s="92"/>
      <c r="L209" s="14" t="s">
        <v>1242</v>
      </c>
      <c r="M209" s="93" t="s">
        <v>1</v>
      </c>
      <c r="N209" s="94" t="s">
        <v>42</v>
      </c>
      <c r="O209" s="95"/>
      <c r="P209" s="96">
        <f>O209*H209</f>
        <v>0</v>
      </c>
      <c r="Q209" s="96">
        <v>0</v>
      </c>
      <c r="R209" s="96">
        <f>Q209*H209</f>
        <v>0</v>
      </c>
      <c r="S209" s="96">
        <v>0</v>
      </c>
      <c r="T209" s="97">
        <f>S209*H209</f>
        <v>0</v>
      </c>
      <c r="U209" s="13"/>
      <c r="V209" s="13"/>
      <c r="W209" s="13"/>
      <c r="X209" s="13"/>
      <c r="Y209" s="13"/>
      <c r="Z209" s="13"/>
      <c r="AA209" s="13"/>
      <c r="AB209" s="13"/>
      <c r="AC209" s="13"/>
      <c r="AD209" s="13"/>
      <c r="AE209" s="13"/>
      <c r="AR209" s="98" t="s">
        <v>85</v>
      </c>
      <c r="AT209" s="98" t="s">
        <v>185</v>
      </c>
      <c r="AU209" s="98" t="s">
        <v>85</v>
      </c>
      <c r="AY209" s="6" t="s">
        <v>184</v>
      </c>
      <c r="BE209" s="99">
        <f>IF(N209="základní",J209,0)</f>
        <v>0</v>
      </c>
      <c r="BF209" s="99">
        <f>IF(N209="snížená",J209,0)</f>
        <v>0</v>
      </c>
      <c r="BG209" s="99">
        <f>IF(N209="zákl. přenesená",J209,0)</f>
        <v>0</v>
      </c>
      <c r="BH209" s="99">
        <f>IF(N209="sníž. přenesená",J209,0)</f>
        <v>0</v>
      </c>
      <c r="BI209" s="99">
        <f>IF(N209="nulová",J209,0)</f>
        <v>0</v>
      </c>
      <c r="BJ209" s="6" t="s">
        <v>85</v>
      </c>
      <c r="BK209" s="99">
        <f>ROUND(I209*H209,2)</f>
        <v>0</v>
      </c>
      <c r="BL209" s="6" t="s">
        <v>85</v>
      </c>
      <c r="BM209" s="98" t="s">
        <v>663</v>
      </c>
    </row>
    <row r="210" spans="1:65" s="16" customFormat="1" ht="18">
      <c r="A210" s="13"/>
      <c r="B210" s="14"/>
      <c r="C210" s="13"/>
      <c r="D210" s="100" t="s">
        <v>191</v>
      </c>
      <c r="E210" s="13"/>
      <c r="F210" s="101" t="s">
        <v>654</v>
      </c>
      <c r="G210" s="13"/>
      <c r="H210" s="13"/>
      <c r="I210" s="13"/>
      <c r="J210" s="13"/>
      <c r="K210" s="13"/>
      <c r="L210" s="14"/>
      <c r="M210" s="102"/>
      <c r="N210" s="103"/>
      <c r="O210" s="95"/>
      <c r="P210" s="95"/>
      <c r="Q210" s="95"/>
      <c r="R210" s="95"/>
      <c r="S210" s="95"/>
      <c r="T210" s="104"/>
      <c r="U210" s="13"/>
      <c r="V210" s="13"/>
      <c r="W210" s="13"/>
      <c r="X210" s="13"/>
      <c r="Y210" s="13"/>
      <c r="Z210" s="13"/>
      <c r="AA210" s="13"/>
      <c r="AB210" s="13"/>
      <c r="AC210" s="13"/>
      <c r="AD210" s="13"/>
      <c r="AE210" s="13"/>
      <c r="AT210" s="6" t="s">
        <v>191</v>
      </c>
      <c r="AU210" s="6" t="s">
        <v>85</v>
      </c>
    </row>
    <row r="211" spans="1:65" s="16" customFormat="1" ht="14.4" customHeight="1">
      <c r="A211" s="13"/>
      <c r="B211" s="14"/>
      <c r="C211" s="86" t="s">
        <v>427</v>
      </c>
      <c r="D211" s="86" t="s">
        <v>185</v>
      </c>
      <c r="E211" s="87" t="s">
        <v>664</v>
      </c>
      <c r="F211" s="88" t="s">
        <v>665</v>
      </c>
      <c r="G211" s="89" t="s">
        <v>225</v>
      </c>
      <c r="H211" s="90">
        <v>16</v>
      </c>
      <c r="I211" s="91"/>
      <c r="J211" s="91">
        <f>ROUND(I211*H211,2)</f>
        <v>0</v>
      </c>
      <c r="K211" s="92"/>
      <c r="L211" s="14" t="s">
        <v>1242</v>
      </c>
      <c r="M211" s="93" t="s">
        <v>1</v>
      </c>
      <c r="N211" s="94" t="s">
        <v>42</v>
      </c>
      <c r="O211" s="95"/>
      <c r="P211" s="96">
        <f>O211*H211</f>
        <v>0</v>
      </c>
      <c r="Q211" s="96">
        <v>0</v>
      </c>
      <c r="R211" s="96">
        <f>Q211*H211</f>
        <v>0</v>
      </c>
      <c r="S211" s="96">
        <v>0</v>
      </c>
      <c r="T211" s="97">
        <f>S211*H211</f>
        <v>0</v>
      </c>
      <c r="U211" s="13"/>
      <c r="V211" s="13"/>
      <c r="W211" s="13"/>
      <c r="X211" s="13"/>
      <c r="Y211" s="13"/>
      <c r="Z211" s="13"/>
      <c r="AA211" s="13"/>
      <c r="AB211" s="13"/>
      <c r="AC211" s="13"/>
      <c r="AD211" s="13"/>
      <c r="AE211" s="13"/>
      <c r="AR211" s="98" t="s">
        <v>85</v>
      </c>
      <c r="AT211" s="98" t="s">
        <v>185</v>
      </c>
      <c r="AU211" s="98" t="s">
        <v>85</v>
      </c>
      <c r="AY211" s="6" t="s">
        <v>184</v>
      </c>
      <c r="BE211" s="99">
        <f>IF(N211="základní",J211,0)</f>
        <v>0</v>
      </c>
      <c r="BF211" s="99">
        <f>IF(N211="snížená",J211,0)</f>
        <v>0</v>
      </c>
      <c r="BG211" s="99">
        <f>IF(N211="zákl. přenesená",J211,0)</f>
        <v>0</v>
      </c>
      <c r="BH211" s="99">
        <f>IF(N211="sníž. přenesená",J211,0)</f>
        <v>0</v>
      </c>
      <c r="BI211" s="99">
        <f>IF(N211="nulová",J211,0)</f>
        <v>0</v>
      </c>
      <c r="BJ211" s="6" t="s">
        <v>85</v>
      </c>
      <c r="BK211" s="99">
        <f>ROUND(I211*H211,2)</f>
        <v>0</v>
      </c>
      <c r="BL211" s="6" t="s">
        <v>85</v>
      </c>
      <c r="BM211" s="98" t="s">
        <v>666</v>
      </c>
    </row>
    <row r="212" spans="1:65" s="16" customFormat="1" ht="18">
      <c r="A212" s="13"/>
      <c r="B212" s="14"/>
      <c r="C212" s="13"/>
      <c r="D212" s="100" t="s">
        <v>191</v>
      </c>
      <c r="E212" s="13"/>
      <c r="F212" s="101" t="s">
        <v>654</v>
      </c>
      <c r="G212" s="13"/>
      <c r="H212" s="13"/>
      <c r="I212" s="13"/>
      <c r="J212" s="13"/>
      <c r="K212" s="13"/>
      <c r="L212" s="14"/>
      <c r="M212" s="102"/>
      <c r="N212" s="103"/>
      <c r="O212" s="95"/>
      <c r="P212" s="95"/>
      <c r="Q212" s="95"/>
      <c r="R212" s="95"/>
      <c r="S212" s="95"/>
      <c r="T212" s="104"/>
      <c r="U212" s="13"/>
      <c r="V212" s="13"/>
      <c r="W212" s="13"/>
      <c r="X212" s="13"/>
      <c r="Y212" s="13"/>
      <c r="Z212" s="13"/>
      <c r="AA212" s="13"/>
      <c r="AB212" s="13"/>
      <c r="AC212" s="13"/>
      <c r="AD212" s="13"/>
      <c r="AE212" s="13"/>
      <c r="AT212" s="6" t="s">
        <v>191</v>
      </c>
      <c r="AU212" s="6" t="s">
        <v>85</v>
      </c>
    </row>
    <row r="213" spans="1:65" s="16" customFormat="1" ht="14.4" customHeight="1">
      <c r="A213" s="13"/>
      <c r="B213" s="14"/>
      <c r="C213" s="86" t="s">
        <v>513</v>
      </c>
      <c r="D213" s="86" t="s">
        <v>185</v>
      </c>
      <c r="E213" s="87" t="s">
        <v>667</v>
      </c>
      <c r="F213" s="88" t="s">
        <v>665</v>
      </c>
      <c r="G213" s="89" t="s">
        <v>225</v>
      </c>
      <c r="H213" s="90">
        <v>14</v>
      </c>
      <c r="I213" s="91"/>
      <c r="J213" s="91">
        <f>ROUND(I213*H213,2)</f>
        <v>0</v>
      </c>
      <c r="K213" s="92"/>
      <c r="L213" s="14" t="s">
        <v>1242</v>
      </c>
      <c r="M213" s="93" t="s">
        <v>1</v>
      </c>
      <c r="N213" s="94" t="s">
        <v>42</v>
      </c>
      <c r="O213" s="95"/>
      <c r="P213" s="96">
        <f>O213*H213</f>
        <v>0</v>
      </c>
      <c r="Q213" s="96">
        <v>0</v>
      </c>
      <c r="R213" s="96">
        <f>Q213*H213</f>
        <v>0</v>
      </c>
      <c r="S213" s="96">
        <v>0</v>
      </c>
      <c r="T213" s="97">
        <f>S213*H213</f>
        <v>0</v>
      </c>
      <c r="U213" s="13"/>
      <c r="V213" s="13"/>
      <c r="W213" s="13"/>
      <c r="X213" s="13"/>
      <c r="Y213" s="13"/>
      <c r="Z213" s="13"/>
      <c r="AA213" s="13"/>
      <c r="AB213" s="13"/>
      <c r="AC213" s="13"/>
      <c r="AD213" s="13"/>
      <c r="AE213" s="13"/>
      <c r="AR213" s="98" t="s">
        <v>85</v>
      </c>
      <c r="AT213" s="98" t="s">
        <v>185</v>
      </c>
      <c r="AU213" s="98" t="s">
        <v>85</v>
      </c>
      <c r="AY213" s="6" t="s">
        <v>184</v>
      </c>
      <c r="BE213" s="99">
        <f>IF(N213="základní",J213,0)</f>
        <v>0</v>
      </c>
      <c r="BF213" s="99">
        <f>IF(N213="snížená",J213,0)</f>
        <v>0</v>
      </c>
      <c r="BG213" s="99">
        <f>IF(N213="zákl. přenesená",J213,0)</f>
        <v>0</v>
      </c>
      <c r="BH213" s="99">
        <f>IF(N213="sníž. přenesená",J213,0)</f>
        <v>0</v>
      </c>
      <c r="BI213" s="99">
        <f>IF(N213="nulová",J213,0)</f>
        <v>0</v>
      </c>
      <c r="BJ213" s="6" t="s">
        <v>85</v>
      </c>
      <c r="BK213" s="99">
        <f>ROUND(I213*H213,2)</f>
        <v>0</v>
      </c>
      <c r="BL213" s="6" t="s">
        <v>85</v>
      </c>
      <c r="BM213" s="98" t="s">
        <v>668</v>
      </c>
    </row>
    <row r="214" spans="1:65" s="16" customFormat="1" ht="18">
      <c r="A214" s="13"/>
      <c r="B214" s="14"/>
      <c r="C214" s="13"/>
      <c r="D214" s="100" t="s">
        <v>191</v>
      </c>
      <c r="E214" s="13"/>
      <c r="F214" s="101" t="s">
        <v>654</v>
      </c>
      <c r="G214" s="13"/>
      <c r="H214" s="13"/>
      <c r="I214" s="13"/>
      <c r="J214" s="13"/>
      <c r="K214" s="13"/>
      <c r="L214" s="14"/>
      <c r="M214" s="105"/>
      <c r="N214" s="106"/>
      <c r="O214" s="107"/>
      <c r="P214" s="107"/>
      <c r="Q214" s="107"/>
      <c r="R214" s="107"/>
      <c r="S214" s="107"/>
      <c r="T214" s="108"/>
      <c r="U214" s="13"/>
      <c r="V214" s="13"/>
      <c r="W214" s="13"/>
      <c r="X214" s="13"/>
      <c r="Y214" s="13"/>
      <c r="Z214" s="13"/>
      <c r="AA214" s="13"/>
      <c r="AB214" s="13"/>
      <c r="AC214" s="13"/>
      <c r="AD214" s="13"/>
      <c r="AE214" s="13"/>
      <c r="AT214" s="6" t="s">
        <v>191</v>
      </c>
      <c r="AU214" s="6" t="s">
        <v>85</v>
      </c>
    </row>
    <row r="215" spans="1:65" s="16" customFormat="1" ht="6.9" customHeight="1">
      <c r="A215" s="13"/>
      <c r="B215" s="44"/>
      <c r="C215" s="45"/>
      <c r="D215" s="45"/>
      <c r="E215" s="45"/>
      <c r="F215" s="45"/>
      <c r="G215" s="45"/>
      <c r="H215" s="45"/>
      <c r="I215" s="45"/>
      <c r="J215" s="45"/>
      <c r="K215" s="45"/>
      <c r="L215" s="14"/>
      <c r="M215" s="13"/>
      <c r="O215" s="13"/>
      <c r="P215" s="13"/>
      <c r="Q215" s="13"/>
      <c r="R215" s="13"/>
      <c r="S215" s="13"/>
      <c r="T215" s="13"/>
      <c r="U215" s="13"/>
      <c r="V215" s="13"/>
      <c r="W215" s="13"/>
      <c r="X215" s="13"/>
      <c r="Y215" s="13"/>
      <c r="Z215" s="13"/>
      <c r="AA215" s="13"/>
      <c r="AB215" s="13"/>
      <c r="AC215" s="13"/>
      <c r="AD215" s="13"/>
      <c r="AE215" s="13"/>
    </row>
  </sheetData>
  <sheetProtection algorithmName="SHA-512" hashValue="b34yqaBSIq9rZZTaWpWYtA1E33Zg4vvxUaJRUxdIZappcje10SwX8mX7zOOQACUl5VC8lxcSQ/jAbom1Jv6mLw==" saltValue="SwVNUP87S2CCyLYM1BkV+g==" spinCount="100000" sheet="1" objects="1" scenarios="1"/>
  <autoFilter ref="C125:K214" xr:uid="{00000000-0009-0000-0000-000006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339"/>
  <sheetViews>
    <sheetView showGridLines="0" topLeftCell="A309" workbookViewId="0">
      <selection activeCell="J21" sqref="J21"/>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113</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217</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669</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ROUND(J126,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ROUND((SUM(BE126:BE338)),  2)</f>
        <v>0</v>
      </c>
      <c r="G37" s="13"/>
      <c r="H37" s="13"/>
      <c r="I37" s="29">
        <v>0.21</v>
      </c>
      <c r="J37" s="28">
        <f>ROUND(((SUM(BE126:BE338))*I37),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ROUND((SUM(BF126:BF338)),  2)</f>
        <v>0</v>
      </c>
      <c r="G38" s="13"/>
      <c r="H38" s="13"/>
      <c r="I38" s="29">
        <v>0.15</v>
      </c>
      <c r="J38" s="28">
        <f>ROUND(((SUM(BF126:BF338))*I38),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ROUND((SUM(BG126:BG338)),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ROUND((SUM(BH126:BH338)),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ROUND((SUM(BI126:BI338)),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217</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2.1.1.6 - Urgentní příjem - 5</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J126</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J127</f>
        <v>0</v>
      </c>
      <c r="L101" s="53"/>
    </row>
    <row r="102" spans="1:47" s="52" customFormat="1" ht="24.9" customHeight="1">
      <c r="B102" s="53"/>
      <c r="D102" s="54" t="s">
        <v>264</v>
      </c>
      <c r="E102" s="55"/>
      <c r="F102" s="55"/>
      <c r="G102" s="55"/>
      <c r="H102" s="55"/>
      <c r="I102" s="55"/>
      <c r="J102" s="56">
        <f>J316</f>
        <v>0</v>
      </c>
      <c r="L102" s="53"/>
    </row>
    <row r="103" spans="1:47" s="16" customFormat="1" ht="21.75" customHeight="1">
      <c r="A103" s="13"/>
      <c r="B103" s="14"/>
      <c r="C103" s="13"/>
      <c r="D103" s="13"/>
      <c r="E103" s="13"/>
      <c r="F103" s="13"/>
      <c r="G103" s="13"/>
      <c r="H103" s="13"/>
      <c r="I103" s="13"/>
      <c r="J103" s="13"/>
      <c r="K103" s="13"/>
      <c r="L103" s="15"/>
      <c r="S103" s="13"/>
      <c r="T103" s="13"/>
      <c r="U103" s="13"/>
      <c r="V103" s="13"/>
      <c r="W103" s="13"/>
      <c r="X103" s="13"/>
      <c r="Y103" s="13"/>
      <c r="Z103" s="13"/>
      <c r="AA103" s="13"/>
      <c r="AB103" s="13"/>
      <c r="AC103" s="13"/>
      <c r="AD103" s="13"/>
      <c r="AE103" s="13"/>
    </row>
    <row r="104" spans="1:47" s="16" customFormat="1" ht="6.9" customHeight="1">
      <c r="A104" s="13"/>
      <c r="B104" s="44"/>
      <c r="C104" s="45"/>
      <c r="D104" s="45"/>
      <c r="E104" s="45"/>
      <c r="F104" s="45"/>
      <c r="G104" s="45"/>
      <c r="H104" s="45"/>
      <c r="I104" s="45"/>
      <c r="J104" s="45"/>
      <c r="K104" s="45"/>
      <c r="L104" s="15"/>
      <c r="S104" s="13"/>
      <c r="T104" s="13"/>
      <c r="U104" s="13"/>
      <c r="V104" s="13"/>
      <c r="W104" s="13"/>
      <c r="X104" s="13"/>
      <c r="Y104" s="13"/>
      <c r="Z104" s="13"/>
      <c r="AA104" s="13"/>
      <c r="AB104" s="13"/>
      <c r="AC104" s="13"/>
      <c r="AD104" s="13"/>
      <c r="AE104" s="13"/>
    </row>
    <row r="108" spans="1:47" s="16" customFormat="1" ht="6.9" customHeight="1">
      <c r="A108" s="13"/>
      <c r="B108" s="46"/>
      <c r="C108" s="47"/>
      <c r="D108" s="47"/>
      <c r="E108" s="47"/>
      <c r="F108" s="47"/>
      <c r="G108" s="47"/>
      <c r="H108" s="47"/>
      <c r="I108" s="47"/>
      <c r="J108" s="47"/>
      <c r="K108" s="47"/>
      <c r="L108" s="15"/>
      <c r="S108" s="13"/>
      <c r="T108" s="13"/>
      <c r="U108" s="13"/>
      <c r="V108" s="13"/>
      <c r="W108" s="13"/>
      <c r="X108" s="13"/>
      <c r="Y108" s="13"/>
      <c r="Z108" s="13"/>
      <c r="AA108" s="13"/>
      <c r="AB108" s="13"/>
      <c r="AC108" s="13"/>
      <c r="AD108" s="13"/>
      <c r="AE108" s="13"/>
    </row>
    <row r="109" spans="1:47" s="16" customFormat="1" ht="24.9" customHeight="1">
      <c r="A109" s="13"/>
      <c r="B109" s="14"/>
      <c r="C109" s="10" t="s">
        <v>169</v>
      </c>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6.9" customHeight="1">
      <c r="A110" s="13"/>
      <c r="B110" s="14"/>
      <c r="C110" s="13"/>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12" customHeight="1">
      <c r="A111" s="13"/>
      <c r="B111" s="14"/>
      <c r="C111" s="12" t="s">
        <v>16</v>
      </c>
      <c r="D111" s="13"/>
      <c r="E111" s="13"/>
      <c r="F111" s="13"/>
      <c r="G111" s="13"/>
      <c r="H111" s="13"/>
      <c r="I111" s="13"/>
      <c r="J111" s="13"/>
      <c r="K111" s="13"/>
      <c r="L111" s="15"/>
      <c r="S111" s="13"/>
      <c r="T111" s="13"/>
      <c r="U111" s="13"/>
      <c r="V111" s="13"/>
      <c r="W111" s="13"/>
      <c r="X111" s="13"/>
      <c r="Y111" s="13"/>
      <c r="Z111" s="13"/>
      <c r="AA111" s="13"/>
      <c r="AB111" s="13"/>
      <c r="AC111" s="13"/>
      <c r="AD111" s="13"/>
      <c r="AE111" s="13"/>
    </row>
    <row r="112" spans="1:47" s="16" customFormat="1" ht="26.25" customHeight="1">
      <c r="A112" s="13"/>
      <c r="B112" s="14"/>
      <c r="C112" s="13"/>
      <c r="D112" s="13"/>
      <c r="E112" s="241" t="str">
        <f>E7</f>
        <v>Nemocnice Rychnov nad Kněžnou – rozšíření průmyslové zóny Solnice – Kvasiny</v>
      </c>
      <c r="F112" s="242"/>
      <c r="G112" s="242"/>
      <c r="H112" s="242"/>
      <c r="I112" s="13"/>
      <c r="J112" s="13"/>
      <c r="K112" s="13"/>
      <c r="L112" s="15"/>
      <c r="S112" s="13"/>
      <c r="T112" s="13"/>
      <c r="U112" s="13"/>
      <c r="V112" s="13"/>
      <c r="W112" s="13"/>
      <c r="X112" s="13"/>
      <c r="Y112" s="13"/>
      <c r="Z112" s="13"/>
      <c r="AA112" s="13"/>
      <c r="AB112" s="13"/>
      <c r="AC112" s="13"/>
      <c r="AD112" s="13"/>
      <c r="AE112" s="13"/>
    </row>
    <row r="113" spans="1:65" ht="12" customHeight="1">
      <c r="B113" s="9"/>
      <c r="C113" s="12" t="s">
        <v>160</v>
      </c>
      <c r="L113" s="9"/>
    </row>
    <row r="114" spans="1:65" ht="16.5" customHeight="1">
      <c r="B114" s="9"/>
      <c r="E114" s="241" t="s">
        <v>215</v>
      </c>
      <c r="F114" s="209"/>
      <c r="G114" s="209"/>
      <c r="H114" s="209"/>
      <c r="L114" s="9"/>
    </row>
    <row r="115" spans="1:65" ht="12" customHeight="1">
      <c r="B115" s="9"/>
      <c r="C115" s="12" t="s">
        <v>216</v>
      </c>
      <c r="L115" s="9"/>
    </row>
    <row r="116" spans="1:65" s="16" customFormat="1" ht="16.5" customHeight="1">
      <c r="A116" s="13"/>
      <c r="B116" s="14"/>
      <c r="C116" s="13"/>
      <c r="D116" s="13"/>
      <c r="E116" s="245" t="s">
        <v>217</v>
      </c>
      <c r="F116" s="240"/>
      <c r="G116" s="240"/>
      <c r="H116" s="240"/>
      <c r="I116" s="13"/>
      <c r="J116" s="13"/>
      <c r="K116" s="13"/>
      <c r="L116" s="15"/>
      <c r="S116" s="13"/>
      <c r="T116" s="13"/>
      <c r="U116" s="13"/>
      <c r="V116" s="13"/>
      <c r="W116" s="13"/>
      <c r="X116" s="13"/>
      <c r="Y116" s="13"/>
      <c r="Z116" s="13"/>
      <c r="AA116" s="13"/>
      <c r="AB116" s="13"/>
      <c r="AC116" s="13"/>
      <c r="AD116" s="13"/>
      <c r="AE116" s="13"/>
    </row>
    <row r="117" spans="1:65" s="16" customFormat="1" ht="12" customHeight="1">
      <c r="A117" s="13"/>
      <c r="B117" s="14"/>
      <c r="C117" s="12" t="s">
        <v>218</v>
      </c>
      <c r="D117" s="13"/>
      <c r="E117" s="13"/>
      <c r="F117" s="13"/>
      <c r="G117" s="13"/>
      <c r="H117" s="13"/>
      <c r="I117" s="13"/>
      <c r="J117" s="13"/>
      <c r="K117" s="13"/>
      <c r="L117" s="15"/>
      <c r="S117" s="13"/>
      <c r="T117" s="13"/>
      <c r="U117" s="13"/>
      <c r="V117" s="13"/>
      <c r="W117" s="13"/>
      <c r="X117" s="13"/>
      <c r="Y117" s="13"/>
      <c r="Z117" s="13"/>
      <c r="AA117" s="13"/>
      <c r="AB117" s="13"/>
      <c r="AC117" s="13"/>
      <c r="AD117" s="13"/>
      <c r="AE117" s="13"/>
    </row>
    <row r="118" spans="1:65" s="16" customFormat="1" ht="16.5" customHeight="1">
      <c r="A118" s="13"/>
      <c r="B118" s="14"/>
      <c r="C118" s="13"/>
      <c r="D118" s="13"/>
      <c r="E118" s="237" t="str">
        <f>E13</f>
        <v>2.1.1.6 - Urgentní příjem - 5</v>
      </c>
      <c r="F118" s="240"/>
      <c r="G118" s="240"/>
      <c r="H118" s="240"/>
      <c r="I118" s="13"/>
      <c r="J118" s="13"/>
      <c r="K118" s="13"/>
      <c r="L118" s="15"/>
      <c r="S118" s="13"/>
      <c r="T118" s="13"/>
      <c r="U118" s="13"/>
      <c r="V118" s="13"/>
      <c r="W118" s="13"/>
      <c r="X118" s="13"/>
      <c r="Y118" s="13"/>
      <c r="Z118" s="13"/>
      <c r="AA118" s="13"/>
      <c r="AB118" s="13"/>
      <c r="AC118" s="13"/>
      <c r="AD118" s="13"/>
      <c r="AE118" s="13"/>
    </row>
    <row r="119" spans="1:65" s="16" customFormat="1" ht="6.9" customHeight="1">
      <c r="A119" s="13"/>
      <c r="B119" s="14"/>
      <c r="C119" s="13"/>
      <c r="D119" s="13"/>
      <c r="E119" s="13"/>
      <c r="F119" s="13"/>
      <c r="G119" s="13"/>
      <c r="H119" s="13"/>
      <c r="I119" s="13"/>
      <c r="J119" s="13"/>
      <c r="K119" s="13"/>
      <c r="L119" s="15"/>
      <c r="S119" s="13"/>
      <c r="T119" s="13"/>
      <c r="U119" s="13"/>
      <c r="V119" s="13"/>
      <c r="W119" s="13"/>
      <c r="X119" s="13"/>
      <c r="Y119" s="13"/>
      <c r="Z119" s="13"/>
      <c r="AA119" s="13"/>
      <c r="AB119" s="13"/>
      <c r="AC119" s="13"/>
      <c r="AD119" s="13"/>
      <c r="AE119" s="13"/>
    </row>
    <row r="120" spans="1:65" s="16" customFormat="1" ht="12" customHeight="1">
      <c r="A120" s="13"/>
      <c r="B120" s="14"/>
      <c r="C120" s="12" t="s">
        <v>20</v>
      </c>
      <c r="D120" s="13"/>
      <c r="E120" s="13"/>
      <c r="F120" s="17" t="str">
        <f>F16</f>
        <v>k.ú. Rychnov nad Kněžnou (744107)</v>
      </c>
      <c r="G120" s="13"/>
      <c r="H120" s="13"/>
      <c r="I120" s="12" t="s">
        <v>22</v>
      </c>
      <c r="J120" s="18" t="str">
        <f>IF(J16="","",J16)</f>
        <v>4. 1. 2021</v>
      </c>
      <c r="K120" s="13"/>
      <c r="L120" s="15"/>
      <c r="S120" s="13"/>
      <c r="T120" s="13"/>
      <c r="U120" s="13"/>
      <c r="V120" s="13"/>
      <c r="W120" s="13"/>
      <c r="X120" s="13"/>
      <c r="Y120" s="13"/>
      <c r="Z120" s="13"/>
      <c r="AA120" s="13"/>
      <c r="AB120" s="13"/>
      <c r="AC120" s="13"/>
      <c r="AD120" s="13"/>
      <c r="AE120" s="13"/>
    </row>
    <row r="121" spans="1:65" s="16" customFormat="1" ht="6.9" customHeight="1">
      <c r="A121" s="13"/>
      <c r="B121" s="14"/>
      <c r="C121" s="13"/>
      <c r="D121" s="13"/>
      <c r="E121" s="13"/>
      <c r="F121" s="13"/>
      <c r="G121" s="13"/>
      <c r="H121" s="13"/>
      <c r="I121" s="13"/>
      <c r="J121" s="13"/>
      <c r="K121" s="13"/>
      <c r="L121" s="15"/>
      <c r="S121" s="13"/>
      <c r="T121" s="13"/>
      <c r="U121" s="13"/>
      <c r="V121" s="13"/>
      <c r="W121" s="13"/>
      <c r="X121" s="13"/>
      <c r="Y121" s="13"/>
      <c r="Z121" s="13"/>
      <c r="AA121" s="13"/>
      <c r="AB121" s="13"/>
      <c r="AC121" s="13"/>
      <c r="AD121" s="13"/>
      <c r="AE121" s="13"/>
    </row>
    <row r="122" spans="1:65" s="16" customFormat="1" ht="40" customHeight="1">
      <c r="A122" s="13"/>
      <c r="B122" s="14"/>
      <c r="C122" s="12" t="s">
        <v>24</v>
      </c>
      <c r="D122" s="13"/>
      <c r="E122" s="13"/>
      <c r="F122" s="17" t="str">
        <f>E19</f>
        <v xml:space="preserve">Královéhrad.kraj, Pivovarské nám.1245, H.Králové  </v>
      </c>
      <c r="G122" s="13"/>
      <c r="H122" s="13"/>
      <c r="I122" s="12" t="s">
        <v>30</v>
      </c>
      <c r="J122" s="48" t="str">
        <f>E25</f>
        <v>DOMY, spol. s r. o., architekt. a projekt. ateliér</v>
      </c>
      <c r="K122" s="13"/>
      <c r="L122" s="15"/>
      <c r="S122" s="13"/>
      <c r="T122" s="13"/>
      <c r="U122" s="13"/>
      <c r="V122" s="13"/>
      <c r="W122" s="13"/>
      <c r="X122" s="13"/>
      <c r="Y122" s="13"/>
      <c r="Z122" s="13"/>
      <c r="AA122" s="13"/>
      <c r="AB122" s="13"/>
      <c r="AC122" s="13"/>
      <c r="AD122" s="13"/>
      <c r="AE122" s="13"/>
    </row>
    <row r="123" spans="1:65" s="16" customFormat="1" ht="15.15" customHeight="1">
      <c r="A123" s="13"/>
      <c r="B123" s="14"/>
      <c r="C123" s="12" t="s">
        <v>28</v>
      </c>
      <c r="D123" s="13"/>
      <c r="E123" s="13"/>
      <c r="F123" s="17" t="str">
        <f>IF(E22="","",E22)</f>
        <v>Vyplň údaj</v>
      </c>
      <c r="G123" s="13"/>
      <c r="H123" s="13"/>
      <c r="I123" s="12" t="s">
        <v>33</v>
      </c>
      <c r="J123" s="48" t="str">
        <f>E28</f>
        <v>Ecoten s.r.o.</v>
      </c>
      <c r="K123" s="13"/>
      <c r="L123" s="15"/>
      <c r="S123" s="13"/>
      <c r="T123" s="13"/>
      <c r="U123" s="13"/>
      <c r="V123" s="13"/>
      <c r="W123" s="13"/>
      <c r="X123" s="13"/>
      <c r="Y123" s="13"/>
      <c r="Z123" s="13"/>
      <c r="AA123" s="13"/>
      <c r="AB123" s="13"/>
      <c r="AC123" s="13"/>
      <c r="AD123" s="13"/>
      <c r="AE123" s="13"/>
    </row>
    <row r="124" spans="1:65" s="16" customFormat="1" ht="10.4" customHeight="1">
      <c r="A124" s="13"/>
      <c r="B124" s="14"/>
      <c r="C124" s="13"/>
      <c r="D124" s="13"/>
      <c r="E124" s="13"/>
      <c r="F124" s="13"/>
      <c r="G124" s="13"/>
      <c r="H124" s="13"/>
      <c r="I124" s="13"/>
      <c r="J124" s="13"/>
      <c r="K124" s="13"/>
      <c r="L124" s="15"/>
      <c r="S124" s="13"/>
      <c r="T124" s="13"/>
      <c r="U124" s="13"/>
      <c r="V124" s="13"/>
      <c r="W124" s="13"/>
      <c r="X124" s="13"/>
      <c r="Y124" s="13"/>
      <c r="Z124" s="13"/>
      <c r="AA124" s="13"/>
      <c r="AB124" s="13"/>
      <c r="AC124" s="13"/>
      <c r="AD124" s="13"/>
      <c r="AE124" s="13"/>
    </row>
    <row r="125" spans="1:65" s="67" customFormat="1" ht="29.25" customHeight="1">
      <c r="A125" s="57"/>
      <c r="B125" s="58"/>
      <c r="C125" s="59" t="s">
        <v>170</v>
      </c>
      <c r="D125" s="60" t="s">
        <v>62</v>
      </c>
      <c r="E125" s="60" t="s">
        <v>58</v>
      </c>
      <c r="F125" s="60" t="s">
        <v>59</v>
      </c>
      <c r="G125" s="60" t="s">
        <v>171</v>
      </c>
      <c r="H125" s="60" t="s">
        <v>172</v>
      </c>
      <c r="I125" s="60" t="s">
        <v>173</v>
      </c>
      <c r="J125" s="61" t="s">
        <v>165</v>
      </c>
      <c r="K125" s="62" t="s">
        <v>174</v>
      </c>
      <c r="L125" s="63"/>
      <c r="M125" s="64" t="s">
        <v>1</v>
      </c>
      <c r="N125" s="65" t="s">
        <v>41</v>
      </c>
      <c r="O125" s="65" t="s">
        <v>175</v>
      </c>
      <c r="P125" s="65" t="s">
        <v>176</v>
      </c>
      <c r="Q125" s="65" t="s">
        <v>177</v>
      </c>
      <c r="R125" s="65" t="s">
        <v>178</v>
      </c>
      <c r="S125" s="65" t="s">
        <v>179</v>
      </c>
      <c r="T125" s="66" t="s">
        <v>180</v>
      </c>
      <c r="U125" s="57"/>
      <c r="V125" s="57"/>
      <c r="W125" s="57"/>
      <c r="X125" s="57"/>
      <c r="Y125" s="57"/>
      <c r="Z125" s="57"/>
      <c r="AA125" s="57"/>
      <c r="AB125" s="57"/>
      <c r="AC125" s="57"/>
      <c r="AD125" s="57"/>
      <c r="AE125" s="57"/>
    </row>
    <row r="126" spans="1:65" s="16" customFormat="1" ht="22.75" customHeight="1">
      <c r="A126" s="13"/>
      <c r="B126" s="14"/>
      <c r="C126" s="68" t="s">
        <v>181</v>
      </c>
      <c r="D126" s="13"/>
      <c r="E126" s="13"/>
      <c r="F126" s="13"/>
      <c r="G126" s="13"/>
      <c r="H126" s="13"/>
      <c r="I126" s="13"/>
      <c r="J126" s="69">
        <f>BK126</f>
        <v>0</v>
      </c>
      <c r="K126" s="13"/>
      <c r="L126" s="14"/>
      <c r="M126" s="70"/>
      <c r="N126" s="71"/>
      <c r="O126" s="23"/>
      <c r="P126" s="72">
        <f>P127+P316</f>
        <v>0</v>
      </c>
      <c r="Q126" s="23"/>
      <c r="R126" s="72">
        <f>R127+R316</f>
        <v>0</v>
      </c>
      <c r="S126" s="23"/>
      <c r="T126" s="73">
        <f>T127+T316</f>
        <v>0</v>
      </c>
      <c r="U126" s="13"/>
      <c r="V126" s="13"/>
      <c r="W126" s="13"/>
      <c r="X126" s="13"/>
      <c r="Y126" s="13"/>
      <c r="Z126" s="13"/>
      <c r="AA126" s="13"/>
      <c r="AB126" s="13"/>
      <c r="AC126" s="13"/>
      <c r="AD126" s="13"/>
      <c r="AE126" s="13"/>
      <c r="AT126" s="6" t="s">
        <v>76</v>
      </c>
      <c r="AU126" s="6" t="s">
        <v>167</v>
      </c>
      <c r="BK126" s="74">
        <f>BK127+BK316</f>
        <v>0</v>
      </c>
    </row>
    <row r="127" spans="1:65" s="75" customFormat="1" ht="26" customHeight="1">
      <c r="B127" s="76"/>
      <c r="D127" s="77" t="s">
        <v>76</v>
      </c>
      <c r="E127" s="78" t="s">
        <v>221</v>
      </c>
      <c r="F127" s="78" t="s">
        <v>222</v>
      </c>
      <c r="J127" s="79">
        <f>BK127</f>
        <v>0</v>
      </c>
      <c r="L127" s="76"/>
      <c r="M127" s="80"/>
      <c r="N127" s="81"/>
      <c r="O127" s="81"/>
      <c r="P127" s="82">
        <f>SUM(P128:P315)</f>
        <v>0</v>
      </c>
      <c r="Q127" s="81"/>
      <c r="R127" s="82">
        <f>SUM(R128:R315)</f>
        <v>0</v>
      </c>
      <c r="S127" s="81"/>
      <c r="T127" s="83">
        <f>SUM(T128:T315)</f>
        <v>0</v>
      </c>
      <c r="AR127" s="77" t="s">
        <v>85</v>
      </c>
      <c r="AT127" s="84" t="s">
        <v>76</v>
      </c>
      <c r="AU127" s="84" t="s">
        <v>77</v>
      </c>
      <c r="AY127" s="77" t="s">
        <v>184</v>
      </c>
      <c r="BK127" s="85">
        <f>SUM(BK128:BK315)</f>
        <v>0</v>
      </c>
    </row>
    <row r="128" spans="1:65" s="16" customFormat="1" ht="14.4" customHeight="1">
      <c r="A128" s="13"/>
      <c r="B128" s="14"/>
      <c r="C128" s="86" t="s">
        <v>85</v>
      </c>
      <c r="D128" s="86" t="s">
        <v>185</v>
      </c>
      <c r="E128" s="87" t="s">
        <v>670</v>
      </c>
      <c r="F128" s="88" t="s">
        <v>671</v>
      </c>
      <c r="G128" s="89" t="s">
        <v>225</v>
      </c>
      <c r="H128" s="90">
        <v>4</v>
      </c>
      <c r="I128" s="91"/>
      <c r="J128" s="91">
        <f>ROUND(I128*H128,2)</f>
        <v>0</v>
      </c>
      <c r="K128" s="92"/>
      <c r="L128" s="14" t="s">
        <v>1242</v>
      </c>
      <c r="M128" s="93" t="s">
        <v>1</v>
      </c>
      <c r="N128" s="94" t="s">
        <v>42</v>
      </c>
      <c r="O128" s="95"/>
      <c r="P128" s="96">
        <f>O128*H128</f>
        <v>0</v>
      </c>
      <c r="Q128" s="96">
        <v>0</v>
      </c>
      <c r="R128" s="96">
        <f>Q128*H128</f>
        <v>0</v>
      </c>
      <c r="S128" s="96">
        <v>0</v>
      </c>
      <c r="T128" s="97">
        <f>S128*H128</f>
        <v>0</v>
      </c>
      <c r="U128" s="13"/>
      <c r="V128" s="13"/>
      <c r="W128" s="13"/>
      <c r="X128" s="13"/>
      <c r="Y128" s="13"/>
      <c r="Z128" s="13"/>
      <c r="AA128" s="13"/>
      <c r="AB128" s="13"/>
      <c r="AC128" s="13"/>
      <c r="AD128" s="13"/>
      <c r="AE128" s="13"/>
      <c r="AR128" s="98" t="s">
        <v>85</v>
      </c>
      <c r="AT128" s="98" t="s">
        <v>185</v>
      </c>
      <c r="AU128" s="98" t="s">
        <v>85</v>
      </c>
      <c r="AY128" s="6" t="s">
        <v>184</v>
      </c>
      <c r="BE128" s="99">
        <f>IF(N128="základní",J128,0)</f>
        <v>0</v>
      </c>
      <c r="BF128" s="99">
        <f>IF(N128="snížená",J128,0)</f>
        <v>0</v>
      </c>
      <c r="BG128" s="99">
        <f>IF(N128="zákl. přenesená",J128,0)</f>
        <v>0</v>
      </c>
      <c r="BH128" s="99">
        <f>IF(N128="sníž. přenesená",J128,0)</f>
        <v>0</v>
      </c>
      <c r="BI128" s="99">
        <f>IF(N128="nulová",J128,0)</f>
        <v>0</v>
      </c>
      <c r="BJ128" s="6" t="s">
        <v>85</v>
      </c>
      <c r="BK128" s="99">
        <f>ROUND(I128*H128,2)</f>
        <v>0</v>
      </c>
      <c r="BL128" s="6" t="s">
        <v>85</v>
      </c>
      <c r="BM128" s="98" t="s">
        <v>672</v>
      </c>
    </row>
    <row r="129" spans="1:65" s="16" customFormat="1" ht="18">
      <c r="A129" s="13"/>
      <c r="B129" s="14"/>
      <c r="C129" s="13"/>
      <c r="D129" s="100" t="s">
        <v>191</v>
      </c>
      <c r="E129" s="13"/>
      <c r="F129" s="101" t="s">
        <v>673</v>
      </c>
      <c r="G129" s="13"/>
      <c r="H129" s="13"/>
      <c r="I129" s="13"/>
      <c r="J129" s="13"/>
      <c r="K129" s="13"/>
      <c r="L129" s="14"/>
      <c r="M129" s="102"/>
      <c r="N129" s="103"/>
      <c r="O129" s="95"/>
      <c r="P129" s="95"/>
      <c r="Q129" s="95"/>
      <c r="R129" s="95"/>
      <c r="S129" s="95"/>
      <c r="T129" s="104"/>
      <c r="U129" s="13"/>
      <c r="V129" s="13"/>
      <c r="W129" s="13"/>
      <c r="X129" s="13"/>
      <c r="Y129" s="13"/>
      <c r="Z129" s="13"/>
      <c r="AA129" s="13"/>
      <c r="AB129" s="13"/>
      <c r="AC129" s="13"/>
      <c r="AD129" s="13"/>
      <c r="AE129" s="13"/>
      <c r="AT129" s="6" t="s">
        <v>191</v>
      </c>
      <c r="AU129" s="6" t="s">
        <v>85</v>
      </c>
    </row>
    <row r="130" spans="1:65" s="16" customFormat="1" ht="14.4" customHeight="1">
      <c r="A130" s="13"/>
      <c r="B130" s="14"/>
      <c r="C130" s="86" t="s">
        <v>87</v>
      </c>
      <c r="D130" s="86" t="s">
        <v>185</v>
      </c>
      <c r="E130" s="87" t="s">
        <v>674</v>
      </c>
      <c r="F130" s="88" t="s">
        <v>675</v>
      </c>
      <c r="G130" s="89" t="s">
        <v>225</v>
      </c>
      <c r="H130" s="90">
        <v>1</v>
      </c>
      <c r="I130" s="91"/>
      <c r="J130" s="91">
        <f>ROUND(I130*H130,2)</f>
        <v>0</v>
      </c>
      <c r="K130" s="92"/>
      <c r="L130" s="14" t="s">
        <v>1242</v>
      </c>
      <c r="M130" s="93" t="s">
        <v>1</v>
      </c>
      <c r="N130" s="94" t="s">
        <v>42</v>
      </c>
      <c r="O130" s="95"/>
      <c r="P130" s="96">
        <f>O130*H130</f>
        <v>0</v>
      </c>
      <c r="Q130" s="96">
        <v>0</v>
      </c>
      <c r="R130" s="96">
        <f>Q130*H130</f>
        <v>0</v>
      </c>
      <c r="S130" s="96">
        <v>0</v>
      </c>
      <c r="T130" s="97">
        <f>S130*H130</f>
        <v>0</v>
      </c>
      <c r="U130" s="13"/>
      <c r="V130" s="13"/>
      <c r="W130" s="13"/>
      <c r="X130" s="13"/>
      <c r="Y130" s="13"/>
      <c r="Z130" s="13"/>
      <c r="AA130" s="13"/>
      <c r="AB130" s="13"/>
      <c r="AC130" s="13"/>
      <c r="AD130" s="13"/>
      <c r="AE130" s="13"/>
      <c r="AR130" s="98" t="s">
        <v>85</v>
      </c>
      <c r="AT130" s="98" t="s">
        <v>185</v>
      </c>
      <c r="AU130" s="98" t="s">
        <v>85</v>
      </c>
      <c r="AY130" s="6" t="s">
        <v>184</v>
      </c>
      <c r="BE130" s="99">
        <f>IF(N130="základní",J130,0)</f>
        <v>0</v>
      </c>
      <c r="BF130" s="99">
        <f>IF(N130="snížená",J130,0)</f>
        <v>0</v>
      </c>
      <c r="BG130" s="99">
        <f>IF(N130="zákl. přenesená",J130,0)</f>
        <v>0</v>
      </c>
      <c r="BH130" s="99">
        <f>IF(N130="sníž. přenesená",J130,0)</f>
        <v>0</v>
      </c>
      <c r="BI130" s="99">
        <f>IF(N130="nulová",J130,0)</f>
        <v>0</v>
      </c>
      <c r="BJ130" s="6" t="s">
        <v>85</v>
      </c>
      <c r="BK130" s="99">
        <f>ROUND(I130*H130,2)</f>
        <v>0</v>
      </c>
      <c r="BL130" s="6" t="s">
        <v>85</v>
      </c>
      <c r="BM130" s="98" t="s">
        <v>676</v>
      </c>
    </row>
    <row r="131" spans="1:65" s="16" customFormat="1" ht="18">
      <c r="A131" s="13"/>
      <c r="B131" s="14"/>
      <c r="C131" s="13"/>
      <c r="D131" s="100" t="s">
        <v>191</v>
      </c>
      <c r="E131" s="13"/>
      <c r="F131" s="101" t="s">
        <v>673</v>
      </c>
      <c r="G131" s="13"/>
      <c r="H131" s="13"/>
      <c r="I131" s="13"/>
      <c r="J131" s="13"/>
      <c r="K131" s="13"/>
      <c r="L131" s="14"/>
      <c r="M131" s="102"/>
      <c r="N131" s="103"/>
      <c r="O131" s="95"/>
      <c r="P131" s="95"/>
      <c r="Q131" s="95"/>
      <c r="R131" s="95"/>
      <c r="S131" s="95"/>
      <c r="T131" s="104"/>
      <c r="U131" s="13"/>
      <c r="V131" s="13"/>
      <c r="W131" s="13"/>
      <c r="X131" s="13"/>
      <c r="Y131" s="13"/>
      <c r="Z131" s="13"/>
      <c r="AA131" s="13"/>
      <c r="AB131" s="13"/>
      <c r="AC131" s="13"/>
      <c r="AD131" s="13"/>
      <c r="AE131" s="13"/>
      <c r="AT131" s="6" t="s">
        <v>191</v>
      </c>
      <c r="AU131" s="6" t="s">
        <v>85</v>
      </c>
    </row>
    <row r="132" spans="1:65" s="16" customFormat="1" ht="14.4" customHeight="1">
      <c r="A132" s="13"/>
      <c r="B132" s="14"/>
      <c r="C132" s="86" t="s">
        <v>97</v>
      </c>
      <c r="D132" s="86" t="s">
        <v>185</v>
      </c>
      <c r="E132" s="87" t="s">
        <v>677</v>
      </c>
      <c r="F132" s="88" t="s">
        <v>678</v>
      </c>
      <c r="G132" s="89" t="s">
        <v>225</v>
      </c>
      <c r="H132" s="90">
        <v>2</v>
      </c>
      <c r="I132" s="91"/>
      <c r="J132" s="91">
        <f>ROUND(I132*H132,2)</f>
        <v>0</v>
      </c>
      <c r="K132" s="92"/>
      <c r="L132" s="14" t="s">
        <v>1242</v>
      </c>
      <c r="M132" s="93" t="s">
        <v>1</v>
      </c>
      <c r="N132" s="94" t="s">
        <v>42</v>
      </c>
      <c r="O132" s="95"/>
      <c r="P132" s="96">
        <f>O132*H132</f>
        <v>0</v>
      </c>
      <c r="Q132" s="96">
        <v>0</v>
      </c>
      <c r="R132" s="96">
        <f>Q132*H132</f>
        <v>0</v>
      </c>
      <c r="S132" s="96">
        <v>0</v>
      </c>
      <c r="T132" s="97">
        <f>S132*H132</f>
        <v>0</v>
      </c>
      <c r="U132" s="13"/>
      <c r="V132" s="13"/>
      <c r="W132" s="13"/>
      <c r="X132" s="13"/>
      <c r="Y132" s="13"/>
      <c r="Z132" s="13"/>
      <c r="AA132" s="13"/>
      <c r="AB132" s="13"/>
      <c r="AC132" s="13"/>
      <c r="AD132" s="13"/>
      <c r="AE132" s="13"/>
      <c r="AR132" s="98" t="s">
        <v>85</v>
      </c>
      <c r="AT132" s="98" t="s">
        <v>185</v>
      </c>
      <c r="AU132" s="98" t="s">
        <v>85</v>
      </c>
      <c r="AY132" s="6" t="s">
        <v>184</v>
      </c>
      <c r="BE132" s="99">
        <f>IF(N132="základní",J132,0)</f>
        <v>0</v>
      </c>
      <c r="BF132" s="99">
        <f>IF(N132="snížená",J132,0)</f>
        <v>0</v>
      </c>
      <c r="BG132" s="99">
        <f>IF(N132="zákl. přenesená",J132,0)</f>
        <v>0</v>
      </c>
      <c r="BH132" s="99">
        <f>IF(N132="sníž. přenesená",J132,0)</f>
        <v>0</v>
      </c>
      <c r="BI132" s="99">
        <f>IF(N132="nulová",J132,0)</f>
        <v>0</v>
      </c>
      <c r="BJ132" s="6" t="s">
        <v>85</v>
      </c>
      <c r="BK132" s="99">
        <f>ROUND(I132*H132,2)</f>
        <v>0</v>
      </c>
      <c r="BL132" s="6" t="s">
        <v>85</v>
      </c>
      <c r="BM132" s="98" t="s">
        <v>679</v>
      </c>
    </row>
    <row r="133" spans="1:65" s="16" customFormat="1" ht="18">
      <c r="A133" s="13"/>
      <c r="B133" s="14"/>
      <c r="C133" s="13"/>
      <c r="D133" s="100" t="s">
        <v>191</v>
      </c>
      <c r="E133" s="13"/>
      <c r="F133" s="101" t="s">
        <v>673</v>
      </c>
      <c r="G133" s="13"/>
      <c r="H133" s="13"/>
      <c r="I133" s="13"/>
      <c r="J133" s="13"/>
      <c r="K133" s="13"/>
      <c r="L133" s="14"/>
      <c r="M133" s="102"/>
      <c r="N133" s="103"/>
      <c r="O133" s="95"/>
      <c r="P133" s="95"/>
      <c r="Q133" s="95"/>
      <c r="R133" s="95"/>
      <c r="S133" s="95"/>
      <c r="T133" s="104"/>
      <c r="U133" s="13"/>
      <c r="V133" s="13"/>
      <c r="W133" s="13"/>
      <c r="X133" s="13"/>
      <c r="Y133" s="13"/>
      <c r="Z133" s="13"/>
      <c r="AA133" s="13"/>
      <c r="AB133" s="13"/>
      <c r="AC133" s="13"/>
      <c r="AD133" s="13"/>
      <c r="AE133" s="13"/>
      <c r="AT133" s="6" t="s">
        <v>191</v>
      </c>
      <c r="AU133" s="6" t="s">
        <v>85</v>
      </c>
    </row>
    <row r="134" spans="1:65" s="16" customFormat="1" ht="14.4" customHeight="1">
      <c r="A134" s="13"/>
      <c r="B134" s="14"/>
      <c r="C134" s="86" t="s">
        <v>214</v>
      </c>
      <c r="D134" s="86" t="s">
        <v>185</v>
      </c>
      <c r="E134" s="87" t="s">
        <v>680</v>
      </c>
      <c r="F134" s="88" t="s">
        <v>675</v>
      </c>
      <c r="G134" s="89" t="s">
        <v>225</v>
      </c>
      <c r="H134" s="90">
        <v>1</v>
      </c>
      <c r="I134" s="91"/>
      <c r="J134" s="91">
        <f>ROUND(I134*H134,2)</f>
        <v>0</v>
      </c>
      <c r="K134" s="92"/>
      <c r="L134" s="14" t="s">
        <v>1242</v>
      </c>
      <c r="M134" s="93" t="s">
        <v>1</v>
      </c>
      <c r="N134" s="94" t="s">
        <v>42</v>
      </c>
      <c r="O134" s="95"/>
      <c r="P134" s="96">
        <f>O134*H134</f>
        <v>0</v>
      </c>
      <c r="Q134" s="96">
        <v>0</v>
      </c>
      <c r="R134" s="96">
        <f>Q134*H134</f>
        <v>0</v>
      </c>
      <c r="S134" s="96">
        <v>0</v>
      </c>
      <c r="T134" s="97">
        <f>S134*H134</f>
        <v>0</v>
      </c>
      <c r="U134" s="13"/>
      <c r="V134" s="13"/>
      <c r="W134" s="13"/>
      <c r="X134" s="13"/>
      <c r="Y134" s="13"/>
      <c r="Z134" s="13"/>
      <c r="AA134" s="13"/>
      <c r="AB134" s="13"/>
      <c r="AC134" s="13"/>
      <c r="AD134" s="13"/>
      <c r="AE134" s="13"/>
      <c r="AR134" s="98" t="s">
        <v>85</v>
      </c>
      <c r="AT134" s="98" t="s">
        <v>185</v>
      </c>
      <c r="AU134" s="98" t="s">
        <v>85</v>
      </c>
      <c r="AY134" s="6" t="s">
        <v>184</v>
      </c>
      <c r="BE134" s="99">
        <f>IF(N134="základní",J134,0)</f>
        <v>0</v>
      </c>
      <c r="BF134" s="99">
        <f>IF(N134="snížená",J134,0)</f>
        <v>0</v>
      </c>
      <c r="BG134" s="99">
        <f>IF(N134="zákl. přenesená",J134,0)</f>
        <v>0</v>
      </c>
      <c r="BH134" s="99">
        <f>IF(N134="sníž. přenesená",J134,0)</f>
        <v>0</v>
      </c>
      <c r="BI134" s="99">
        <f>IF(N134="nulová",J134,0)</f>
        <v>0</v>
      </c>
      <c r="BJ134" s="6" t="s">
        <v>85</v>
      </c>
      <c r="BK134" s="99">
        <f>ROUND(I134*H134,2)</f>
        <v>0</v>
      </c>
      <c r="BL134" s="6" t="s">
        <v>85</v>
      </c>
      <c r="BM134" s="98" t="s">
        <v>681</v>
      </c>
    </row>
    <row r="135" spans="1:65" s="16" customFormat="1" ht="18">
      <c r="A135" s="13"/>
      <c r="B135" s="14"/>
      <c r="C135" s="13"/>
      <c r="D135" s="100" t="s">
        <v>191</v>
      </c>
      <c r="E135" s="13"/>
      <c r="F135" s="101" t="s">
        <v>673</v>
      </c>
      <c r="G135" s="13"/>
      <c r="H135" s="13"/>
      <c r="I135" s="13"/>
      <c r="J135" s="13"/>
      <c r="K135" s="13"/>
      <c r="L135" s="14"/>
      <c r="M135" s="102"/>
      <c r="N135" s="103"/>
      <c r="O135" s="95"/>
      <c r="P135" s="95"/>
      <c r="Q135" s="95"/>
      <c r="R135" s="95"/>
      <c r="S135" s="95"/>
      <c r="T135" s="104"/>
      <c r="U135" s="13"/>
      <c r="V135" s="13"/>
      <c r="W135" s="13"/>
      <c r="X135" s="13"/>
      <c r="Y135" s="13"/>
      <c r="Z135" s="13"/>
      <c r="AA135" s="13"/>
      <c r="AB135" s="13"/>
      <c r="AC135" s="13"/>
      <c r="AD135" s="13"/>
      <c r="AE135" s="13"/>
      <c r="AT135" s="6" t="s">
        <v>191</v>
      </c>
      <c r="AU135" s="6" t="s">
        <v>85</v>
      </c>
    </row>
    <row r="136" spans="1:65" s="16" customFormat="1" ht="14.4" customHeight="1">
      <c r="A136" s="13"/>
      <c r="B136" s="14"/>
      <c r="C136" s="86" t="s">
        <v>249</v>
      </c>
      <c r="D136" s="86" t="s">
        <v>185</v>
      </c>
      <c r="E136" s="87" t="s">
        <v>682</v>
      </c>
      <c r="F136" s="88" t="s">
        <v>683</v>
      </c>
      <c r="G136" s="89" t="s">
        <v>225</v>
      </c>
      <c r="H136" s="90">
        <v>1</v>
      </c>
      <c r="I136" s="91"/>
      <c r="J136" s="91">
        <f>ROUND(I136*H136,2)</f>
        <v>0</v>
      </c>
      <c r="K136" s="92"/>
      <c r="L136" s="14" t="s">
        <v>1242</v>
      </c>
      <c r="M136" s="93" t="s">
        <v>1</v>
      </c>
      <c r="N136" s="94" t="s">
        <v>42</v>
      </c>
      <c r="O136" s="95"/>
      <c r="P136" s="96">
        <f>O136*H136</f>
        <v>0</v>
      </c>
      <c r="Q136" s="96">
        <v>0</v>
      </c>
      <c r="R136" s="96">
        <f>Q136*H136</f>
        <v>0</v>
      </c>
      <c r="S136" s="96">
        <v>0</v>
      </c>
      <c r="T136" s="97">
        <f>S136*H136</f>
        <v>0</v>
      </c>
      <c r="U136" s="13"/>
      <c r="V136" s="13"/>
      <c r="W136" s="13"/>
      <c r="X136" s="13"/>
      <c r="Y136" s="13"/>
      <c r="Z136" s="13"/>
      <c r="AA136" s="13"/>
      <c r="AB136" s="13"/>
      <c r="AC136" s="13"/>
      <c r="AD136" s="13"/>
      <c r="AE136" s="13"/>
      <c r="AR136" s="98" t="s">
        <v>85</v>
      </c>
      <c r="AT136" s="98" t="s">
        <v>185</v>
      </c>
      <c r="AU136" s="98" t="s">
        <v>85</v>
      </c>
      <c r="AY136" s="6" t="s">
        <v>184</v>
      </c>
      <c r="BE136" s="99">
        <f>IF(N136="základní",J136,0)</f>
        <v>0</v>
      </c>
      <c r="BF136" s="99">
        <f>IF(N136="snížená",J136,0)</f>
        <v>0</v>
      </c>
      <c r="BG136" s="99">
        <f>IF(N136="zákl. přenesená",J136,0)</f>
        <v>0</v>
      </c>
      <c r="BH136" s="99">
        <f>IF(N136="sníž. přenesená",J136,0)</f>
        <v>0</v>
      </c>
      <c r="BI136" s="99">
        <f>IF(N136="nulová",J136,0)</f>
        <v>0</v>
      </c>
      <c r="BJ136" s="6" t="s">
        <v>85</v>
      </c>
      <c r="BK136" s="99">
        <f>ROUND(I136*H136,2)</f>
        <v>0</v>
      </c>
      <c r="BL136" s="6" t="s">
        <v>85</v>
      </c>
      <c r="BM136" s="98" t="s">
        <v>684</v>
      </c>
    </row>
    <row r="137" spans="1:65" s="16" customFormat="1" ht="18">
      <c r="A137" s="13"/>
      <c r="B137" s="14"/>
      <c r="C137" s="13"/>
      <c r="D137" s="100" t="s">
        <v>191</v>
      </c>
      <c r="E137" s="13"/>
      <c r="F137" s="101" t="s">
        <v>673</v>
      </c>
      <c r="G137" s="13"/>
      <c r="H137" s="13"/>
      <c r="I137" s="13"/>
      <c r="J137" s="13"/>
      <c r="K137" s="13"/>
      <c r="L137" s="14"/>
      <c r="M137" s="102"/>
      <c r="N137" s="103"/>
      <c r="O137" s="95"/>
      <c r="P137" s="95"/>
      <c r="Q137" s="95"/>
      <c r="R137" s="95"/>
      <c r="S137" s="95"/>
      <c r="T137" s="104"/>
      <c r="U137" s="13"/>
      <c r="V137" s="13"/>
      <c r="W137" s="13"/>
      <c r="X137" s="13"/>
      <c r="Y137" s="13"/>
      <c r="Z137" s="13"/>
      <c r="AA137" s="13"/>
      <c r="AB137" s="13"/>
      <c r="AC137" s="13"/>
      <c r="AD137" s="13"/>
      <c r="AE137" s="13"/>
      <c r="AT137" s="6" t="s">
        <v>191</v>
      </c>
      <c r="AU137" s="6" t="s">
        <v>85</v>
      </c>
    </row>
    <row r="138" spans="1:65" s="16" customFormat="1" ht="14.4" customHeight="1">
      <c r="A138" s="13"/>
      <c r="B138" s="14"/>
      <c r="C138" s="86" t="s">
        <v>252</v>
      </c>
      <c r="D138" s="86" t="s">
        <v>185</v>
      </c>
      <c r="E138" s="87" t="s">
        <v>685</v>
      </c>
      <c r="F138" s="88" t="s">
        <v>686</v>
      </c>
      <c r="G138" s="89" t="s">
        <v>225</v>
      </c>
      <c r="H138" s="90">
        <v>1</v>
      </c>
      <c r="I138" s="91"/>
      <c r="J138" s="91">
        <f>ROUND(I138*H138,2)</f>
        <v>0</v>
      </c>
      <c r="K138" s="92"/>
      <c r="L138" s="14" t="s">
        <v>1242</v>
      </c>
      <c r="M138" s="93" t="s">
        <v>1</v>
      </c>
      <c r="N138" s="94" t="s">
        <v>42</v>
      </c>
      <c r="O138" s="95"/>
      <c r="P138" s="96">
        <f>O138*H138</f>
        <v>0</v>
      </c>
      <c r="Q138" s="96">
        <v>0</v>
      </c>
      <c r="R138" s="96">
        <f>Q138*H138</f>
        <v>0</v>
      </c>
      <c r="S138" s="96">
        <v>0</v>
      </c>
      <c r="T138" s="97">
        <f>S138*H138</f>
        <v>0</v>
      </c>
      <c r="U138" s="13"/>
      <c r="V138" s="13"/>
      <c r="W138" s="13"/>
      <c r="X138" s="13"/>
      <c r="Y138" s="13"/>
      <c r="Z138" s="13"/>
      <c r="AA138" s="13"/>
      <c r="AB138" s="13"/>
      <c r="AC138" s="13"/>
      <c r="AD138" s="13"/>
      <c r="AE138" s="13"/>
      <c r="AR138" s="98" t="s">
        <v>85</v>
      </c>
      <c r="AT138" s="98" t="s">
        <v>185</v>
      </c>
      <c r="AU138" s="98" t="s">
        <v>85</v>
      </c>
      <c r="AY138" s="6" t="s">
        <v>184</v>
      </c>
      <c r="BE138" s="99">
        <f>IF(N138="základní",J138,0)</f>
        <v>0</v>
      </c>
      <c r="BF138" s="99">
        <f>IF(N138="snížená",J138,0)</f>
        <v>0</v>
      </c>
      <c r="BG138" s="99">
        <f>IF(N138="zákl. přenesená",J138,0)</f>
        <v>0</v>
      </c>
      <c r="BH138" s="99">
        <f>IF(N138="sníž. přenesená",J138,0)</f>
        <v>0</v>
      </c>
      <c r="BI138" s="99">
        <f>IF(N138="nulová",J138,0)</f>
        <v>0</v>
      </c>
      <c r="BJ138" s="6" t="s">
        <v>85</v>
      </c>
      <c r="BK138" s="99">
        <f>ROUND(I138*H138,2)</f>
        <v>0</v>
      </c>
      <c r="BL138" s="6" t="s">
        <v>85</v>
      </c>
      <c r="BM138" s="98" t="s">
        <v>687</v>
      </c>
    </row>
    <row r="139" spans="1:65" s="16" customFormat="1" ht="18">
      <c r="A139" s="13"/>
      <c r="B139" s="14"/>
      <c r="C139" s="13"/>
      <c r="D139" s="100" t="s">
        <v>191</v>
      </c>
      <c r="E139" s="13"/>
      <c r="F139" s="101" t="s">
        <v>673</v>
      </c>
      <c r="G139" s="13"/>
      <c r="H139" s="13"/>
      <c r="I139" s="13"/>
      <c r="J139" s="13"/>
      <c r="K139" s="13"/>
      <c r="L139" s="14"/>
      <c r="M139" s="102"/>
      <c r="N139" s="103"/>
      <c r="O139" s="95"/>
      <c r="P139" s="95"/>
      <c r="Q139" s="95"/>
      <c r="R139" s="95"/>
      <c r="S139" s="95"/>
      <c r="T139" s="104"/>
      <c r="U139" s="13"/>
      <c r="V139" s="13"/>
      <c r="W139" s="13"/>
      <c r="X139" s="13"/>
      <c r="Y139" s="13"/>
      <c r="Z139" s="13"/>
      <c r="AA139" s="13"/>
      <c r="AB139" s="13"/>
      <c r="AC139" s="13"/>
      <c r="AD139" s="13"/>
      <c r="AE139" s="13"/>
      <c r="AT139" s="6" t="s">
        <v>191</v>
      </c>
      <c r="AU139" s="6" t="s">
        <v>85</v>
      </c>
    </row>
    <row r="140" spans="1:65" s="16" customFormat="1" ht="14.4" customHeight="1">
      <c r="A140" s="13"/>
      <c r="B140" s="14"/>
      <c r="C140" s="86" t="s">
        <v>256</v>
      </c>
      <c r="D140" s="86" t="s">
        <v>185</v>
      </c>
      <c r="E140" s="87" t="s">
        <v>688</v>
      </c>
      <c r="F140" s="88" t="s">
        <v>675</v>
      </c>
      <c r="G140" s="89" t="s">
        <v>225</v>
      </c>
      <c r="H140" s="90">
        <v>1</v>
      </c>
      <c r="I140" s="91"/>
      <c r="J140" s="91">
        <f>ROUND(I140*H140,2)</f>
        <v>0</v>
      </c>
      <c r="K140" s="92"/>
      <c r="L140" s="14" t="s">
        <v>1242</v>
      </c>
      <c r="M140" s="93" t="s">
        <v>1</v>
      </c>
      <c r="N140" s="94" t="s">
        <v>42</v>
      </c>
      <c r="O140" s="95"/>
      <c r="P140" s="96">
        <f>O140*H140</f>
        <v>0</v>
      </c>
      <c r="Q140" s="96">
        <v>0</v>
      </c>
      <c r="R140" s="96">
        <f>Q140*H140</f>
        <v>0</v>
      </c>
      <c r="S140" s="96">
        <v>0</v>
      </c>
      <c r="T140" s="97">
        <f>S140*H140</f>
        <v>0</v>
      </c>
      <c r="U140" s="13"/>
      <c r="V140" s="13"/>
      <c r="W140" s="13"/>
      <c r="X140" s="13"/>
      <c r="Y140" s="13"/>
      <c r="Z140" s="13"/>
      <c r="AA140" s="13"/>
      <c r="AB140" s="13"/>
      <c r="AC140" s="13"/>
      <c r="AD140" s="13"/>
      <c r="AE140" s="13"/>
      <c r="AR140" s="98" t="s">
        <v>85</v>
      </c>
      <c r="AT140" s="98" t="s">
        <v>185</v>
      </c>
      <c r="AU140" s="98" t="s">
        <v>85</v>
      </c>
      <c r="AY140" s="6" t="s">
        <v>184</v>
      </c>
      <c r="BE140" s="99">
        <f>IF(N140="základní",J140,0)</f>
        <v>0</v>
      </c>
      <c r="BF140" s="99">
        <f>IF(N140="snížená",J140,0)</f>
        <v>0</v>
      </c>
      <c r="BG140" s="99">
        <f>IF(N140="zákl. přenesená",J140,0)</f>
        <v>0</v>
      </c>
      <c r="BH140" s="99">
        <f>IF(N140="sníž. přenesená",J140,0)</f>
        <v>0</v>
      </c>
      <c r="BI140" s="99">
        <f>IF(N140="nulová",J140,0)</f>
        <v>0</v>
      </c>
      <c r="BJ140" s="6" t="s">
        <v>85</v>
      </c>
      <c r="BK140" s="99">
        <f>ROUND(I140*H140,2)</f>
        <v>0</v>
      </c>
      <c r="BL140" s="6" t="s">
        <v>85</v>
      </c>
      <c r="BM140" s="98" t="s">
        <v>689</v>
      </c>
    </row>
    <row r="141" spans="1:65" s="16" customFormat="1" ht="18">
      <c r="A141" s="13"/>
      <c r="B141" s="14"/>
      <c r="C141" s="13"/>
      <c r="D141" s="100" t="s">
        <v>191</v>
      </c>
      <c r="E141" s="13"/>
      <c r="F141" s="101" t="s">
        <v>673</v>
      </c>
      <c r="G141" s="13"/>
      <c r="H141" s="13"/>
      <c r="I141" s="13"/>
      <c r="J141" s="13"/>
      <c r="K141" s="13"/>
      <c r="L141" s="14"/>
      <c r="M141" s="102"/>
      <c r="N141" s="103"/>
      <c r="O141" s="95"/>
      <c r="P141" s="95"/>
      <c r="Q141" s="95"/>
      <c r="R141" s="95"/>
      <c r="S141" s="95"/>
      <c r="T141" s="104"/>
      <c r="U141" s="13"/>
      <c r="V141" s="13"/>
      <c r="W141" s="13"/>
      <c r="X141" s="13"/>
      <c r="Y141" s="13"/>
      <c r="Z141" s="13"/>
      <c r="AA141" s="13"/>
      <c r="AB141" s="13"/>
      <c r="AC141" s="13"/>
      <c r="AD141" s="13"/>
      <c r="AE141" s="13"/>
      <c r="AT141" s="6" t="s">
        <v>191</v>
      </c>
      <c r="AU141" s="6" t="s">
        <v>85</v>
      </c>
    </row>
    <row r="142" spans="1:65" s="16" customFormat="1" ht="14.4" customHeight="1">
      <c r="A142" s="13"/>
      <c r="B142" s="14"/>
      <c r="C142" s="86" t="s">
        <v>259</v>
      </c>
      <c r="D142" s="86" t="s">
        <v>185</v>
      </c>
      <c r="E142" s="87" t="s">
        <v>690</v>
      </c>
      <c r="F142" s="88" t="s">
        <v>691</v>
      </c>
      <c r="G142" s="89" t="s">
        <v>225</v>
      </c>
      <c r="H142" s="90">
        <v>1</v>
      </c>
      <c r="I142" s="91"/>
      <c r="J142" s="91">
        <f>ROUND(I142*H142,2)</f>
        <v>0</v>
      </c>
      <c r="K142" s="92"/>
      <c r="L142" s="14" t="s">
        <v>1242</v>
      </c>
      <c r="M142" s="93" t="s">
        <v>1</v>
      </c>
      <c r="N142" s="94" t="s">
        <v>42</v>
      </c>
      <c r="O142" s="95"/>
      <c r="P142" s="96">
        <f>O142*H142</f>
        <v>0</v>
      </c>
      <c r="Q142" s="96">
        <v>0</v>
      </c>
      <c r="R142" s="96">
        <f>Q142*H142</f>
        <v>0</v>
      </c>
      <c r="S142" s="96">
        <v>0</v>
      </c>
      <c r="T142" s="97">
        <f>S142*H142</f>
        <v>0</v>
      </c>
      <c r="U142" s="13"/>
      <c r="V142" s="13"/>
      <c r="W142" s="13"/>
      <c r="X142" s="13"/>
      <c r="Y142" s="13"/>
      <c r="Z142" s="13"/>
      <c r="AA142" s="13"/>
      <c r="AB142" s="13"/>
      <c r="AC142" s="13"/>
      <c r="AD142" s="13"/>
      <c r="AE142" s="13"/>
      <c r="AR142" s="98" t="s">
        <v>85</v>
      </c>
      <c r="AT142" s="98" t="s">
        <v>185</v>
      </c>
      <c r="AU142" s="98" t="s">
        <v>85</v>
      </c>
      <c r="AY142" s="6" t="s">
        <v>184</v>
      </c>
      <c r="BE142" s="99">
        <f>IF(N142="základní",J142,0)</f>
        <v>0</v>
      </c>
      <c r="BF142" s="99">
        <f>IF(N142="snížená",J142,0)</f>
        <v>0</v>
      </c>
      <c r="BG142" s="99">
        <f>IF(N142="zákl. přenesená",J142,0)</f>
        <v>0</v>
      </c>
      <c r="BH142" s="99">
        <f>IF(N142="sníž. přenesená",J142,0)</f>
        <v>0</v>
      </c>
      <c r="BI142" s="99">
        <f>IF(N142="nulová",J142,0)</f>
        <v>0</v>
      </c>
      <c r="BJ142" s="6" t="s">
        <v>85</v>
      </c>
      <c r="BK142" s="99">
        <f>ROUND(I142*H142,2)</f>
        <v>0</v>
      </c>
      <c r="BL142" s="6" t="s">
        <v>85</v>
      </c>
      <c r="BM142" s="98" t="s">
        <v>692</v>
      </c>
    </row>
    <row r="143" spans="1:65" s="16" customFormat="1" ht="18">
      <c r="A143" s="13"/>
      <c r="B143" s="14"/>
      <c r="C143" s="13"/>
      <c r="D143" s="100" t="s">
        <v>191</v>
      </c>
      <c r="E143" s="13"/>
      <c r="F143" s="101" t="s">
        <v>673</v>
      </c>
      <c r="G143" s="13"/>
      <c r="H143" s="13"/>
      <c r="I143" s="13"/>
      <c r="J143" s="13"/>
      <c r="K143" s="13"/>
      <c r="L143" s="14"/>
      <c r="M143" s="102"/>
      <c r="N143" s="103"/>
      <c r="O143" s="95"/>
      <c r="P143" s="95"/>
      <c r="Q143" s="95"/>
      <c r="R143" s="95"/>
      <c r="S143" s="95"/>
      <c r="T143" s="104"/>
      <c r="U143" s="13"/>
      <c r="V143" s="13"/>
      <c r="W143" s="13"/>
      <c r="X143" s="13"/>
      <c r="Y143" s="13"/>
      <c r="Z143" s="13"/>
      <c r="AA143" s="13"/>
      <c r="AB143" s="13"/>
      <c r="AC143" s="13"/>
      <c r="AD143" s="13"/>
      <c r="AE143" s="13"/>
      <c r="AT143" s="6" t="s">
        <v>191</v>
      </c>
      <c r="AU143" s="6" t="s">
        <v>85</v>
      </c>
    </row>
    <row r="144" spans="1:65" s="16" customFormat="1" ht="14.4" customHeight="1">
      <c r="A144" s="13"/>
      <c r="B144" s="14"/>
      <c r="C144" s="86" t="s">
        <v>287</v>
      </c>
      <c r="D144" s="86" t="s">
        <v>185</v>
      </c>
      <c r="E144" s="87" t="s">
        <v>693</v>
      </c>
      <c r="F144" s="88" t="s">
        <v>675</v>
      </c>
      <c r="G144" s="89" t="s">
        <v>225</v>
      </c>
      <c r="H144" s="90">
        <v>2</v>
      </c>
      <c r="I144" s="91"/>
      <c r="J144" s="91">
        <f>ROUND(I144*H144,2)</f>
        <v>0</v>
      </c>
      <c r="K144" s="92"/>
      <c r="L144" s="14" t="s">
        <v>1242</v>
      </c>
      <c r="M144" s="93" t="s">
        <v>1</v>
      </c>
      <c r="N144" s="94" t="s">
        <v>42</v>
      </c>
      <c r="O144" s="95"/>
      <c r="P144" s="96">
        <f>O144*H144</f>
        <v>0</v>
      </c>
      <c r="Q144" s="96">
        <v>0</v>
      </c>
      <c r="R144" s="96">
        <f>Q144*H144</f>
        <v>0</v>
      </c>
      <c r="S144" s="96">
        <v>0</v>
      </c>
      <c r="T144" s="97">
        <f>S144*H144</f>
        <v>0</v>
      </c>
      <c r="U144" s="13"/>
      <c r="V144" s="13"/>
      <c r="W144" s="13"/>
      <c r="X144" s="13"/>
      <c r="Y144" s="13"/>
      <c r="Z144" s="13"/>
      <c r="AA144" s="13"/>
      <c r="AB144" s="13"/>
      <c r="AC144" s="13"/>
      <c r="AD144" s="13"/>
      <c r="AE144" s="13"/>
      <c r="AR144" s="98" t="s">
        <v>85</v>
      </c>
      <c r="AT144" s="98" t="s">
        <v>185</v>
      </c>
      <c r="AU144" s="98" t="s">
        <v>85</v>
      </c>
      <c r="AY144" s="6" t="s">
        <v>184</v>
      </c>
      <c r="BE144" s="99">
        <f>IF(N144="základní",J144,0)</f>
        <v>0</v>
      </c>
      <c r="BF144" s="99">
        <f>IF(N144="snížená",J144,0)</f>
        <v>0</v>
      </c>
      <c r="BG144" s="99">
        <f>IF(N144="zákl. přenesená",J144,0)</f>
        <v>0</v>
      </c>
      <c r="BH144" s="99">
        <f>IF(N144="sníž. přenesená",J144,0)</f>
        <v>0</v>
      </c>
      <c r="BI144" s="99">
        <f>IF(N144="nulová",J144,0)</f>
        <v>0</v>
      </c>
      <c r="BJ144" s="6" t="s">
        <v>85</v>
      </c>
      <c r="BK144" s="99">
        <f>ROUND(I144*H144,2)</f>
        <v>0</v>
      </c>
      <c r="BL144" s="6" t="s">
        <v>85</v>
      </c>
      <c r="BM144" s="98" t="s">
        <v>694</v>
      </c>
    </row>
    <row r="145" spans="1:65" s="16" customFormat="1" ht="18">
      <c r="A145" s="13"/>
      <c r="B145" s="14"/>
      <c r="C145" s="13"/>
      <c r="D145" s="100" t="s">
        <v>191</v>
      </c>
      <c r="E145" s="13"/>
      <c r="F145" s="101" t="s">
        <v>673</v>
      </c>
      <c r="G145" s="13"/>
      <c r="H145" s="13"/>
      <c r="I145" s="13"/>
      <c r="J145" s="13"/>
      <c r="K145" s="13"/>
      <c r="L145" s="14"/>
      <c r="M145" s="102"/>
      <c r="N145" s="103"/>
      <c r="O145" s="95"/>
      <c r="P145" s="95"/>
      <c r="Q145" s="95"/>
      <c r="R145" s="95"/>
      <c r="S145" s="95"/>
      <c r="T145" s="104"/>
      <c r="U145" s="13"/>
      <c r="V145" s="13"/>
      <c r="W145" s="13"/>
      <c r="X145" s="13"/>
      <c r="Y145" s="13"/>
      <c r="Z145" s="13"/>
      <c r="AA145" s="13"/>
      <c r="AB145" s="13"/>
      <c r="AC145" s="13"/>
      <c r="AD145" s="13"/>
      <c r="AE145" s="13"/>
      <c r="AT145" s="6" t="s">
        <v>191</v>
      </c>
      <c r="AU145" s="6" t="s">
        <v>85</v>
      </c>
    </row>
    <row r="146" spans="1:65" s="16" customFormat="1" ht="14.4" customHeight="1">
      <c r="A146" s="13"/>
      <c r="B146" s="14"/>
      <c r="C146" s="86" t="s">
        <v>182</v>
      </c>
      <c r="D146" s="86" t="s">
        <v>185</v>
      </c>
      <c r="E146" s="87" t="s">
        <v>695</v>
      </c>
      <c r="F146" s="88" t="s">
        <v>696</v>
      </c>
      <c r="G146" s="89" t="s">
        <v>225</v>
      </c>
      <c r="H146" s="90">
        <v>10</v>
      </c>
      <c r="I146" s="91"/>
      <c r="J146" s="91">
        <f>ROUND(I146*H146,2)</f>
        <v>0</v>
      </c>
      <c r="K146" s="92"/>
      <c r="L146" s="14" t="s">
        <v>1242</v>
      </c>
      <c r="M146" s="93" t="s">
        <v>1</v>
      </c>
      <c r="N146" s="94" t="s">
        <v>42</v>
      </c>
      <c r="O146" s="95"/>
      <c r="P146" s="96">
        <f>O146*H146</f>
        <v>0</v>
      </c>
      <c r="Q146" s="96">
        <v>0</v>
      </c>
      <c r="R146" s="96">
        <f>Q146*H146</f>
        <v>0</v>
      </c>
      <c r="S146" s="96">
        <v>0</v>
      </c>
      <c r="T146" s="97">
        <f>S146*H146</f>
        <v>0</v>
      </c>
      <c r="U146" s="13"/>
      <c r="V146" s="13"/>
      <c r="W146" s="13"/>
      <c r="X146" s="13"/>
      <c r="Y146" s="13"/>
      <c r="Z146" s="13"/>
      <c r="AA146" s="13"/>
      <c r="AB146" s="13"/>
      <c r="AC146" s="13"/>
      <c r="AD146" s="13"/>
      <c r="AE146" s="13"/>
      <c r="AR146" s="98" t="s">
        <v>85</v>
      </c>
      <c r="AT146" s="98" t="s">
        <v>185</v>
      </c>
      <c r="AU146" s="98" t="s">
        <v>85</v>
      </c>
      <c r="AY146" s="6" t="s">
        <v>184</v>
      </c>
      <c r="BE146" s="99">
        <f>IF(N146="základní",J146,0)</f>
        <v>0</v>
      </c>
      <c r="BF146" s="99">
        <f>IF(N146="snížená",J146,0)</f>
        <v>0</v>
      </c>
      <c r="BG146" s="99">
        <f>IF(N146="zákl. přenesená",J146,0)</f>
        <v>0</v>
      </c>
      <c r="BH146" s="99">
        <f>IF(N146="sníž. přenesená",J146,0)</f>
        <v>0</v>
      </c>
      <c r="BI146" s="99">
        <f>IF(N146="nulová",J146,0)</f>
        <v>0</v>
      </c>
      <c r="BJ146" s="6" t="s">
        <v>85</v>
      </c>
      <c r="BK146" s="99">
        <f>ROUND(I146*H146,2)</f>
        <v>0</v>
      </c>
      <c r="BL146" s="6" t="s">
        <v>85</v>
      </c>
      <c r="BM146" s="98" t="s">
        <v>697</v>
      </c>
    </row>
    <row r="147" spans="1:65" s="16" customFormat="1" ht="18">
      <c r="A147" s="13"/>
      <c r="B147" s="14"/>
      <c r="C147" s="13"/>
      <c r="D147" s="100" t="s">
        <v>191</v>
      </c>
      <c r="E147" s="13"/>
      <c r="F147" s="101" t="s">
        <v>673</v>
      </c>
      <c r="G147" s="13"/>
      <c r="H147" s="13"/>
      <c r="I147" s="13"/>
      <c r="J147" s="13"/>
      <c r="K147" s="13"/>
      <c r="L147" s="14"/>
      <c r="M147" s="102"/>
      <c r="N147" s="103"/>
      <c r="O147" s="95"/>
      <c r="P147" s="95"/>
      <c r="Q147" s="95"/>
      <c r="R147" s="95"/>
      <c r="S147" s="95"/>
      <c r="T147" s="104"/>
      <c r="U147" s="13"/>
      <c r="V147" s="13"/>
      <c r="W147" s="13"/>
      <c r="X147" s="13"/>
      <c r="Y147" s="13"/>
      <c r="Z147" s="13"/>
      <c r="AA147" s="13"/>
      <c r="AB147" s="13"/>
      <c r="AC147" s="13"/>
      <c r="AD147" s="13"/>
      <c r="AE147" s="13"/>
      <c r="AT147" s="6" t="s">
        <v>191</v>
      </c>
      <c r="AU147" s="6" t="s">
        <v>85</v>
      </c>
    </row>
    <row r="148" spans="1:65" s="16" customFormat="1" ht="14.4" customHeight="1">
      <c r="A148" s="13"/>
      <c r="B148" s="14"/>
      <c r="C148" s="86" t="s">
        <v>293</v>
      </c>
      <c r="D148" s="86" t="s">
        <v>185</v>
      </c>
      <c r="E148" s="87" t="s">
        <v>698</v>
      </c>
      <c r="F148" s="88" t="s">
        <v>699</v>
      </c>
      <c r="G148" s="89" t="s">
        <v>225</v>
      </c>
      <c r="H148" s="90">
        <v>66</v>
      </c>
      <c r="I148" s="91"/>
      <c r="J148" s="91">
        <f>ROUND(I148*H148,2)</f>
        <v>0</v>
      </c>
      <c r="K148" s="92"/>
      <c r="L148" s="14" t="s">
        <v>1242</v>
      </c>
      <c r="M148" s="93" t="s">
        <v>1</v>
      </c>
      <c r="N148" s="94" t="s">
        <v>42</v>
      </c>
      <c r="O148" s="95"/>
      <c r="P148" s="96">
        <f>O148*H148</f>
        <v>0</v>
      </c>
      <c r="Q148" s="96">
        <v>0</v>
      </c>
      <c r="R148" s="96">
        <f>Q148*H148</f>
        <v>0</v>
      </c>
      <c r="S148" s="96">
        <v>0</v>
      </c>
      <c r="T148" s="97">
        <f>S148*H148</f>
        <v>0</v>
      </c>
      <c r="U148" s="13"/>
      <c r="V148" s="13"/>
      <c r="W148" s="13"/>
      <c r="X148" s="13"/>
      <c r="Y148" s="13"/>
      <c r="Z148" s="13"/>
      <c r="AA148" s="13"/>
      <c r="AB148" s="13"/>
      <c r="AC148" s="13"/>
      <c r="AD148" s="13"/>
      <c r="AE148" s="13"/>
      <c r="AR148" s="98" t="s">
        <v>85</v>
      </c>
      <c r="AT148" s="98" t="s">
        <v>185</v>
      </c>
      <c r="AU148" s="98" t="s">
        <v>85</v>
      </c>
      <c r="AY148" s="6" t="s">
        <v>184</v>
      </c>
      <c r="BE148" s="99">
        <f>IF(N148="základní",J148,0)</f>
        <v>0</v>
      </c>
      <c r="BF148" s="99">
        <f>IF(N148="snížená",J148,0)</f>
        <v>0</v>
      </c>
      <c r="BG148" s="99">
        <f>IF(N148="zákl. přenesená",J148,0)</f>
        <v>0</v>
      </c>
      <c r="BH148" s="99">
        <f>IF(N148="sníž. přenesená",J148,0)</f>
        <v>0</v>
      </c>
      <c r="BI148" s="99">
        <f>IF(N148="nulová",J148,0)</f>
        <v>0</v>
      </c>
      <c r="BJ148" s="6" t="s">
        <v>85</v>
      </c>
      <c r="BK148" s="99">
        <f>ROUND(I148*H148,2)</f>
        <v>0</v>
      </c>
      <c r="BL148" s="6" t="s">
        <v>85</v>
      </c>
      <c r="BM148" s="98" t="s">
        <v>700</v>
      </c>
    </row>
    <row r="149" spans="1:65" s="16" customFormat="1" ht="18">
      <c r="A149" s="13"/>
      <c r="B149" s="14"/>
      <c r="C149" s="13"/>
      <c r="D149" s="100" t="s">
        <v>191</v>
      </c>
      <c r="E149" s="13"/>
      <c r="F149" s="101" t="s">
        <v>673</v>
      </c>
      <c r="G149" s="13"/>
      <c r="H149" s="13"/>
      <c r="I149" s="13"/>
      <c r="J149" s="13"/>
      <c r="K149" s="13"/>
      <c r="L149" s="14"/>
      <c r="M149" s="102"/>
      <c r="N149" s="103"/>
      <c r="O149" s="95"/>
      <c r="P149" s="95"/>
      <c r="Q149" s="95"/>
      <c r="R149" s="95"/>
      <c r="S149" s="95"/>
      <c r="T149" s="104"/>
      <c r="U149" s="13"/>
      <c r="V149" s="13"/>
      <c r="W149" s="13"/>
      <c r="X149" s="13"/>
      <c r="Y149" s="13"/>
      <c r="Z149" s="13"/>
      <c r="AA149" s="13"/>
      <c r="AB149" s="13"/>
      <c r="AC149" s="13"/>
      <c r="AD149" s="13"/>
      <c r="AE149" s="13"/>
      <c r="AT149" s="6" t="s">
        <v>191</v>
      </c>
      <c r="AU149" s="6" t="s">
        <v>85</v>
      </c>
    </row>
    <row r="150" spans="1:65" s="16" customFormat="1" ht="14.4" customHeight="1">
      <c r="A150" s="13"/>
      <c r="B150" s="14"/>
      <c r="C150" s="86" t="s">
        <v>280</v>
      </c>
      <c r="D150" s="86" t="s">
        <v>185</v>
      </c>
      <c r="E150" s="87" t="s">
        <v>701</v>
      </c>
      <c r="F150" s="88" t="s">
        <v>702</v>
      </c>
      <c r="G150" s="89" t="s">
        <v>225</v>
      </c>
      <c r="H150" s="90">
        <v>1</v>
      </c>
      <c r="I150" s="91"/>
      <c r="J150" s="91">
        <f>ROUND(I150*H150,2)</f>
        <v>0</v>
      </c>
      <c r="K150" s="92"/>
      <c r="L150" s="14" t="s">
        <v>1242</v>
      </c>
      <c r="M150" s="93" t="s">
        <v>1</v>
      </c>
      <c r="N150" s="94" t="s">
        <v>42</v>
      </c>
      <c r="O150" s="95"/>
      <c r="P150" s="96">
        <f>O150*H150</f>
        <v>0</v>
      </c>
      <c r="Q150" s="96">
        <v>0</v>
      </c>
      <c r="R150" s="96">
        <f>Q150*H150</f>
        <v>0</v>
      </c>
      <c r="S150" s="96">
        <v>0</v>
      </c>
      <c r="T150" s="97">
        <f>S150*H150</f>
        <v>0</v>
      </c>
      <c r="U150" s="13"/>
      <c r="V150" s="13"/>
      <c r="W150" s="13"/>
      <c r="X150" s="13"/>
      <c r="Y150" s="13"/>
      <c r="Z150" s="13"/>
      <c r="AA150" s="13"/>
      <c r="AB150" s="13"/>
      <c r="AC150" s="13"/>
      <c r="AD150" s="13"/>
      <c r="AE150" s="13"/>
      <c r="AR150" s="98" t="s">
        <v>85</v>
      </c>
      <c r="AT150" s="98" t="s">
        <v>185</v>
      </c>
      <c r="AU150" s="98" t="s">
        <v>85</v>
      </c>
      <c r="AY150" s="6" t="s">
        <v>184</v>
      </c>
      <c r="BE150" s="99">
        <f>IF(N150="základní",J150,0)</f>
        <v>0</v>
      </c>
      <c r="BF150" s="99">
        <f>IF(N150="snížená",J150,0)</f>
        <v>0</v>
      </c>
      <c r="BG150" s="99">
        <f>IF(N150="zákl. přenesená",J150,0)</f>
        <v>0</v>
      </c>
      <c r="BH150" s="99">
        <f>IF(N150="sníž. přenesená",J150,0)</f>
        <v>0</v>
      </c>
      <c r="BI150" s="99">
        <f>IF(N150="nulová",J150,0)</f>
        <v>0</v>
      </c>
      <c r="BJ150" s="6" t="s">
        <v>85</v>
      </c>
      <c r="BK150" s="99">
        <f>ROUND(I150*H150,2)</f>
        <v>0</v>
      </c>
      <c r="BL150" s="6" t="s">
        <v>85</v>
      </c>
      <c r="BM150" s="98" t="s">
        <v>703</v>
      </c>
    </row>
    <row r="151" spans="1:65" s="16" customFormat="1" ht="18">
      <c r="A151" s="13"/>
      <c r="B151" s="14"/>
      <c r="C151" s="13"/>
      <c r="D151" s="100" t="s">
        <v>191</v>
      </c>
      <c r="E151" s="13"/>
      <c r="F151" s="101" t="s">
        <v>673</v>
      </c>
      <c r="G151" s="13"/>
      <c r="H151" s="13"/>
      <c r="I151" s="13"/>
      <c r="J151" s="13"/>
      <c r="K151" s="13"/>
      <c r="L151" s="14"/>
      <c r="M151" s="102"/>
      <c r="N151" s="103"/>
      <c r="O151" s="95"/>
      <c r="P151" s="95"/>
      <c r="Q151" s="95"/>
      <c r="R151" s="95"/>
      <c r="S151" s="95"/>
      <c r="T151" s="104"/>
      <c r="U151" s="13"/>
      <c r="V151" s="13"/>
      <c r="W151" s="13"/>
      <c r="X151" s="13"/>
      <c r="Y151" s="13"/>
      <c r="Z151" s="13"/>
      <c r="AA151" s="13"/>
      <c r="AB151" s="13"/>
      <c r="AC151" s="13"/>
      <c r="AD151" s="13"/>
      <c r="AE151" s="13"/>
      <c r="AT151" s="6" t="s">
        <v>191</v>
      </c>
      <c r="AU151" s="6" t="s">
        <v>85</v>
      </c>
    </row>
    <row r="152" spans="1:65" s="16" customFormat="1" ht="14.4" customHeight="1">
      <c r="A152" s="13"/>
      <c r="B152" s="14"/>
      <c r="C152" s="86" t="s">
        <v>300</v>
      </c>
      <c r="D152" s="86" t="s">
        <v>185</v>
      </c>
      <c r="E152" s="87" t="s">
        <v>704</v>
      </c>
      <c r="F152" s="88" t="s">
        <v>705</v>
      </c>
      <c r="G152" s="89" t="s">
        <v>225</v>
      </c>
      <c r="H152" s="90">
        <v>1</v>
      </c>
      <c r="I152" s="91"/>
      <c r="J152" s="91">
        <f>ROUND(I152*H152,2)</f>
        <v>0</v>
      </c>
      <c r="K152" s="92"/>
      <c r="L152" s="14" t="s">
        <v>1242</v>
      </c>
      <c r="M152" s="93" t="s">
        <v>1</v>
      </c>
      <c r="N152" s="94" t="s">
        <v>42</v>
      </c>
      <c r="O152" s="95"/>
      <c r="P152" s="96">
        <f>O152*H152</f>
        <v>0</v>
      </c>
      <c r="Q152" s="96">
        <v>0</v>
      </c>
      <c r="R152" s="96">
        <f>Q152*H152</f>
        <v>0</v>
      </c>
      <c r="S152" s="96">
        <v>0</v>
      </c>
      <c r="T152" s="97">
        <f>S152*H152</f>
        <v>0</v>
      </c>
      <c r="U152" s="13"/>
      <c r="V152" s="13"/>
      <c r="W152" s="13"/>
      <c r="X152" s="13"/>
      <c r="Y152" s="13"/>
      <c r="Z152" s="13"/>
      <c r="AA152" s="13"/>
      <c r="AB152" s="13"/>
      <c r="AC152" s="13"/>
      <c r="AD152" s="13"/>
      <c r="AE152" s="13"/>
      <c r="AR152" s="98" t="s">
        <v>85</v>
      </c>
      <c r="AT152" s="98" t="s">
        <v>185</v>
      </c>
      <c r="AU152" s="98" t="s">
        <v>85</v>
      </c>
      <c r="AY152" s="6" t="s">
        <v>184</v>
      </c>
      <c r="BE152" s="99">
        <f>IF(N152="základní",J152,0)</f>
        <v>0</v>
      </c>
      <c r="BF152" s="99">
        <f>IF(N152="snížená",J152,0)</f>
        <v>0</v>
      </c>
      <c r="BG152" s="99">
        <f>IF(N152="zákl. přenesená",J152,0)</f>
        <v>0</v>
      </c>
      <c r="BH152" s="99">
        <f>IF(N152="sníž. přenesená",J152,0)</f>
        <v>0</v>
      </c>
      <c r="BI152" s="99">
        <f>IF(N152="nulová",J152,0)</f>
        <v>0</v>
      </c>
      <c r="BJ152" s="6" t="s">
        <v>85</v>
      </c>
      <c r="BK152" s="99">
        <f>ROUND(I152*H152,2)</f>
        <v>0</v>
      </c>
      <c r="BL152" s="6" t="s">
        <v>85</v>
      </c>
      <c r="BM152" s="98" t="s">
        <v>706</v>
      </c>
    </row>
    <row r="153" spans="1:65" s="16" customFormat="1" ht="18">
      <c r="A153" s="13"/>
      <c r="B153" s="14"/>
      <c r="C153" s="13"/>
      <c r="D153" s="100" t="s">
        <v>191</v>
      </c>
      <c r="E153" s="13"/>
      <c r="F153" s="101" t="s">
        <v>673</v>
      </c>
      <c r="G153" s="13"/>
      <c r="H153" s="13"/>
      <c r="I153" s="13"/>
      <c r="J153" s="13"/>
      <c r="K153" s="13"/>
      <c r="L153" s="14"/>
      <c r="M153" s="102"/>
      <c r="N153" s="103"/>
      <c r="O153" s="95"/>
      <c r="P153" s="95"/>
      <c r="Q153" s="95"/>
      <c r="R153" s="95"/>
      <c r="S153" s="95"/>
      <c r="T153" s="104"/>
      <c r="U153" s="13"/>
      <c r="V153" s="13"/>
      <c r="W153" s="13"/>
      <c r="X153" s="13"/>
      <c r="Y153" s="13"/>
      <c r="Z153" s="13"/>
      <c r="AA153" s="13"/>
      <c r="AB153" s="13"/>
      <c r="AC153" s="13"/>
      <c r="AD153" s="13"/>
      <c r="AE153" s="13"/>
      <c r="AT153" s="6" t="s">
        <v>191</v>
      </c>
      <c r="AU153" s="6" t="s">
        <v>85</v>
      </c>
    </row>
    <row r="154" spans="1:65" s="16" customFormat="1" ht="14.4" customHeight="1">
      <c r="A154" s="13"/>
      <c r="B154" s="14"/>
      <c r="C154" s="86" t="s">
        <v>304</v>
      </c>
      <c r="D154" s="86" t="s">
        <v>185</v>
      </c>
      <c r="E154" s="87" t="s">
        <v>707</v>
      </c>
      <c r="F154" s="88" t="s">
        <v>708</v>
      </c>
      <c r="G154" s="89" t="s">
        <v>225</v>
      </c>
      <c r="H154" s="90">
        <v>7</v>
      </c>
      <c r="I154" s="91"/>
      <c r="J154" s="91">
        <f>ROUND(I154*H154,2)</f>
        <v>0</v>
      </c>
      <c r="K154" s="92"/>
      <c r="L154" s="14" t="s">
        <v>1242</v>
      </c>
      <c r="M154" s="93" t="s">
        <v>1</v>
      </c>
      <c r="N154" s="94" t="s">
        <v>42</v>
      </c>
      <c r="O154" s="95"/>
      <c r="P154" s="96">
        <f>O154*H154</f>
        <v>0</v>
      </c>
      <c r="Q154" s="96">
        <v>0</v>
      </c>
      <c r="R154" s="96">
        <f>Q154*H154</f>
        <v>0</v>
      </c>
      <c r="S154" s="96">
        <v>0</v>
      </c>
      <c r="T154" s="97">
        <f>S154*H154</f>
        <v>0</v>
      </c>
      <c r="U154" s="13"/>
      <c r="V154" s="13"/>
      <c r="W154" s="13"/>
      <c r="X154" s="13"/>
      <c r="Y154" s="13"/>
      <c r="Z154" s="13"/>
      <c r="AA154" s="13"/>
      <c r="AB154" s="13"/>
      <c r="AC154" s="13"/>
      <c r="AD154" s="13"/>
      <c r="AE154" s="13"/>
      <c r="AR154" s="98" t="s">
        <v>85</v>
      </c>
      <c r="AT154" s="98" t="s">
        <v>185</v>
      </c>
      <c r="AU154" s="98" t="s">
        <v>85</v>
      </c>
      <c r="AY154" s="6" t="s">
        <v>184</v>
      </c>
      <c r="BE154" s="99">
        <f>IF(N154="základní",J154,0)</f>
        <v>0</v>
      </c>
      <c r="BF154" s="99">
        <f>IF(N154="snížená",J154,0)</f>
        <v>0</v>
      </c>
      <c r="BG154" s="99">
        <f>IF(N154="zákl. přenesená",J154,0)</f>
        <v>0</v>
      </c>
      <c r="BH154" s="99">
        <f>IF(N154="sníž. přenesená",J154,0)</f>
        <v>0</v>
      </c>
      <c r="BI154" s="99">
        <f>IF(N154="nulová",J154,0)</f>
        <v>0</v>
      </c>
      <c r="BJ154" s="6" t="s">
        <v>85</v>
      </c>
      <c r="BK154" s="99">
        <f>ROUND(I154*H154,2)</f>
        <v>0</v>
      </c>
      <c r="BL154" s="6" t="s">
        <v>85</v>
      </c>
      <c r="BM154" s="98" t="s">
        <v>709</v>
      </c>
    </row>
    <row r="155" spans="1:65" s="16" customFormat="1" ht="18">
      <c r="A155" s="13"/>
      <c r="B155" s="14"/>
      <c r="C155" s="13"/>
      <c r="D155" s="100" t="s">
        <v>191</v>
      </c>
      <c r="E155" s="13"/>
      <c r="F155" s="101" t="s">
        <v>673</v>
      </c>
      <c r="G155" s="13"/>
      <c r="H155" s="13"/>
      <c r="I155" s="13"/>
      <c r="J155" s="13"/>
      <c r="K155" s="13"/>
      <c r="L155" s="14"/>
      <c r="M155" s="102"/>
      <c r="N155" s="103"/>
      <c r="O155" s="95"/>
      <c r="P155" s="95"/>
      <c r="Q155" s="95"/>
      <c r="R155" s="95"/>
      <c r="S155" s="95"/>
      <c r="T155" s="104"/>
      <c r="U155" s="13"/>
      <c r="V155" s="13"/>
      <c r="W155" s="13"/>
      <c r="X155" s="13"/>
      <c r="Y155" s="13"/>
      <c r="Z155" s="13"/>
      <c r="AA155" s="13"/>
      <c r="AB155" s="13"/>
      <c r="AC155" s="13"/>
      <c r="AD155" s="13"/>
      <c r="AE155" s="13"/>
      <c r="AT155" s="6" t="s">
        <v>191</v>
      </c>
      <c r="AU155" s="6" t="s">
        <v>85</v>
      </c>
    </row>
    <row r="156" spans="1:65" s="16" customFormat="1" ht="14.4" customHeight="1">
      <c r="A156" s="13"/>
      <c r="B156" s="14"/>
      <c r="C156" s="86" t="s">
        <v>8</v>
      </c>
      <c r="D156" s="86" t="s">
        <v>185</v>
      </c>
      <c r="E156" s="87" t="s">
        <v>710</v>
      </c>
      <c r="F156" s="88" t="s">
        <v>708</v>
      </c>
      <c r="G156" s="89" t="s">
        <v>225</v>
      </c>
      <c r="H156" s="90">
        <v>4</v>
      </c>
      <c r="I156" s="91"/>
      <c r="J156" s="91">
        <f>ROUND(I156*H156,2)</f>
        <v>0</v>
      </c>
      <c r="K156" s="92"/>
      <c r="L156" s="14" t="s">
        <v>1242</v>
      </c>
      <c r="M156" s="93" t="s">
        <v>1</v>
      </c>
      <c r="N156" s="94" t="s">
        <v>42</v>
      </c>
      <c r="O156" s="95"/>
      <c r="P156" s="96">
        <f>O156*H156</f>
        <v>0</v>
      </c>
      <c r="Q156" s="96">
        <v>0</v>
      </c>
      <c r="R156" s="96">
        <f>Q156*H156</f>
        <v>0</v>
      </c>
      <c r="S156" s="96">
        <v>0</v>
      </c>
      <c r="T156" s="97">
        <f>S156*H156</f>
        <v>0</v>
      </c>
      <c r="U156" s="13"/>
      <c r="V156" s="13"/>
      <c r="W156" s="13"/>
      <c r="X156" s="13"/>
      <c r="Y156" s="13"/>
      <c r="Z156" s="13"/>
      <c r="AA156" s="13"/>
      <c r="AB156" s="13"/>
      <c r="AC156" s="13"/>
      <c r="AD156" s="13"/>
      <c r="AE156" s="13"/>
      <c r="AR156" s="98" t="s">
        <v>85</v>
      </c>
      <c r="AT156" s="98" t="s">
        <v>185</v>
      </c>
      <c r="AU156" s="98" t="s">
        <v>85</v>
      </c>
      <c r="AY156" s="6" t="s">
        <v>184</v>
      </c>
      <c r="BE156" s="99">
        <f>IF(N156="základní",J156,0)</f>
        <v>0</v>
      </c>
      <c r="BF156" s="99">
        <f>IF(N156="snížená",J156,0)</f>
        <v>0</v>
      </c>
      <c r="BG156" s="99">
        <f>IF(N156="zákl. přenesená",J156,0)</f>
        <v>0</v>
      </c>
      <c r="BH156" s="99">
        <f>IF(N156="sníž. přenesená",J156,0)</f>
        <v>0</v>
      </c>
      <c r="BI156" s="99">
        <f>IF(N156="nulová",J156,0)</f>
        <v>0</v>
      </c>
      <c r="BJ156" s="6" t="s">
        <v>85</v>
      </c>
      <c r="BK156" s="99">
        <f>ROUND(I156*H156,2)</f>
        <v>0</v>
      </c>
      <c r="BL156" s="6" t="s">
        <v>85</v>
      </c>
      <c r="BM156" s="98" t="s">
        <v>711</v>
      </c>
    </row>
    <row r="157" spans="1:65" s="16" customFormat="1" ht="18">
      <c r="A157" s="13"/>
      <c r="B157" s="14"/>
      <c r="C157" s="13"/>
      <c r="D157" s="100" t="s">
        <v>191</v>
      </c>
      <c r="E157" s="13"/>
      <c r="F157" s="101" t="s">
        <v>673</v>
      </c>
      <c r="G157" s="13"/>
      <c r="H157" s="13"/>
      <c r="I157" s="13"/>
      <c r="J157" s="13"/>
      <c r="K157" s="13"/>
      <c r="L157" s="14"/>
      <c r="M157" s="102"/>
      <c r="N157" s="103"/>
      <c r="O157" s="95"/>
      <c r="P157" s="95"/>
      <c r="Q157" s="95"/>
      <c r="R157" s="95"/>
      <c r="S157" s="95"/>
      <c r="T157" s="104"/>
      <c r="U157" s="13"/>
      <c r="V157" s="13"/>
      <c r="W157" s="13"/>
      <c r="X157" s="13"/>
      <c r="Y157" s="13"/>
      <c r="Z157" s="13"/>
      <c r="AA157" s="13"/>
      <c r="AB157" s="13"/>
      <c r="AC157" s="13"/>
      <c r="AD157" s="13"/>
      <c r="AE157" s="13"/>
      <c r="AT157" s="6" t="s">
        <v>191</v>
      </c>
      <c r="AU157" s="6" t="s">
        <v>85</v>
      </c>
    </row>
    <row r="158" spans="1:65" s="16" customFormat="1" ht="14.4" customHeight="1">
      <c r="A158" s="13"/>
      <c r="B158" s="14"/>
      <c r="C158" s="86" t="s">
        <v>311</v>
      </c>
      <c r="D158" s="86" t="s">
        <v>185</v>
      </c>
      <c r="E158" s="87" t="s">
        <v>712</v>
      </c>
      <c r="F158" s="88" t="s">
        <v>713</v>
      </c>
      <c r="G158" s="89" t="s">
        <v>225</v>
      </c>
      <c r="H158" s="90">
        <v>6</v>
      </c>
      <c r="I158" s="91"/>
      <c r="J158" s="91">
        <f>ROUND(I158*H158,2)</f>
        <v>0</v>
      </c>
      <c r="K158" s="92"/>
      <c r="L158" s="14" t="s">
        <v>1242</v>
      </c>
      <c r="M158" s="93" t="s">
        <v>1</v>
      </c>
      <c r="N158" s="94" t="s">
        <v>42</v>
      </c>
      <c r="O158" s="95"/>
      <c r="P158" s="96">
        <f>O158*H158</f>
        <v>0</v>
      </c>
      <c r="Q158" s="96">
        <v>0</v>
      </c>
      <c r="R158" s="96">
        <f>Q158*H158</f>
        <v>0</v>
      </c>
      <c r="S158" s="96">
        <v>0</v>
      </c>
      <c r="T158" s="97">
        <f>S158*H158</f>
        <v>0</v>
      </c>
      <c r="U158" s="13"/>
      <c r="V158" s="13"/>
      <c r="W158" s="13"/>
      <c r="X158" s="13"/>
      <c r="Y158" s="13"/>
      <c r="Z158" s="13"/>
      <c r="AA158" s="13"/>
      <c r="AB158" s="13"/>
      <c r="AC158" s="13"/>
      <c r="AD158" s="13"/>
      <c r="AE158" s="13"/>
      <c r="AR158" s="98" t="s">
        <v>85</v>
      </c>
      <c r="AT158" s="98" t="s">
        <v>185</v>
      </c>
      <c r="AU158" s="98" t="s">
        <v>85</v>
      </c>
      <c r="AY158" s="6" t="s">
        <v>184</v>
      </c>
      <c r="BE158" s="99">
        <f>IF(N158="základní",J158,0)</f>
        <v>0</v>
      </c>
      <c r="BF158" s="99">
        <f>IF(N158="snížená",J158,0)</f>
        <v>0</v>
      </c>
      <c r="BG158" s="99">
        <f>IF(N158="zákl. přenesená",J158,0)</f>
        <v>0</v>
      </c>
      <c r="BH158" s="99">
        <f>IF(N158="sníž. přenesená",J158,0)</f>
        <v>0</v>
      </c>
      <c r="BI158" s="99">
        <f>IF(N158="nulová",J158,0)</f>
        <v>0</v>
      </c>
      <c r="BJ158" s="6" t="s">
        <v>85</v>
      </c>
      <c r="BK158" s="99">
        <f>ROUND(I158*H158,2)</f>
        <v>0</v>
      </c>
      <c r="BL158" s="6" t="s">
        <v>85</v>
      </c>
      <c r="BM158" s="98" t="s">
        <v>714</v>
      </c>
    </row>
    <row r="159" spans="1:65" s="16" customFormat="1" ht="18">
      <c r="A159" s="13"/>
      <c r="B159" s="14"/>
      <c r="C159" s="13"/>
      <c r="D159" s="100" t="s">
        <v>191</v>
      </c>
      <c r="E159" s="13"/>
      <c r="F159" s="101" t="s">
        <v>673</v>
      </c>
      <c r="G159" s="13"/>
      <c r="H159" s="13"/>
      <c r="I159" s="13"/>
      <c r="J159" s="13"/>
      <c r="K159" s="13"/>
      <c r="L159" s="14"/>
      <c r="M159" s="102"/>
      <c r="N159" s="103"/>
      <c r="O159" s="95"/>
      <c r="P159" s="95"/>
      <c r="Q159" s="95"/>
      <c r="R159" s="95"/>
      <c r="S159" s="95"/>
      <c r="T159" s="104"/>
      <c r="U159" s="13"/>
      <c r="V159" s="13"/>
      <c r="W159" s="13"/>
      <c r="X159" s="13"/>
      <c r="Y159" s="13"/>
      <c r="Z159" s="13"/>
      <c r="AA159" s="13"/>
      <c r="AB159" s="13"/>
      <c r="AC159" s="13"/>
      <c r="AD159" s="13"/>
      <c r="AE159" s="13"/>
      <c r="AT159" s="6" t="s">
        <v>191</v>
      </c>
      <c r="AU159" s="6" t="s">
        <v>85</v>
      </c>
    </row>
    <row r="160" spans="1:65" s="16" customFormat="1" ht="14.4" customHeight="1">
      <c r="A160" s="13"/>
      <c r="B160" s="14"/>
      <c r="C160" s="86" t="s">
        <v>315</v>
      </c>
      <c r="D160" s="86" t="s">
        <v>185</v>
      </c>
      <c r="E160" s="87" t="s">
        <v>715</v>
      </c>
      <c r="F160" s="88" t="s">
        <v>716</v>
      </c>
      <c r="G160" s="89" t="s">
        <v>225</v>
      </c>
      <c r="H160" s="90">
        <v>3</v>
      </c>
      <c r="I160" s="91"/>
      <c r="J160" s="91">
        <f>ROUND(I160*H160,2)</f>
        <v>0</v>
      </c>
      <c r="K160" s="92"/>
      <c r="L160" s="14" t="s">
        <v>1242</v>
      </c>
      <c r="M160" s="93" t="s">
        <v>1</v>
      </c>
      <c r="N160" s="94" t="s">
        <v>42</v>
      </c>
      <c r="O160" s="95"/>
      <c r="P160" s="96">
        <f>O160*H160</f>
        <v>0</v>
      </c>
      <c r="Q160" s="96">
        <v>0</v>
      </c>
      <c r="R160" s="96">
        <f>Q160*H160</f>
        <v>0</v>
      </c>
      <c r="S160" s="96">
        <v>0</v>
      </c>
      <c r="T160" s="97">
        <f>S160*H160</f>
        <v>0</v>
      </c>
      <c r="U160" s="13"/>
      <c r="V160" s="13"/>
      <c r="W160" s="13"/>
      <c r="X160" s="13"/>
      <c r="Y160" s="13"/>
      <c r="Z160" s="13"/>
      <c r="AA160" s="13"/>
      <c r="AB160" s="13"/>
      <c r="AC160" s="13"/>
      <c r="AD160" s="13"/>
      <c r="AE160" s="13"/>
      <c r="AR160" s="98" t="s">
        <v>85</v>
      </c>
      <c r="AT160" s="98" t="s">
        <v>185</v>
      </c>
      <c r="AU160" s="98" t="s">
        <v>85</v>
      </c>
      <c r="AY160" s="6" t="s">
        <v>184</v>
      </c>
      <c r="BE160" s="99">
        <f>IF(N160="základní",J160,0)</f>
        <v>0</v>
      </c>
      <c r="BF160" s="99">
        <f>IF(N160="snížená",J160,0)</f>
        <v>0</v>
      </c>
      <c r="BG160" s="99">
        <f>IF(N160="zákl. přenesená",J160,0)</f>
        <v>0</v>
      </c>
      <c r="BH160" s="99">
        <f>IF(N160="sníž. přenesená",J160,0)</f>
        <v>0</v>
      </c>
      <c r="BI160" s="99">
        <f>IF(N160="nulová",J160,0)</f>
        <v>0</v>
      </c>
      <c r="BJ160" s="6" t="s">
        <v>85</v>
      </c>
      <c r="BK160" s="99">
        <f>ROUND(I160*H160,2)</f>
        <v>0</v>
      </c>
      <c r="BL160" s="6" t="s">
        <v>85</v>
      </c>
      <c r="BM160" s="98" t="s">
        <v>717</v>
      </c>
    </row>
    <row r="161" spans="1:65" s="16" customFormat="1" ht="18">
      <c r="A161" s="13"/>
      <c r="B161" s="14"/>
      <c r="C161" s="13"/>
      <c r="D161" s="100" t="s">
        <v>191</v>
      </c>
      <c r="E161" s="13"/>
      <c r="F161" s="101" t="s">
        <v>673</v>
      </c>
      <c r="G161" s="13"/>
      <c r="H161" s="13"/>
      <c r="I161" s="13"/>
      <c r="J161" s="13"/>
      <c r="K161" s="13"/>
      <c r="L161" s="14"/>
      <c r="M161" s="102"/>
      <c r="N161" s="103"/>
      <c r="O161" s="95"/>
      <c r="P161" s="95"/>
      <c r="Q161" s="95"/>
      <c r="R161" s="95"/>
      <c r="S161" s="95"/>
      <c r="T161" s="104"/>
      <c r="U161" s="13"/>
      <c r="V161" s="13"/>
      <c r="W161" s="13"/>
      <c r="X161" s="13"/>
      <c r="Y161" s="13"/>
      <c r="Z161" s="13"/>
      <c r="AA161" s="13"/>
      <c r="AB161" s="13"/>
      <c r="AC161" s="13"/>
      <c r="AD161" s="13"/>
      <c r="AE161" s="13"/>
      <c r="AT161" s="6" t="s">
        <v>191</v>
      </c>
      <c r="AU161" s="6" t="s">
        <v>85</v>
      </c>
    </row>
    <row r="162" spans="1:65" s="16" customFormat="1" ht="14.4" customHeight="1">
      <c r="A162" s="13"/>
      <c r="B162" s="14"/>
      <c r="C162" s="86" t="s">
        <v>319</v>
      </c>
      <c r="D162" s="86" t="s">
        <v>185</v>
      </c>
      <c r="E162" s="87" t="s">
        <v>718</v>
      </c>
      <c r="F162" s="88" t="s">
        <v>713</v>
      </c>
      <c r="G162" s="89" t="s">
        <v>225</v>
      </c>
      <c r="H162" s="90">
        <v>21</v>
      </c>
      <c r="I162" s="91"/>
      <c r="J162" s="91">
        <f>ROUND(I162*H162,2)</f>
        <v>0</v>
      </c>
      <c r="K162" s="92"/>
      <c r="L162" s="14" t="s">
        <v>1242</v>
      </c>
      <c r="M162" s="93" t="s">
        <v>1</v>
      </c>
      <c r="N162" s="94" t="s">
        <v>42</v>
      </c>
      <c r="O162" s="95"/>
      <c r="P162" s="96">
        <f>O162*H162</f>
        <v>0</v>
      </c>
      <c r="Q162" s="96">
        <v>0</v>
      </c>
      <c r="R162" s="96">
        <f>Q162*H162</f>
        <v>0</v>
      </c>
      <c r="S162" s="96">
        <v>0</v>
      </c>
      <c r="T162" s="97">
        <f>S162*H162</f>
        <v>0</v>
      </c>
      <c r="U162" s="13"/>
      <c r="V162" s="13"/>
      <c r="W162" s="13"/>
      <c r="X162" s="13"/>
      <c r="Y162" s="13"/>
      <c r="Z162" s="13"/>
      <c r="AA162" s="13"/>
      <c r="AB162" s="13"/>
      <c r="AC162" s="13"/>
      <c r="AD162" s="13"/>
      <c r="AE162" s="13"/>
      <c r="AR162" s="98" t="s">
        <v>85</v>
      </c>
      <c r="AT162" s="98" t="s">
        <v>185</v>
      </c>
      <c r="AU162" s="98" t="s">
        <v>85</v>
      </c>
      <c r="AY162" s="6" t="s">
        <v>184</v>
      </c>
      <c r="BE162" s="99">
        <f>IF(N162="základní",J162,0)</f>
        <v>0</v>
      </c>
      <c r="BF162" s="99">
        <f>IF(N162="snížená",J162,0)</f>
        <v>0</v>
      </c>
      <c r="BG162" s="99">
        <f>IF(N162="zákl. přenesená",J162,0)</f>
        <v>0</v>
      </c>
      <c r="BH162" s="99">
        <f>IF(N162="sníž. přenesená",J162,0)</f>
        <v>0</v>
      </c>
      <c r="BI162" s="99">
        <f>IF(N162="nulová",J162,0)</f>
        <v>0</v>
      </c>
      <c r="BJ162" s="6" t="s">
        <v>85</v>
      </c>
      <c r="BK162" s="99">
        <f>ROUND(I162*H162,2)</f>
        <v>0</v>
      </c>
      <c r="BL162" s="6" t="s">
        <v>85</v>
      </c>
      <c r="BM162" s="98" t="s">
        <v>719</v>
      </c>
    </row>
    <row r="163" spans="1:65" s="16" customFormat="1" ht="18">
      <c r="A163" s="13"/>
      <c r="B163" s="14"/>
      <c r="C163" s="13"/>
      <c r="D163" s="100" t="s">
        <v>191</v>
      </c>
      <c r="E163" s="13"/>
      <c r="F163" s="101" t="s">
        <v>673</v>
      </c>
      <c r="G163" s="13"/>
      <c r="H163" s="13"/>
      <c r="I163" s="13"/>
      <c r="J163" s="13"/>
      <c r="K163" s="13"/>
      <c r="L163" s="14"/>
      <c r="M163" s="102"/>
      <c r="N163" s="103"/>
      <c r="O163" s="95"/>
      <c r="P163" s="95"/>
      <c r="Q163" s="95"/>
      <c r="R163" s="95"/>
      <c r="S163" s="95"/>
      <c r="T163" s="104"/>
      <c r="U163" s="13"/>
      <c r="V163" s="13"/>
      <c r="W163" s="13"/>
      <c r="X163" s="13"/>
      <c r="Y163" s="13"/>
      <c r="Z163" s="13"/>
      <c r="AA163" s="13"/>
      <c r="AB163" s="13"/>
      <c r="AC163" s="13"/>
      <c r="AD163" s="13"/>
      <c r="AE163" s="13"/>
      <c r="AT163" s="6" t="s">
        <v>191</v>
      </c>
      <c r="AU163" s="6" t="s">
        <v>85</v>
      </c>
    </row>
    <row r="164" spans="1:65" s="16" customFormat="1" ht="14.4" customHeight="1">
      <c r="A164" s="13"/>
      <c r="B164" s="14"/>
      <c r="C164" s="86" t="s">
        <v>322</v>
      </c>
      <c r="D164" s="86" t="s">
        <v>185</v>
      </c>
      <c r="E164" s="87" t="s">
        <v>720</v>
      </c>
      <c r="F164" s="88" t="s">
        <v>721</v>
      </c>
      <c r="G164" s="89" t="s">
        <v>225</v>
      </c>
      <c r="H164" s="90">
        <v>19</v>
      </c>
      <c r="I164" s="91"/>
      <c r="J164" s="91">
        <f>ROUND(I164*H164,2)</f>
        <v>0</v>
      </c>
      <c r="K164" s="92"/>
      <c r="L164" s="14" t="s">
        <v>1242</v>
      </c>
      <c r="M164" s="93" t="s">
        <v>1</v>
      </c>
      <c r="N164" s="94" t="s">
        <v>42</v>
      </c>
      <c r="O164" s="95"/>
      <c r="P164" s="96">
        <f>O164*H164</f>
        <v>0</v>
      </c>
      <c r="Q164" s="96">
        <v>0</v>
      </c>
      <c r="R164" s="96">
        <f>Q164*H164</f>
        <v>0</v>
      </c>
      <c r="S164" s="96">
        <v>0</v>
      </c>
      <c r="T164" s="97">
        <f>S164*H164</f>
        <v>0</v>
      </c>
      <c r="U164" s="13"/>
      <c r="V164" s="13"/>
      <c r="W164" s="13"/>
      <c r="X164" s="13"/>
      <c r="Y164" s="13"/>
      <c r="Z164" s="13"/>
      <c r="AA164" s="13"/>
      <c r="AB164" s="13"/>
      <c r="AC164" s="13"/>
      <c r="AD164" s="13"/>
      <c r="AE164" s="13"/>
      <c r="AR164" s="98" t="s">
        <v>85</v>
      </c>
      <c r="AT164" s="98" t="s">
        <v>185</v>
      </c>
      <c r="AU164" s="98" t="s">
        <v>85</v>
      </c>
      <c r="AY164" s="6" t="s">
        <v>184</v>
      </c>
      <c r="BE164" s="99">
        <f>IF(N164="základní",J164,0)</f>
        <v>0</v>
      </c>
      <c r="BF164" s="99">
        <f>IF(N164="snížená",J164,0)</f>
        <v>0</v>
      </c>
      <c r="BG164" s="99">
        <f>IF(N164="zákl. přenesená",J164,0)</f>
        <v>0</v>
      </c>
      <c r="BH164" s="99">
        <f>IF(N164="sníž. přenesená",J164,0)</f>
        <v>0</v>
      </c>
      <c r="BI164" s="99">
        <f>IF(N164="nulová",J164,0)</f>
        <v>0</v>
      </c>
      <c r="BJ164" s="6" t="s">
        <v>85</v>
      </c>
      <c r="BK164" s="99">
        <f>ROUND(I164*H164,2)</f>
        <v>0</v>
      </c>
      <c r="BL164" s="6" t="s">
        <v>85</v>
      </c>
      <c r="BM164" s="98" t="s">
        <v>722</v>
      </c>
    </row>
    <row r="165" spans="1:65" s="16" customFormat="1" ht="18">
      <c r="A165" s="13"/>
      <c r="B165" s="14"/>
      <c r="C165" s="13"/>
      <c r="D165" s="100" t="s">
        <v>191</v>
      </c>
      <c r="E165" s="13"/>
      <c r="F165" s="101" t="s">
        <v>673</v>
      </c>
      <c r="G165" s="13"/>
      <c r="H165" s="13"/>
      <c r="I165" s="13"/>
      <c r="J165" s="13"/>
      <c r="K165" s="13"/>
      <c r="L165" s="14"/>
      <c r="M165" s="102"/>
      <c r="N165" s="103"/>
      <c r="O165" s="95"/>
      <c r="P165" s="95"/>
      <c r="Q165" s="95"/>
      <c r="R165" s="95"/>
      <c r="S165" s="95"/>
      <c r="T165" s="104"/>
      <c r="U165" s="13"/>
      <c r="V165" s="13"/>
      <c r="W165" s="13"/>
      <c r="X165" s="13"/>
      <c r="Y165" s="13"/>
      <c r="Z165" s="13"/>
      <c r="AA165" s="13"/>
      <c r="AB165" s="13"/>
      <c r="AC165" s="13"/>
      <c r="AD165" s="13"/>
      <c r="AE165" s="13"/>
      <c r="AT165" s="6" t="s">
        <v>191</v>
      </c>
      <c r="AU165" s="6" t="s">
        <v>85</v>
      </c>
    </row>
    <row r="166" spans="1:65" s="16" customFormat="1" ht="14.4" customHeight="1">
      <c r="A166" s="13"/>
      <c r="B166" s="14"/>
      <c r="C166" s="86" t="s">
        <v>326</v>
      </c>
      <c r="D166" s="86" t="s">
        <v>185</v>
      </c>
      <c r="E166" s="87" t="s">
        <v>723</v>
      </c>
      <c r="F166" s="88" t="s">
        <v>721</v>
      </c>
      <c r="G166" s="89" t="s">
        <v>225</v>
      </c>
      <c r="H166" s="90">
        <v>60</v>
      </c>
      <c r="I166" s="91"/>
      <c r="J166" s="91">
        <f>ROUND(I166*H166,2)</f>
        <v>0</v>
      </c>
      <c r="K166" s="92"/>
      <c r="L166" s="14" t="s">
        <v>1242</v>
      </c>
      <c r="M166" s="93" t="s">
        <v>1</v>
      </c>
      <c r="N166" s="94" t="s">
        <v>42</v>
      </c>
      <c r="O166" s="95"/>
      <c r="P166" s="96">
        <f>O166*H166</f>
        <v>0</v>
      </c>
      <c r="Q166" s="96">
        <v>0</v>
      </c>
      <c r="R166" s="96">
        <f>Q166*H166</f>
        <v>0</v>
      </c>
      <c r="S166" s="96">
        <v>0</v>
      </c>
      <c r="T166" s="97">
        <f>S166*H166</f>
        <v>0</v>
      </c>
      <c r="U166" s="13"/>
      <c r="V166" s="13"/>
      <c r="W166" s="13"/>
      <c r="X166" s="13"/>
      <c r="Y166" s="13"/>
      <c r="Z166" s="13"/>
      <c r="AA166" s="13"/>
      <c r="AB166" s="13"/>
      <c r="AC166" s="13"/>
      <c r="AD166" s="13"/>
      <c r="AE166" s="13"/>
      <c r="AR166" s="98" t="s">
        <v>85</v>
      </c>
      <c r="AT166" s="98" t="s">
        <v>185</v>
      </c>
      <c r="AU166" s="98" t="s">
        <v>85</v>
      </c>
      <c r="AY166" s="6" t="s">
        <v>184</v>
      </c>
      <c r="BE166" s="99">
        <f>IF(N166="základní",J166,0)</f>
        <v>0</v>
      </c>
      <c r="BF166" s="99">
        <f>IF(N166="snížená",J166,0)</f>
        <v>0</v>
      </c>
      <c r="BG166" s="99">
        <f>IF(N166="zákl. přenesená",J166,0)</f>
        <v>0</v>
      </c>
      <c r="BH166" s="99">
        <f>IF(N166="sníž. přenesená",J166,0)</f>
        <v>0</v>
      </c>
      <c r="BI166" s="99">
        <f>IF(N166="nulová",J166,0)</f>
        <v>0</v>
      </c>
      <c r="BJ166" s="6" t="s">
        <v>85</v>
      </c>
      <c r="BK166" s="99">
        <f>ROUND(I166*H166,2)</f>
        <v>0</v>
      </c>
      <c r="BL166" s="6" t="s">
        <v>85</v>
      </c>
      <c r="BM166" s="98" t="s">
        <v>724</v>
      </c>
    </row>
    <row r="167" spans="1:65" s="16" customFormat="1" ht="18">
      <c r="A167" s="13"/>
      <c r="B167" s="14"/>
      <c r="C167" s="13"/>
      <c r="D167" s="100" t="s">
        <v>191</v>
      </c>
      <c r="E167" s="13"/>
      <c r="F167" s="101" t="s">
        <v>673</v>
      </c>
      <c r="G167" s="13"/>
      <c r="H167" s="13"/>
      <c r="I167" s="13"/>
      <c r="J167" s="13"/>
      <c r="K167" s="13"/>
      <c r="L167" s="14"/>
      <c r="M167" s="102"/>
      <c r="N167" s="103"/>
      <c r="O167" s="95"/>
      <c r="P167" s="95"/>
      <c r="Q167" s="95"/>
      <c r="R167" s="95"/>
      <c r="S167" s="95"/>
      <c r="T167" s="104"/>
      <c r="U167" s="13"/>
      <c r="V167" s="13"/>
      <c r="W167" s="13"/>
      <c r="X167" s="13"/>
      <c r="Y167" s="13"/>
      <c r="Z167" s="13"/>
      <c r="AA167" s="13"/>
      <c r="AB167" s="13"/>
      <c r="AC167" s="13"/>
      <c r="AD167" s="13"/>
      <c r="AE167" s="13"/>
      <c r="AT167" s="6" t="s">
        <v>191</v>
      </c>
      <c r="AU167" s="6" t="s">
        <v>85</v>
      </c>
    </row>
    <row r="168" spans="1:65" s="16" customFormat="1" ht="14.4" customHeight="1">
      <c r="A168" s="13"/>
      <c r="B168" s="14"/>
      <c r="C168" s="86" t="s">
        <v>7</v>
      </c>
      <c r="D168" s="86" t="s">
        <v>185</v>
      </c>
      <c r="E168" s="87" t="s">
        <v>725</v>
      </c>
      <c r="F168" s="88" t="s">
        <v>726</v>
      </c>
      <c r="G168" s="89" t="s">
        <v>225</v>
      </c>
      <c r="H168" s="90">
        <v>3</v>
      </c>
      <c r="I168" s="91"/>
      <c r="J168" s="91">
        <f>ROUND(I168*H168,2)</f>
        <v>0</v>
      </c>
      <c r="K168" s="92"/>
      <c r="L168" s="14" t="s">
        <v>1242</v>
      </c>
      <c r="M168" s="93" t="s">
        <v>1</v>
      </c>
      <c r="N168" s="94" t="s">
        <v>42</v>
      </c>
      <c r="O168" s="95"/>
      <c r="P168" s="96">
        <f>O168*H168</f>
        <v>0</v>
      </c>
      <c r="Q168" s="96">
        <v>0</v>
      </c>
      <c r="R168" s="96">
        <f>Q168*H168</f>
        <v>0</v>
      </c>
      <c r="S168" s="96">
        <v>0</v>
      </c>
      <c r="T168" s="97">
        <f>S168*H168</f>
        <v>0</v>
      </c>
      <c r="U168" s="13"/>
      <c r="V168" s="13"/>
      <c r="W168" s="13"/>
      <c r="X168" s="13"/>
      <c r="Y168" s="13"/>
      <c r="Z168" s="13"/>
      <c r="AA168" s="13"/>
      <c r="AB168" s="13"/>
      <c r="AC168" s="13"/>
      <c r="AD168" s="13"/>
      <c r="AE168" s="13"/>
      <c r="AR168" s="98" t="s">
        <v>85</v>
      </c>
      <c r="AT168" s="98" t="s">
        <v>185</v>
      </c>
      <c r="AU168" s="98" t="s">
        <v>85</v>
      </c>
      <c r="AY168" s="6" t="s">
        <v>184</v>
      </c>
      <c r="BE168" s="99">
        <f>IF(N168="základní",J168,0)</f>
        <v>0</v>
      </c>
      <c r="BF168" s="99">
        <f>IF(N168="snížená",J168,0)</f>
        <v>0</v>
      </c>
      <c r="BG168" s="99">
        <f>IF(N168="zákl. přenesená",J168,0)</f>
        <v>0</v>
      </c>
      <c r="BH168" s="99">
        <f>IF(N168="sníž. přenesená",J168,0)</f>
        <v>0</v>
      </c>
      <c r="BI168" s="99">
        <f>IF(N168="nulová",J168,0)</f>
        <v>0</v>
      </c>
      <c r="BJ168" s="6" t="s">
        <v>85</v>
      </c>
      <c r="BK168" s="99">
        <f>ROUND(I168*H168,2)</f>
        <v>0</v>
      </c>
      <c r="BL168" s="6" t="s">
        <v>85</v>
      </c>
      <c r="BM168" s="98" t="s">
        <v>727</v>
      </c>
    </row>
    <row r="169" spans="1:65" s="16" customFormat="1" ht="18">
      <c r="A169" s="13"/>
      <c r="B169" s="14"/>
      <c r="C169" s="13"/>
      <c r="D169" s="100" t="s">
        <v>191</v>
      </c>
      <c r="E169" s="13"/>
      <c r="F169" s="101" t="s">
        <v>673</v>
      </c>
      <c r="G169" s="13"/>
      <c r="H169" s="13"/>
      <c r="I169" s="13"/>
      <c r="J169" s="13"/>
      <c r="K169" s="13"/>
      <c r="L169" s="14"/>
      <c r="M169" s="102"/>
      <c r="N169" s="103"/>
      <c r="O169" s="95"/>
      <c r="P169" s="95"/>
      <c r="Q169" s="95"/>
      <c r="R169" s="95"/>
      <c r="S169" s="95"/>
      <c r="T169" s="104"/>
      <c r="U169" s="13"/>
      <c r="V169" s="13"/>
      <c r="W169" s="13"/>
      <c r="X169" s="13"/>
      <c r="Y169" s="13"/>
      <c r="Z169" s="13"/>
      <c r="AA169" s="13"/>
      <c r="AB169" s="13"/>
      <c r="AC169" s="13"/>
      <c r="AD169" s="13"/>
      <c r="AE169" s="13"/>
      <c r="AT169" s="6" t="s">
        <v>191</v>
      </c>
      <c r="AU169" s="6" t="s">
        <v>85</v>
      </c>
    </row>
    <row r="170" spans="1:65" s="16" customFormat="1" ht="14.4" customHeight="1">
      <c r="A170" s="13"/>
      <c r="B170" s="14"/>
      <c r="C170" s="86" t="s">
        <v>333</v>
      </c>
      <c r="D170" s="86" t="s">
        <v>185</v>
      </c>
      <c r="E170" s="87" t="s">
        <v>728</v>
      </c>
      <c r="F170" s="88" t="s">
        <v>726</v>
      </c>
      <c r="G170" s="89" t="s">
        <v>225</v>
      </c>
      <c r="H170" s="90">
        <v>1</v>
      </c>
      <c r="I170" s="91"/>
      <c r="J170" s="91">
        <f>ROUND(I170*H170,2)</f>
        <v>0</v>
      </c>
      <c r="K170" s="92"/>
      <c r="L170" s="14" t="s">
        <v>1242</v>
      </c>
      <c r="M170" s="93" t="s">
        <v>1</v>
      </c>
      <c r="N170" s="94" t="s">
        <v>42</v>
      </c>
      <c r="O170" s="95"/>
      <c r="P170" s="96">
        <f>O170*H170</f>
        <v>0</v>
      </c>
      <c r="Q170" s="96">
        <v>0</v>
      </c>
      <c r="R170" s="96">
        <f>Q170*H170</f>
        <v>0</v>
      </c>
      <c r="S170" s="96">
        <v>0</v>
      </c>
      <c r="T170" s="97">
        <f>S170*H170</f>
        <v>0</v>
      </c>
      <c r="U170" s="13"/>
      <c r="V170" s="13"/>
      <c r="W170" s="13"/>
      <c r="X170" s="13"/>
      <c r="Y170" s="13"/>
      <c r="Z170" s="13"/>
      <c r="AA170" s="13"/>
      <c r="AB170" s="13"/>
      <c r="AC170" s="13"/>
      <c r="AD170" s="13"/>
      <c r="AE170" s="13"/>
      <c r="AR170" s="98" t="s">
        <v>85</v>
      </c>
      <c r="AT170" s="98" t="s">
        <v>185</v>
      </c>
      <c r="AU170" s="98" t="s">
        <v>85</v>
      </c>
      <c r="AY170" s="6" t="s">
        <v>184</v>
      </c>
      <c r="BE170" s="99">
        <f>IF(N170="základní",J170,0)</f>
        <v>0</v>
      </c>
      <c r="BF170" s="99">
        <f>IF(N170="snížená",J170,0)</f>
        <v>0</v>
      </c>
      <c r="BG170" s="99">
        <f>IF(N170="zákl. přenesená",J170,0)</f>
        <v>0</v>
      </c>
      <c r="BH170" s="99">
        <f>IF(N170="sníž. přenesená",J170,0)</f>
        <v>0</v>
      </c>
      <c r="BI170" s="99">
        <f>IF(N170="nulová",J170,0)</f>
        <v>0</v>
      </c>
      <c r="BJ170" s="6" t="s">
        <v>85</v>
      </c>
      <c r="BK170" s="99">
        <f>ROUND(I170*H170,2)</f>
        <v>0</v>
      </c>
      <c r="BL170" s="6" t="s">
        <v>85</v>
      </c>
      <c r="BM170" s="98" t="s">
        <v>729</v>
      </c>
    </row>
    <row r="171" spans="1:65" s="16" customFormat="1" ht="18">
      <c r="A171" s="13"/>
      <c r="B171" s="14"/>
      <c r="C171" s="13"/>
      <c r="D171" s="100" t="s">
        <v>191</v>
      </c>
      <c r="E171" s="13"/>
      <c r="F171" s="101" t="s">
        <v>673</v>
      </c>
      <c r="G171" s="13"/>
      <c r="H171" s="13"/>
      <c r="I171" s="13"/>
      <c r="J171" s="13"/>
      <c r="K171" s="13"/>
      <c r="L171" s="14"/>
      <c r="M171" s="102"/>
      <c r="N171" s="103"/>
      <c r="O171" s="95"/>
      <c r="P171" s="95"/>
      <c r="Q171" s="95"/>
      <c r="R171" s="95"/>
      <c r="S171" s="95"/>
      <c r="T171" s="104"/>
      <c r="U171" s="13"/>
      <c r="V171" s="13"/>
      <c r="W171" s="13"/>
      <c r="X171" s="13"/>
      <c r="Y171" s="13"/>
      <c r="Z171" s="13"/>
      <c r="AA171" s="13"/>
      <c r="AB171" s="13"/>
      <c r="AC171" s="13"/>
      <c r="AD171" s="13"/>
      <c r="AE171" s="13"/>
      <c r="AT171" s="6" t="s">
        <v>191</v>
      </c>
      <c r="AU171" s="6" t="s">
        <v>85</v>
      </c>
    </row>
    <row r="172" spans="1:65" s="16" customFormat="1" ht="14.4" customHeight="1">
      <c r="A172" s="13"/>
      <c r="B172" s="14"/>
      <c r="C172" s="86" t="s">
        <v>336</v>
      </c>
      <c r="D172" s="86" t="s">
        <v>185</v>
      </c>
      <c r="E172" s="87" t="s">
        <v>730</v>
      </c>
      <c r="F172" s="88" t="s">
        <v>726</v>
      </c>
      <c r="G172" s="89" t="s">
        <v>225</v>
      </c>
      <c r="H172" s="90">
        <v>1</v>
      </c>
      <c r="I172" s="91"/>
      <c r="J172" s="91">
        <f>ROUND(I172*H172,2)</f>
        <v>0</v>
      </c>
      <c r="K172" s="92"/>
      <c r="L172" s="14" t="s">
        <v>1242</v>
      </c>
      <c r="M172" s="93" t="s">
        <v>1</v>
      </c>
      <c r="N172" s="94" t="s">
        <v>42</v>
      </c>
      <c r="O172" s="95"/>
      <c r="P172" s="96">
        <f>O172*H172</f>
        <v>0</v>
      </c>
      <c r="Q172" s="96">
        <v>0</v>
      </c>
      <c r="R172" s="96">
        <f>Q172*H172</f>
        <v>0</v>
      </c>
      <c r="S172" s="96">
        <v>0</v>
      </c>
      <c r="T172" s="97">
        <f>S172*H172</f>
        <v>0</v>
      </c>
      <c r="U172" s="13"/>
      <c r="V172" s="13"/>
      <c r="W172" s="13"/>
      <c r="X172" s="13"/>
      <c r="Y172" s="13"/>
      <c r="Z172" s="13"/>
      <c r="AA172" s="13"/>
      <c r="AB172" s="13"/>
      <c r="AC172" s="13"/>
      <c r="AD172" s="13"/>
      <c r="AE172" s="13"/>
      <c r="AR172" s="98" t="s">
        <v>85</v>
      </c>
      <c r="AT172" s="98" t="s">
        <v>185</v>
      </c>
      <c r="AU172" s="98" t="s">
        <v>85</v>
      </c>
      <c r="AY172" s="6" t="s">
        <v>184</v>
      </c>
      <c r="BE172" s="99">
        <f>IF(N172="základní",J172,0)</f>
        <v>0</v>
      </c>
      <c r="BF172" s="99">
        <f>IF(N172="snížená",J172,0)</f>
        <v>0</v>
      </c>
      <c r="BG172" s="99">
        <f>IF(N172="zákl. přenesená",J172,0)</f>
        <v>0</v>
      </c>
      <c r="BH172" s="99">
        <f>IF(N172="sníž. přenesená",J172,0)</f>
        <v>0</v>
      </c>
      <c r="BI172" s="99">
        <f>IF(N172="nulová",J172,0)</f>
        <v>0</v>
      </c>
      <c r="BJ172" s="6" t="s">
        <v>85</v>
      </c>
      <c r="BK172" s="99">
        <f>ROUND(I172*H172,2)</f>
        <v>0</v>
      </c>
      <c r="BL172" s="6" t="s">
        <v>85</v>
      </c>
      <c r="BM172" s="98" t="s">
        <v>731</v>
      </c>
    </row>
    <row r="173" spans="1:65" s="16" customFormat="1" ht="18">
      <c r="A173" s="13"/>
      <c r="B173" s="14"/>
      <c r="C173" s="13"/>
      <c r="D173" s="100" t="s">
        <v>191</v>
      </c>
      <c r="E173" s="13"/>
      <c r="F173" s="101" t="s">
        <v>673</v>
      </c>
      <c r="G173" s="13"/>
      <c r="H173" s="13"/>
      <c r="I173" s="13"/>
      <c r="J173" s="13"/>
      <c r="K173" s="13"/>
      <c r="L173" s="14"/>
      <c r="M173" s="102"/>
      <c r="N173" s="103"/>
      <c r="O173" s="95"/>
      <c r="P173" s="95"/>
      <c r="Q173" s="95"/>
      <c r="R173" s="95"/>
      <c r="S173" s="95"/>
      <c r="T173" s="104"/>
      <c r="U173" s="13"/>
      <c r="V173" s="13"/>
      <c r="W173" s="13"/>
      <c r="X173" s="13"/>
      <c r="Y173" s="13"/>
      <c r="Z173" s="13"/>
      <c r="AA173" s="13"/>
      <c r="AB173" s="13"/>
      <c r="AC173" s="13"/>
      <c r="AD173" s="13"/>
      <c r="AE173" s="13"/>
      <c r="AT173" s="6" t="s">
        <v>191</v>
      </c>
      <c r="AU173" s="6" t="s">
        <v>85</v>
      </c>
    </row>
    <row r="174" spans="1:65" s="16" customFormat="1" ht="14.4" customHeight="1">
      <c r="A174" s="13"/>
      <c r="B174" s="14"/>
      <c r="C174" s="86" t="s">
        <v>340</v>
      </c>
      <c r="D174" s="86" t="s">
        <v>185</v>
      </c>
      <c r="E174" s="87" t="s">
        <v>732</v>
      </c>
      <c r="F174" s="88" t="s">
        <v>733</v>
      </c>
      <c r="G174" s="89" t="s">
        <v>225</v>
      </c>
      <c r="H174" s="90">
        <v>3</v>
      </c>
      <c r="I174" s="91"/>
      <c r="J174" s="91">
        <f>ROUND(I174*H174,2)</f>
        <v>0</v>
      </c>
      <c r="K174" s="92"/>
      <c r="L174" s="14" t="s">
        <v>1242</v>
      </c>
      <c r="M174" s="93" t="s">
        <v>1</v>
      </c>
      <c r="N174" s="94" t="s">
        <v>42</v>
      </c>
      <c r="O174" s="95"/>
      <c r="P174" s="96">
        <f>O174*H174</f>
        <v>0</v>
      </c>
      <c r="Q174" s="96">
        <v>0</v>
      </c>
      <c r="R174" s="96">
        <f>Q174*H174</f>
        <v>0</v>
      </c>
      <c r="S174" s="96">
        <v>0</v>
      </c>
      <c r="T174" s="97">
        <f>S174*H174</f>
        <v>0</v>
      </c>
      <c r="U174" s="13"/>
      <c r="V174" s="13"/>
      <c r="W174" s="13"/>
      <c r="X174" s="13"/>
      <c r="Y174" s="13"/>
      <c r="Z174" s="13"/>
      <c r="AA174" s="13"/>
      <c r="AB174" s="13"/>
      <c r="AC174" s="13"/>
      <c r="AD174" s="13"/>
      <c r="AE174" s="13"/>
      <c r="AR174" s="98" t="s">
        <v>85</v>
      </c>
      <c r="AT174" s="98" t="s">
        <v>185</v>
      </c>
      <c r="AU174" s="98" t="s">
        <v>85</v>
      </c>
      <c r="AY174" s="6" t="s">
        <v>184</v>
      </c>
      <c r="BE174" s="99">
        <f>IF(N174="základní",J174,0)</f>
        <v>0</v>
      </c>
      <c r="BF174" s="99">
        <f>IF(N174="snížená",J174,0)</f>
        <v>0</v>
      </c>
      <c r="BG174" s="99">
        <f>IF(N174="zákl. přenesená",J174,0)</f>
        <v>0</v>
      </c>
      <c r="BH174" s="99">
        <f>IF(N174="sníž. přenesená",J174,0)</f>
        <v>0</v>
      </c>
      <c r="BI174" s="99">
        <f>IF(N174="nulová",J174,0)</f>
        <v>0</v>
      </c>
      <c r="BJ174" s="6" t="s">
        <v>85</v>
      </c>
      <c r="BK174" s="99">
        <f>ROUND(I174*H174,2)</f>
        <v>0</v>
      </c>
      <c r="BL174" s="6" t="s">
        <v>85</v>
      </c>
      <c r="BM174" s="98" t="s">
        <v>734</v>
      </c>
    </row>
    <row r="175" spans="1:65" s="16" customFormat="1" ht="18">
      <c r="A175" s="13"/>
      <c r="B175" s="14"/>
      <c r="C175" s="13"/>
      <c r="D175" s="100" t="s">
        <v>191</v>
      </c>
      <c r="E175" s="13"/>
      <c r="F175" s="101" t="s">
        <v>673</v>
      </c>
      <c r="G175" s="13"/>
      <c r="H175" s="13"/>
      <c r="I175" s="13"/>
      <c r="J175" s="13"/>
      <c r="K175" s="13"/>
      <c r="L175" s="14"/>
      <c r="M175" s="102"/>
      <c r="N175" s="103"/>
      <c r="O175" s="95"/>
      <c r="P175" s="95"/>
      <c r="Q175" s="95"/>
      <c r="R175" s="95"/>
      <c r="S175" s="95"/>
      <c r="T175" s="104"/>
      <c r="U175" s="13"/>
      <c r="V175" s="13"/>
      <c r="W175" s="13"/>
      <c r="X175" s="13"/>
      <c r="Y175" s="13"/>
      <c r="Z175" s="13"/>
      <c r="AA175" s="13"/>
      <c r="AB175" s="13"/>
      <c r="AC175" s="13"/>
      <c r="AD175" s="13"/>
      <c r="AE175" s="13"/>
      <c r="AT175" s="6" t="s">
        <v>191</v>
      </c>
      <c r="AU175" s="6" t="s">
        <v>85</v>
      </c>
    </row>
    <row r="176" spans="1:65" s="16" customFormat="1" ht="14.4" customHeight="1">
      <c r="A176" s="13"/>
      <c r="B176" s="14"/>
      <c r="C176" s="86" t="s">
        <v>343</v>
      </c>
      <c r="D176" s="86" t="s">
        <v>185</v>
      </c>
      <c r="E176" s="87" t="s">
        <v>735</v>
      </c>
      <c r="F176" s="88" t="s">
        <v>726</v>
      </c>
      <c r="G176" s="89" t="s">
        <v>225</v>
      </c>
      <c r="H176" s="90">
        <v>1</v>
      </c>
      <c r="I176" s="91"/>
      <c r="J176" s="91">
        <f>ROUND(I176*H176,2)</f>
        <v>0</v>
      </c>
      <c r="K176" s="92"/>
      <c r="L176" s="14" t="s">
        <v>1242</v>
      </c>
      <c r="M176" s="93" t="s">
        <v>1</v>
      </c>
      <c r="N176" s="94" t="s">
        <v>42</v>
      </c>
      <c r="O176" s="95"/>
      <c r="P176" s="96">
        <f>O176*H176</f>
        <v>0</v>
      </c>
      <c r="Q176" s="96">
        <v>0</v>
      </c>
      <c r="R176" s="96">
        <f>Q176*H176</f>
        <v>0</v>
      </c>
      <c r="S176" s="96">
        <v>0</v>
      </c>
      <c r="T176" s="97">
        <f>S176*H176</f>
        <v>0</v>
      </c>
      <c r="U176" s="13"/>
      <c r="V176" s="13"/>
      <c r="W176" s="13"/>
      <c r="X176" s="13"/>
      <c r="Y176" s="13"/>
      <c r="Z176" s="13"/>
      <c r="AA176" s="13"/>
      <c r="AB176" s="13"/>
      <c r="AC176" s="13"/>
      <c r="AD176" s="13"/>
      <c r="AE176" s="13"/>
      <c r="AR176" s="98" t="s">
        <v>85</v>
      </c>
      <c r="AT176" s="98" t="s">
        <v>185</v>
      </c>
      <c r="AU176" s="98" t="s">
        <v>85</v>
      </c>
      <c r="AY176" s="6" t="s">
        <v>184</v>
      </c>
      <c r="BE176" s="99">
        <f>IF(N176="základní",J176,0)</f>
        <v>0</v>
      </c>
      <c r="BF176" s="99">
        <f>IF(N176="snížená",J176,0)</f>
        <v>0</v>
      </c>
      <c r="BG176" s="99">
        <f>IF(N176="zákl. přenesená",J176,0)</f>
        <v>0</v>
      </c>
      <c r="BH176" s="99">
        <f>IF(N176="sníž. přenesená",J176,0)</f>
        <v>0</v>
      </c>
      <c r="BI176" s="99">
        <f>IF(N176="nulová",J176,0)</f>
        <v>0</v>
      </c>
      <c r="BJ176" s="6" t="s">
        <v>85</v>
      </c>
      <c r="BK176" s="99">
        <f>ROUND(I176*H176,2)</f>
        <v>0</v>
      </c>
      <c r="BL176" s="6" t="s">
        <v>85</v>
      </c>
      <c r="BM176" s="98" t="s">
        <v>736</v>
      </c>
    </row>
    <row r="177" spans="1:65" s="16" customFormat="1" ht="18">
      <c r="A177" s="13"/>
      <c r="B177" s="14"/>
      <c r="C177" s="13"/>
      <c r="D177" s="100" t="s">
        <v>191</v>
      </c>
      <c r="E177" s="13"/>
      <c r="F177" s="101" t="s">
        <v>673</v>
      </c>
      <c r="G177" s="13"/>
      <c r="H177" s="13"/>
      <c r="I177" s="13"/>
      <c r="J177" s="13"/>
      <c r="K177" s="13"/>
      <c r="L177" s="14"/>
      <c r="M177" s="102"/>
      <c r="N177" s="103"/>
      <c r="O177" s="95"/>
      <c r="P177" s="95"/>
      <c r="Q177" s="95"/>
      <c r="R177" s="95"/>
      <c r="S177" s="95"/>
      <c r="T177" s="104"/>
      <c r="U177" s="13"/>
      <c r="V177" s="13"/>
      <c r="W177" s="13"/>
      <c r="X177" s="13"/>
      <c r="Y177" s="13"/>
      <c r="Z177" s="13"/>
      <c r="AA177" s="13"/>
      <c r="AB177" s="13"/>
      <c r="AC177" s="13"/>
      <c r="AD177" s="13"/>
      <c r="AE177" s="13"/>
      <c r="AT177" s="6" t="s">
        <v>191</v>
      </c>
      <c r="AU177" s="6" t="s">
        <v>85</v>
      </c>
    </row>
    <row r="178" spans="1:65" s="16" customFormat="1" ht="14.4" customHeight="1">
      <c r="A178" s="13"/>
      <c r="B178" s="14"/>
      <c r="C178" s="86" t="s">
        <v>346</v>
      </c>
      <c r="D178" s="86" t="s">
        <v>185</v>
      </c>
      <c r="E178" s="87" t="s">
        <v>737</v>
      </c>
      <c r="F178" s="88" t="s">
        <v>738</v>
      </c>
      <c r="G178" s="89" t="s">
        <v>225</v>
      </c>
      <c r="H178" s="90">
        <v>6</v>
      </c>
      <c r="I178" s="91"/>
      <c r="J178" s="91">
        <f>ROUND(I178*H178,2)</f>
        <v>0</v>
      </c>
      <c r="K178" s="92"/>
      <c r="L178" s="14" t="s">
        <v>1242</v>
      </c>
      <c r="M178" s="93" t="s">
        <v>1</v>
      </c>
      <c r="N178" s="94" t="s">
        <v>42</v>
      </c>
      <c r="O178" s="95"/>
      <c r="P178" s="96">
        <f>O178*H178</f>
        <v>0</v>
      </c>
      <c r="Q178" s="96">
        <v>0</v>
      </c>
      <c r="R178" s="96">
        <f>Q178*H178</f>
        <v>0</v>
      </c>
      <c r="S178" s="96">
        <v>0</v>
      </c>
      <c r="T178" s="97">
        <f>S178*H178</f>
        <v>0</v>
      </c>
      <c r="U178" s="13"/>
      <c r="V178" s="13"/>
      <c r="W178" s="13"/>
      <c r="X178" s="13"/>
      <c r="Y178" s="13"/>
      <c r="Z178" s="13"/>
      <c r="AA178" s="13"/>
      <c r="AB178" s="13"/>
      <c r="AC178" s="13"/>
      <c r="AD178" s="13"/>
      <c r="AE178" s="13"/>
      <c r="AR178" s="98" t="s">
        <v>85</v>
      </c>
      <c r="AT178" s="98" t="s">
        <v>185</v>
      </c>
      <c r="AU178" s="98" t="s">
        <v>85</v>
      </c>
      <c r="AY178" s="6" t="s">
        <v>184</v>
      </c>
      <c r="BE178" s="99">
        <f>IF(N178="základní",J178,0)</f>
        <v>0</v>
      </c>
      <c r="BF178" s="99">
        <f>IF(N178="snížená",J178,0)</f>
        <v>0</v>
      </c>
      <c r="BG178" s="99">
        <f>IF(N178="zákl. přenesená",J178,0)</f>
        <v>0</v>
      </c>
      <c r="BH178" s="99">
        <f>IF(N178="sníž. přenesená",J178,0)</f>
        <v>0</v>
      </c>
      <c r="BI178" s="99">
        <f>IF(N178="nulová",J178,0)</f>
        <v>0</v>
      </c>
      <c r="BJ178" s="6" t="s">
        <v>85</v>
      </c>
      <c r="BK178" s="99">
        <f>ROUND(I178*H178,2)</f>
        <v>0</v>
      </c>
      <c r="BL178" s="6" t="s">
        <v>85</v>
      </c>
      <c r="BM178" s="98" t="s">
        <v>739</v>
      </c>
    </row>
    <row r="179" spans="1:65" s="16" customFormat="1" ht="18">
      <c r="A179" s="13"/>
      <c r="B179" s="14"/>
      <c r="C179" s="13"/>
      <c r="D179" s="100" t="s">
        <v>191</v>
      </c>
      <c r="E179" s="13"/>
      <c r="F179" s="101" t="s">
        <v>673</v>
      </c>
      <c r="G179" s="13"/>
      <c r="H179" s="13"/>
      <c r="I179" s="13"/>
      <c r="J179" s="13"/>
      <c r="K179" s="13"/>
      <c r="L179" s="14"/>
      <c r="M179" s="102"/>
      <c r="N179" s="103"/>
      <c r="O179" s="95"/>
      <c r="P179" s="95"/>
      <c r="Q179" s="95"/>
      <c r="R179" s="95"/>
      <c r="S179" s="95"/>
      <c r="T179" s="104"/>
      <c r="U179" s="13"/>
      <c r="V179" s="13"/>
      <c r="W179" s="13"/>
      <c r="X179" s="13"/>
      <c r="Y179" s="13"/>
      <c r="Z179" s="13"/>
      <c r="AA179" s="13"/>
      <c r="AB179" s="13"/>
      <c r="AC179" s="13"/>
      <c r="AD179" s="13"/>
      <c r="AE179" s="13"/>
      <c r="AT179" s="6" t="s">
        <v>191</v>
      </c>
      <c r="AU179" s="6" t="s">
        <v>85</v>
      </c>
    </row>
    <row r="180" spans="1:65" s="16" customFormat="1" ht="14.4" customHeight="1">
      <c r="A180" s="13"/>
      <c r="B180" s="14"/>
      <c r="C180" s="86" t="s">
        <v>350</v>
      </c>
      <c r="D180" s="86" t="s">
        <v>185</v>
      </c>
      <c r="E180" s="87" t="s">
        <v>740</v>
      </c>
      <c r="F180" s="88" t="s">
        <v>741</v>
      </c>
      <c r="G180" s="89" t="s">
        <v>225</v>
      </c>
      <c r="H180" s="90">
        <v>1</v>
      </c>
      <c r="I180" s="91"/>
      <c r="J180" s="91">
        <f>ROUND(I180*H180,2)</f>
        <v>0</v>
      </c>
      <c r="K180" s="92"/>
      <c r="L180" s="14" t="s">
        <v>1242</v>
      </c>
      <c r="M180" s="93" t="s">
        <v>1</v>
      </c>
      <c r="N180" s="94" t="s">
        <v>42</v>
      </c>
      <c r="O180" s="95"/>
      <c r="P180" s="96">
        <f>O180*H180</f>
        <v>0</v>
      </c>
      <c r="Q180" s="96">
        <v>0</v>
      </c>
      <c r="R180" s="96">
        <f>Q180*H180</f>
        <v>0</v>
      </c>
      <c r="S180" s="96">
        <v>0</v>
      </c>
      <c r="T180" s="97">
        <f>S180*H180</f>
        <v>0</v>
      </c>
      <c r="U180" s="13"/>
      <c r="V180" s="13"/>
      <c r="W180" s="13"/>
      <c r="X180" s="13"/>
      <c r="Y180" s="13"/>
      <c r="Z180" s="13"/>
      <c r="AA180" s="13"/>
      <c r="AB180" s="13"/>
      <c r="AC180" s="13"/>
      <c r="AD180" s="13"/>
      <c r="AE180" s="13"/>
      <c r="AR180" s="98" t="s">
        <v>85</v>
      </c>
      <c r="AT180" s="98" t="s">
        <v>185</v>
      </c>
      <c r="AU180" s="98" t="s">
        <v>85</v>
      </c>
      <c r="AY180" s="6" t="s">
        <v>184</v>
      </c>
      <c r="BE180" s="99">
        <f>IF(N180="základní",J180,0)</f>
        <v>0</v>
      </c>
      <c r="BF180" s="99">
        <f>IF(N180="snížená",J180,0)</f>
        <v>0</v>
      </c>
      <c r="BG180" s="99">
        <f>IF(N180="zákl. přenesená",J180,0)</f>
        <v>0</v>
      </c>
      <c r="BH180" s="99">
        <f>IF(N180="sníž. přenesená",J180,0)</f>
        <v>0</v>
      </c>
      <c r="BI180" s="99">
        <f>IF(N180="nulová",J180,0)</f>
        <v>0</v>
      </c>
      <c r="BJ180" s="6" t="s">
        <v>85</v>
      </c>
      <c r="BK180" s="99">
        <f>ROUND(I180*H180,2)</f>
        <v>0</v>
      </c>
      <c r="BL180" s="6" t="s">
        <v>85</v>
      </c>
      <c r="BM180" s="98" t="s">
        <v>742</v>
      </c>
    </row>
    <row r="181" spans="1:65" s="16" customFormat="1" ht="18">
      <c r="A181" s="13"/>
      <c r="B181" s="14"/>
      <c r="C181" s="13"/>
      <c r="D181" s="100" t="s">
        <v>191</v>
      </c>
      <c r="E181" s="13"/>
      <c r="F181" s="101" t="s">
        <v>673</v>
      </c>
      <c r="G181" s="13"/>
      <c r="H181" s="13"/>
      <c r="I181" s="13"/>
      <c r="J181" s="13"/>
      <c r="K181" s="13"/>
      <c r="L181" s="14"/>
      <c r="M181" s="102"/>
      <c r="N181" s="103"/>
      <c r="O181" s="95"/>
      <c r="P181" s="95"/>
      <c r="Q181" s="95"/>
      <c r="R181" s="95"/>
      <c r="S181" s="95"/>
      <c r="T181" s="104"/>
      <c r="U181" s="13"/>
      <c r="V181" s="13"/>
      <c r="W181" s="13"/>
      <c r="X181" s="13"/>
      <c r="Y181" s="13"/>
      <c r="Z181" s="13"/>
      <c r="AA181" s="13"/>
      <c r="AB181" s="13"/>
      <c r="AC181" s="13"/>
      <c r="AD181" s="13"/>
      <c r="AE181" s="13"/>
      <c r="AT181" s="6" t="s">
        <v>191</v>
      </c>
      <c r="AU181" s="6" t="s">
        <v>85</v>
      </c>
    </row>
    <row r="182" spans="1:65" s="16" customFormat="1" ht="14.4" customHeight="1">
      <c r="A182" s="13"/>
      <c r="B182" s="14"/>
      <c r="C182" s="86" t="s">
        <v>354</v>
      </c>
      <c r="D182" s="86" t="s">
        <v>185</v>
      </c>
      <c r="E182" s="87" t="s">
        <v>743</v>
      </c>
      <c r="F182" s="88" t="s">
        <v>744</v>
      </c>
      <c r="G182" s="89" t="s">
        <v>225</v>
      </c>
      <c r="H182" s="90">
        <v>2</v>
      </c>
      <c r="I182" s="91"/>
      <c r="J182" s="91">
        <f>ROUND(I182*H182,2)</f>
        <v>0</v>
      </c>
      <c r="K182" s="92"/>
      <c r="L182" s="14" t="s">
        <v>1242</v>
      </c>
      <c r="M182" s="93" t="s">
        <v>1</v>
      </c>
      <c r="N182" s="94" t="s">
        <v>42</v>
      </c>
      <c r="O182" s="95"/>
      <c r="P182" s="96">
        <f>O182*H182</f>
        <v>0</v>
      </c>
      <c r="Q182" s="96">
        <v>0</v>
      </c>
      <c r="R182" s="96">
        <f>Q182*H182</f>
        <v>0</v>
      </c>
      <c r="S182" s="96">
        <v>0</v>
      </c>
      <c r="T182" s="97">
        <f>S182*H182</f>
        <v>0</v>
      </c>
      <c r="U182" s="13"/>
      <c r="V182" s="13"/>
      <c r="W182" s="13"/>
      <c r="X182" s="13"/>
      <c r="Y182" s="13"/>
      <c r="Z182" s="13"/>
      <c r="AA182" s="13"/>
      <c r="AB182" s="13"/>
      <c r="AC182" s="13"/>
      <c r="AD182" s="13"/>
      <c r="AE182" s="13"/>
      <c r="AR182" s="98" t="s">
        <v>85</v>
      </c>
      <c r="AT182" s="98" t="s">
        <v>185</v>
      </c>
      <c r="AU182" s="98" t="s">
        <v>85</v>
      </c>
      <c r="AY182" s="6" t="s">
        <v>184</v>
      </c>
      <c r="BE182" s="99">
        <f>IF(N182="základní",J182,0)</f>
        <v>0</v>
      </c>
      <c r="BF182" s="99">
        <f>IF(N182="snížená",J182,0)</f>
        <v>0</v>
      </c>
      <c r="BG182" s="99">
        <f>IF(N182="zákl. přenesená",J182,0)</f>
        <v>0</v>
      </c>
      <c r="BH182" s="99">
        <f>IF(N182="sníž. přenesená",J182,0)</f>
        <v>0</v>
      </c>
      <c r="BI182" s="99">
        <f>IF(N182="nulová",J182,0)</f>
        <v>0</v>
      </c>
      <c r="BJ182" s="6" t="s">
        <v>85</v>
      </c>
      <c r="BK182" s="99">
        <f>ROUND(I182*H182,2)</f>
        <v>0</v>
      </c>
      <c r="BL182" s="6" t="s">
        <v>85</v>
      </c>
      <c r="BM182" s="98" t="s">
        <v>745</v>
      </c>
    </row>
    <row r="183" spans="1:65" s="16" customFormat="1" ht="18">
      <c r="A183" s="13"/>
      <c r="B183" s="14"/>
      <c r="C183" s="13"/>
      <c r="D183" s="100" t="s">
        <v>191</v>
      </c>
      <c r="E183" s="13"/>
      <c r="F183" s="101" t="s">
        <v>673</v>
      </c>
      <c r="G183" s="13"/>
      <c r="H183" s="13"/>
      <c r="I183" s="13"/>
      <c r="J183" s="13"/>
      <c r="K183" s="13"/>
      <c r="L183" s="14"/>
      <c r="M183" s="102"/>
      <c r="N183" s="103"/>
      <c r="O183" s="95"/>
      <c r="P183" s="95"/>
      <c r="Q183" s="95"/>
      <c r="R183" s="95"/>
      <c r="S183" s="95"/>
      <c r="T183" s="104"/>
      <c r="U183" s="13"/>
      <c r="V183" s="13"/>
      <c r="W183" s="13"/>
      <c r="X183" s="13"/>
      <c r="Y183" s="13"/>
      <c r="Z183" s="13"/>
      <c r="AA183" s="13"/>
      <c r="AB183" s="13"/>
      <c r="AC183" s="13"/>
      <c r="AD183" s="13"/>
      <c r="AE183" s="13"/>
      <c r="AT183" s="6" t="s">
        <v>191</v>
      </c>
      <c r="AU183" s="6" t="s">
        <v>85</v>
      </c>
    </row>
    <row r="184" spans="1:65" s="16" customFormat="1" ht="14.4" customHeight="1">
      <c r="A184" s="13"/>
      <c r="B184" s="14"/>
      <c r="C184" s="86" t="s">
        <v>358</v>
      </c>
      <c r="D184" s="86" t="s">
        <v>185</v>
      </c>
      <c r="E184" s="87" t="s">
        <v>746</v>
      </c>
      <c r="F184" s="88" t="s">
        <v>747</v>
      </c>
      <c r="G184" s="89" t="s">
        <v>225</v>
      </c>
      <c r="H184" s="90">
        <v>3</v>
      </c>
      <c r="I184" s="91"/>
      <c r="J184" s="91">
        <f>ROUND(I184*H184,2)</f>
        <v>0</v>
      </c>
      <c r="K184" s="92"/>
      <c r="L184" s="14" t="s">
        <v>1242</v>
      </c>
      <c r="M184" s="93" t="s">
        <v>1</v>
      </c>
      <c r="N184" s="94" t="s">
        <v>42</v>
      </c>
      <c r="O184" s="95"/>
      <c r="P184" s="96">
        <f>O184*H184</f>
        <v>0</v>
      </c>
      <c r="Q184" s="96">
        <v>0</v>
      </c>
      <c r="R184" s="96">
        <f>Q184*H184</f>
        <v>0</v>
      </c>
      <c r="S184" s="96">
        <v>0</v>
      </c>
      <c r="T184" s="97">
        <f>S184*H184</f>
        <v>0</v>
      </c>
      <c r="U184" s="13"/>
      <c r="V184" s="13"/>
      <c r="W184" s="13"/>
      <c r="X184" s="13"/>
      <c r="Y184" s="13"/>
      <c r="Z184" s="13"/>
      <c r="AA184" s="13"/>
      <c r="AB184" s="13"/>
      <c r="AC184" s="13"/>
      <c r="AD184" s="13"/>
      <c r="AE184" s="13"/>
      <c r="AR184" s="98" t="s">
        <v>85</v>
      </c>
      <c r="AT184" s="98" t="s">
        <v>185</v>
      </c>
      <c r="AU184" s="98" t="s">
        <v>85</v>
      </c>
      <c r="AY184" s="6" t="s">
        <v>184</v>
      </c>
      <c r="BE184" s="99">
        <f>IF(N184="základní",J184,0)</f>
        <v>0</v>
      </c>
      <c r="BF184" s="99">
        <f>IF(N184="snížená",J184,0)</f>
        <v>0</v>
      </c>
      <c r="BG184" s="99">
        <f>IF(N184="zákl. přenesená",J184,0)</f>
        <v>0</v>
      </c>
      <c r="BH184" s="99">
        <f>IF(N184="sníž. přenesená",J184,0)</f>
        <v>0</v>
      </c>
      <c r="BI184" s="99">
        <f>IF(N184="nulová",J184,0)</f>
        <v>0</v>
      </c>
      <c r="BJ184" s="6" t="s">
        <v>85</v>
      </c>
      <c r="BK184" s="99">
        <f>ROUND(I184*H184,2)</f>
        <v>0</v>
      </c>
      <c r="BL184" s="6" t="s">
        <v>85</v>
      </c>
      <c r="BM184" s="98" t="s">
        <v>748</v>
      </c>
    </row>
    <row r="185" spans="1:65" s="16" customFormat="1" ht="18">
      <c r="A185" s="13"/>
      <c r="B185" s="14"/>
      <c r="C185" s="13"/>
      <c r="D185" s="100" t="s">
        <v>191</v>
      </c>
      <c r="E185" s="13"/>
      <c r="F185" s="101" t="s">
        <v>673</v>
      </c>
      <c r="G185" s="13"/>
      <c r="H185" s="13"/>
      <c r="I185" s="13"/>
      <c r="J185" s="13"/>
      <c r="K185" s="13"/>
      <c r="L185" s="14"/>
      <c r="M185" s="102"/>
      <c r="N185" s="103"/>
      <c r="O185" s="95"/>
      <c r="P185" s="95"/>
      <c r="Q185" s="95"/>
      <c r="R185" s="95"/>
      <c r="S185" s="95"/>
      <c r="T185" s="104"/>
      <c r="U185" s="13"/>
      <c r="V185" s="13"/>
      <c r="W185" s="13"/>
      <c r="X185" s="13"/>
      <c r="Y185" s="13"/>
      <c r="Z185" s="13"/>
      <c r="AA185" s="13"/>
      <c r="AB185" s="13"/>
      <c r="AC185" s="13"/>
      <c r="AD185" s="13"/>
      <c r="AE185" s="13"/>
      <c r="AT185" s="6" t="s">
        <v>191</v>
      </c>
      <c r="AU185" s="6" t="s">
        <v>85</v>
      </c>
    </row>
    <row r="186" spans="1:65" s="16" customFormat="1" ht="14.4" customHeight="1">
      <c r="A186" s="13"/>
      <c r="B186" s="14"/>
      <c r="C186" s="86" t="s">
        <v>362</v>
      </c>
      <c r="D186" s="86" t="s">
        <v>185</v>
      </c>
      <c r="E186" s="87" t="s">
        <v>749</v>
      </c>
      <c r="F186" s="88" t="s">
        <v>750</v>
      </c>
      <c r="G186" s="89" t="s">
        <v>225</v>
      </c>
      <c r="H186" s="90">
        <v>1</v>
      </c>
      <c r="I186" s="91"/>
      <c r="J186" s="91">
        <f>ROUND(I186*H186,2)</f>
        <v>0</v>
      </c>
      <c r="K186" s="92"/>
      <c r="L186" s="14" t="s">
        <v>1242</v>
      </c>
      <c r="M186" s="93" t="s">
        <v>1</v>
      </c>
      <c r="N186" s="94" t="s">
        <v>42</v>
      </c>
      <c r="O186" s="95"/>
      <c r="P186" s="96">
        <f>O186*H186</f>
        <v>0</v>
      </c>
      <c r="Q186" s="96">
        <v>0</v>
      </c>
      <c r="R186" s="96">
        <f>Q186*H186</f>
        <v>0</v>
      </c>
      <c r="S186" s="96">
        <v>0</v>
      </c>
      <c r="T186" s="97">
        <f>S186*H186</f>
        <v>0</v>
      </c>
      <c r="U186" s="13"/>
      <c r="V186" s="13"/>
      <c r="W186" s="13"/>
      <c r="X186" s="13"/>
      <c r="Y186" s="13"/>
      <c r="Z186" s="13"/>
      <c r="AA186" s="13"/>
      <c r="AB186" s="13"/>
      <c r="AC186" s="13"/>
      <c r="AD186" s="13"/>
      <c r="AE186" s="13"/>
      <c r="AR186" s="98" t="s">
        <v>85</v>
      </c>
      <c r="AT186" s="98" t="s">
        <v>185</v>
      </c>
      <c r="AU186" s="98" t="s">
        <v>85</v>
      </c>
      <c r="AY186" s="6" t="s">
        <v>184</v>
      </c>
      <c r="BE186" s="99">
        <f>IF(N186="základní",J186,0)</f>
        <v>0</v>
      </c>
      <c r="BF186" s="99">
        <f>IF(N186="snížená",J186,0)</f>
        <v>0</v>
      </c>
      <c r="BG186" s="99">
        <f>IF(N186="zákl. přenesená",J186,0)</f>
        <v>0</v>
      </c>
      <c r="BH186" s="99">
        <f>IF(N186="sníž. přenesená",J186,0)</f>
        <v>0</v>
      </c>
      <c r="BI186" s="99">
        <f>IF(N186="nulová",J186,0)</f>
        <v>0</v>
      </c>
      <c r="BJ186" s="6" t="s">
        <v>85</v>
      </c>
      <c r="BK186" s="99">
        <f>ROUND(I186*H186,2)</f>
        <v>0</v>
      </c>
      <c r="BL186" s="6" t="s">
        <v>85</v>
      </c>
      <c r="BM186" s="98" t="s">
        <v>751</v>
      </c>
    </row>
    <row r="187" spans="1:65" s="16" customFormat="1" ht="18">
      <c r="A187" s="13"/>
      <c r="B187" s="14"/>
      <c r="C187" s="13"/>
      <c r="D187" s="100" t="s">
        <v>191</v>
      </c>
      <c r="E187" s="13"/>
      <c r="F187" s="101" t="s">
        <v>673</v>
      </c>
      <c r="G187" s="13"/>
      <c r="H187" s="13"/>
      <c r="I187" s="13"/>
      <c r="J187" s="13"/>
      <c r="K187" s="13"/>
      <c r="L187" s="14"/>
      <c r="M187" s="102"/>
      <c r="N187" s="103"/>
      <c r="O187" s="95"/>
      <c r="P187" s="95"/>
      <c r="Q187" s="95"/>
      <c r="R187" s="95"/>
      <c r="S187" s="95"/>
      <c r="T187" s="104"/>
      <c r="U187" s="13"/>
      <c r="V187" s="13"/>
      <c r="W187" s="13"/>
      <c r="X187" s="13"/>
      <c r="Y187" s="13"/>
      <c r="Z187" s="13"/>
      <c r="AA187" s="13"/>
      <c r="AB187" s="13"/>
      <c r="AC187" s="13"/>
      <c r="AD187" s="13"/>
      <c r="AE187" s="13"/>
      <c r="AT187" s="6" t="s">
        <v>191</v>
      </c>
      <c r="AU187" s="6" t="s">
        <v>85</v>
      </c>
    </row>
    <row r="188" spans="1:65" s="16" customFormat="1" ht="14.4" customHeight="1">
      <c r="A188" s="13"/>
      <c r="B188" s="14"/>
      <c r="C188" s="86" t="s">
        <v>368</v>
      </c>
      <c r="D188" s="86" t="s">
        <v>185</v>
      </c>
      <c r="E188" s="87" t="s">
        <v>752</v>
      </c>
      <c r="F188" s="88" t="s">
        <v>753</v>
      </c>
      <c r="G188" s="89" t="s">
        <v>225</v>
      </c>
      <c r="H188" s="90">
        <v>106</v>
      </c>
      <c r="I188" s="91"/>
      <c r="J188" s="91">
        <f>ROUND(I188*H188,2)</f>
        <v>0</v>
      </c>
      <c r="K188" s="92"/>
      <c r="L188" s="14" t="s">
        <v>1242</v>
      </c>
      <c r="M188" s="93" t="s">
        <v>1</v>
      </c>
      <c r="N188" s="94" t="s">
        <v>42</v>
      </c>
      <c r="O188" s="95"/>
      <c r="P188" s="96">
        <f>O188*H188</f>
        <v>0</v>
      </c>
      <c r="Q188" s="96">
        <v>0</v>
      </c>
      <c r="R188" s="96">
        <f>Q188*H188</f>
        <v>0</v>
      </c>
      <c r="S188" s="96">
        <v>0</v>
      </c>
      <c r="T188" s="97">
        <f>S188*H188</f>
        <v>0</v>
      </c>
      <c r="U188" s="13"/>
      <c r="V188" s="13"/>
      <c r="W188" s="13"/>
      <c r="X188" s="13"/>
      <c r="Y188" s="13"/>
      <c r="Z188" s="13"/>
      <c r="AA188" s="13"/>
      <c r="AB188" s="13"/>
      <c r="AC188" s="13"/>
      <c r="AD188" s="13"/>
      <c r="AE188" s="13"/>
      <c r="AR188" s="98" t="s">
        <v>85</v>
      </c>
      <c r="AT188" s="98" t="s">
        <v>185</v>
      </c>
      <c r="AU188" s="98" t="s">
        <v>85</v>
      </c>
      <c r="AY188" s="6" t="s">
        <v>184</v>
      </c>
      <c r="BE188" s="99">
        <f>IF(N188="základní",J188,0)</f>
        <v>0</v>
      </c>
      <c r="BF188" s="99">
        <f>IF(N188="snížená",J188,0)</f>
        <v>0</v>
      </c>
      <c r="BG188" s="99">
        <f>IF(N188="zákl. přenesená",J188,0)</f>
        <v>0</v>
      </c>
      <c r="BH188" s="99">
        <f>IF(N188="sníž. přenesená",J188,0)</f>
        <v>0</v>
      </c>
      <c r="BI188" s="99">
        <f>IF(N188="nulová",J188,0)</f>
        <v>0</v>
      </c>
      <c r="BJ188" s="6" t="s">
        <v>85</v>
      </c>
      <c r="BK188" s="99">
        <f>ROUND(I188*H188,2)</f>
        <v>0</v>
      </c>
      <c r="BL188" s="6" t="s">
        <v>85</v>
      </c>
      <c r="BM188" s="98" t="s">
        <v>754</v>
      </c>
    </row>
    <row r="189" spans="1:65" s="16" customFormat="1" ht="18">
      <c r="A189" s="13"/>
      <c r="B189" s="14"/>
      <c r="C189" s="13"/>
      <c r="D189" s="100" t="s">
        <v>191</v>
      </c>
      <c r="E189" s="13"/>
      <c r="F189" s="101" t="s">
        <v>673</v>
      </c>
      <c r="G189" s="13"/>
      <c r="H189" s="13"/>
      <c r="I189" s="13"/>
      <c r="J189" s="13"/>
      <c r="K189" s="13"/>
      <c r="L189" s="14"/>
      <c r="M189" s="102"/>
      <c r="N189" s="103"/>
      <c r="O189" s="95"/>
      <c r="P189" s="95"/>
      <c r="Q189" s="95"/>
      <c r="R189" s="95"/>
      <c r="S189" s="95"/>
      <c r="T189" s="104"/>
      <c r="U189" s="13"/>
      <c r="V189" s="13"/>
      <c r="W189" s="13"/>
      <c r="X189" s="13"/>
      <c r="Y189" s="13"/>
      <c r="Z189" s="13"/>
      <c r="AA189" s="13"/>
      <c r="AB189" s="13"/>
      <c r="AC189" s="13"/>
      <c r="AD189" s="13"/>
      <c r="AE189" s="13"/>
      <c r="AT189" s="6" t="s">
        <v>191</v>
      </c>
      <c r="AU189" s="6" t="s">
        <v>85</v>
      </c>
    </row>
    <row r="190" spans="1:65" s="16" customFormat="1" ht="14.4" customHeight="1">
      <c r="A190" s="13"/>
      <c r="B190" s="14"/>
      <c r="C190" s="86" t="s">
        <v>373</v>
      </c>
      <c r="D190" s="86" t="s">
        <v>185</v>
      </c>
      <c r="E190" s="87" t="s">
        <v>755</v>
      </c>
      <c r="F190" s="88" t="s">
        <v>756</v>
      </c>
      <c r="G190" s="89" t="s">
        <v>225</v>
      </c>
      <c r="H190" s="90">
        <v>4</v>
      </c>
      <c r="I190" s="91"/>
      <c r="J190" s="91">
        <f>ROUND(I190*H190,2)</f>
        <v>0</v>
      </c>
      <c r="K190" s="92"/>
      <c r="L190" s="14" t="s">
        <v>1242</v>
      </c>
      <c r="M190" s="93" t="s">
        <v>1</v>
      </c>
      <c r="N190" s="94" t="s">
        <v>42</v>
      </c>
      <c r="O190" s="95"/>
      <c r="P190" s="96">
        <f>O190*H190</f>
        <v>0</v>
      </c>
      <c r="Q190" s="96">
        <v>0</v>
      </c>
      <c r="R190" s="96">
        <f>Q190*H190</f>
        <v>0</v>
      </c>
      <c r="S190" s="96">
        <v>0</v>
      </c>
      <c r="T190" s="97">
        <f>S190*H190</f>
        <v>0</v>
      </c>
      <c r="U190" s="13"/>
      <c r="V190" s="13"/>
      <c r="W190" s="13"/>
      <c r="X190" s="13"/>
      <c r="Y190" s="13"/>
      <c r="Z190" s="13"/>
      <c r="AA190" s="13"/>
      <c r="AB190" s="13"/>
      <c r="AC190" s="13"/>
      <c r="AD190" s="13"/>
      <c r="AE190" s="13"/>
      <c r="AR190" s="98" t="s">
        <v>85</v>
      </c>
      <c r="AT190" s="98" t="s">
        <v>185</v>
      </c>
      <c r="AU190" s="98" t="s">
        <v>85</v>
      </c>
      <c r="AY190" s="6" t="s">
        <v>184</v>
      </c>
      <c r="BE190" s="99">
        <f>IF(N190="základní",J190,0)</f>
        <v>0</v>
      </c>
      <c r="BF190" s="99">
        <f>IF(N190="snížená",J190,0)</f>
        <v>0</v>
      </c>
      <c r="BG190" s="99">
        <f>IF(N190="zákl. přenesená",J190,0)</f>
        <v>0</v>
      </c>
      <c r="BH190" s="99">
        <f>IF(N190="sníž. přenesená",J190,0)</f>
        <v>0</v>
      </c>
      <c r="BI190" s="99">
        <f>IF(N190="nulová",J190,0)</f>
        <v>0</v>
      </c>
      <c r="BJ190" s="6" t="s">
        <v>85</v>
      </c>
      <c r="BK190" s="99">
        <f>ROUND(I190*H190,2)</f>
        <v>0</v>
      </c>
      <c r="BL190" s="6" t="s">
        <v>85</v>
      </c>
      <c r="BM190" s="98" t="s">
        <v>757</v>
      </c>
    </row>
    <row r="191" spans="1:65" s="16" customFormat="1" ht="18">
      <c r="A191" s="13"/>
      <c r="B191" s="14"/>
      <c r="C191" s="13"/>
      <c r="D191" s="100" t="s">
        <v>191</v>
      </c>
      <c r="E191" s="13"/>
      <c r="F191" s="101" t="s">
        <v>673</v>
      </c>
      <c r="G191" s="13"/>
      <c r="H191" s="13"/>
      <c r="I191" s="13"/>
      <c r="J191" s="13"/>
      <c r="K191" s="13"/>
      <c r="L191" s="14"/>
      <c r="M191" s="102"/>
      <c r="N191" s="103"/>
      <c r="O191" s="95"/>
      <c r="P191" s="95"/>
      <c r="Q191" s="95"/>
      <c r="R191" s="95"/>
      <c r="S191" s="95"/>
      <c r="T191" s="104"/>
      <c r="U191" s="13"/>
      <c r="V191" s="13"/>
      <c r="W191" s="13"/>
      <c r="X191" s="13"/>
      <c r="Y191" s="13"/>
      <c r="Z191" s="13"/>
      <c r="AA191" s="13"/>
      <c r="AB191" s="13"/>
      <c r="AC191" s="13"/>
      <c r="AD191" s="13"/>
      <c r="AE191" s="13"/>
      <c r="AT191" s="6" t="s">
        <v>191</v>
      </c>
      <c r="AU191" s="6" t="s">
        <v>85</v>
      </c>
    </row>
    <row r="192" spans="1:65" s="16" customFormat="1" ht="14.4" customHeight="1">
      <c r="A192" s="13"/>
      <c r="B192" s="14"/>
      <c r="C192" s="86" t="s">
        <v>377</v>
      </c>
      <c r="D192" s="86" t="s">
        <v>185</v>
      </c>
      <c r="E192" s="87" t="s">
        <v>758</v>
      </c>
      <c r="F192" s="88" t="s">
        <v>753</v>
      </c>
      <c r="G192" s="89" t="s">
        <v>225</v>
      </c>
      <c r="H192" s="90">
        <v>2</v>
      </c>
      <c r="I192" s="91"/>
      <c r="J192" s="91">
        <f>ROUND(I192*H192,2)</f>
        <v>0</v>
      </c>
      <c r="K192" s="92"/>
      <c r="L192" s="14" t="s">
        <v>1242</v>
      </c>
      <c r="M192" s="93" t="s">
        <v>1</v>
      </c>
      <c r="N192" s="94" t="s">
        <v>42</v>
      </c>
      <c r="O192" s="95"/>
      <c r="P192" s="96">
        <f>O192*H192</f>
        <v>0</v>
      </c>
      <c r="Q192" s="96">
        <v>0</v>
      </c>
      <c r="R192" s="96">
        <f>Q192*H192</f>
        <v>0</v>
      </c>
      <c r="S192" s="96">
        <v>0</v>
      </c>
      <c r="T192" s="97">
        <f>S192*H192</f>
        <v>0</v>
      </c>
      <c r="U192" s="13"/>
      <c r="V192" s="13"/>
      <c r="W192" s="13"/>
      <c r="X192" s="13"/>
      <c r="Y192" s="13"/>
      <c r="Z192" s="13"/>
      <c r="AA192" s="13"/>
      <c r="AB192" s="13"/>
      <c r="AC192" s="13"/>
      <c r="AD192" s="13"/>
      <c r="AE192" s="13"/>
      <c r="AR192" s="98" t="s">
        <v>85</v>
      </c>
      <c r="AT192" s="98" t="s">
        <v>185</v>
      </c>
      <c r="AU192" s="98" t="s">
        <v>85</v>
      </c>
      <c r="AY192" s="6" t="s">
        <v>184</v>
      </c>
      <c r="BE192" s="99">
        <f>IF(N192="základní",J192,0)</f>
        <v>0</v>
      </c>
      <c r="BF192" s="99">
        <f>IF(N192="snížená",J192,0)</f>
        <v>0</v>
      </c>
      <c r="BG192" s="99">
        <f>IF(N192="zákl. přenesená",J192,0)</f>
        <v>0</v>
      </c>
      <c r="BH192" s="99">
        <f>IF(N192="sníž. přenesená",J192,0)</f>
        <v>0</v>
      </c>
      <c r="BI192" s="99">
        <f>IF(N192="nulová",J192,0)</f>
        <v>0</v>
      </c>
      <c r="BJ192" s="6" t="s">
        <v>85</v>
      </c>
      <c r="BK192" s="99">
        <f>ROUND(I192*H192,2)</f>
        <v>0</v>
      </c>
      <c r="BL192" s="6" t="s">
        <v>85</v>
      </c>
      <c r="BM192" s="98" t="s">
        <v>759</v>
      </c>
    </row>
    <row r="193" spans="1:65" s="16" customFormat="1" ht="18">
      <c r="A193" s="13"/>
      <c r="B193" s="14"/>
      <c r="C193" s="13"/>
      <c r="D193" s="100" t="s">
        <v>191</v>
      </c>
      <c r="E193" s="13"/>
      <c r="F193" s="101" t="s">
        <v>673</v>
      </c>
      <c r="G193" s="13"/>
      <c r="H193" s="13"/>
      <c r="I193" s="13"/>
      <c r="J193" s="13"/>
      <c r="K193" s="13"/>
      <c r="L193" s="14"/>
      <c r="M193" s="102"/>
      <c r="N193" s="103"/>
      <c r="O193" s="95"/>
      <c r="P193" s="95"/>
      <c r="Q193" s="95"/>
      <c r="R193" s="95"/>
      <c r="S193" s="95"/>
      <c r="T193" s="104"/>
      <c r="U193" s="13"/>
      <c r="V193" s="13"/>
      <c r="W193" s="13"/>
      <c r="X193" s="13"/>
      <c r="Y193" s="13"/>
      <c r="Z193" s="13"/>
      <c r="AA193" s="13"/>
      <c r="AB193" s="13"/>
      <c r="AC193" s="13"/>
      <c r="AD193" s="13"/>
      <c r="AE193" s="13"/>
      <c r="AT193" s="6" t="s">
        <v>191</v>
      </c>
      <c r="AU193" s="6" t="s">
        <v>85</v>
      </c>
    </row>
    <row r="194" spans="1:65" s="16" customFormat="1" ht="14.4" customHeight="1">
      <c r="A194" s="13"/>
      <c r="B194" s="14"/>
      <c r="C194" s="86" t="s">
        <v>381</v>
      </c>
      <c r="D194" s="86" t="s">
        <v>185</v>
      </c>
      <c r="E194" s="87" t="s">
        <v>760</v>
      </c>
      <c r="F194" s="88" t="s">
        <v>753</v>
      </c>
      <c r="G194" s="89" t="s">
        <v>225</v>
      </c>
      <c r="H194" s="90">
        <v>2</v>
      </c>
      <c r="I194" s="91"/>
      <c r="J194" s="91">
        <f>ROUND(I194*H194,2)</f>
        <v>0</v>
      </c>
      <c r="K194" s="92"/>
      <c r="L194" s="14" t="s">
        <v>1242</v>
      </c>
      <c r="M194" s="93" t="s">
        <v>1</v>
      </c>
      <c r="N194" s="94" t="s">
        <v>42</v>
      </c>
      <c r="O194" s="95"/>
      <c r="P194" s="96">
        <f>O194*H194</f>
        <v>0</v>
      </c>
      <c r="Q194" s="96">
        <v>0</v>
      </c>
      <c r="R194" s="96">
        <f>Q194*H194</f>
        <v>0</v>
      </c>
      <c r="S194" s="96">
        <v>0</v>
      </c>
      <c r="T194" s="97">
        <f>S194*H194</f>
        <v>0</v>
      </c>
      <c r="U194" s="13"/>
      <c r="V194" s="13"/>
      <c r="W194" s="13"/>
      <c r="X194" s="13"/>
      <c r="Y194" s="13"/>
      <c r="Z194" s="13"/>
      <c r="AA194" s="13"/>
      <c r="AB194" s="13"/>
      <c r="AC194" s="13"/>
      <c r="AD194" s="13"/>
      <c r="AE194" s="13"/>
      <c r="AR194" s="98" t="s">
        <v>85</v>
      </c>
      <c r="AT194" s="98" t="s">
        <v>185</v>
      </c>
      <c r="AU194" s="98" t="s">
        <v>85</v>
      </c>
      <c r="AY194" s="6" t="s">
        <v>184</v>
      </c>
      <c r="BE194" s="99">
        <f>IF(N194="základní",J194,0)</f>
        <v>0</v>
      </c>
      <c r="BF194" s="99">
        <f>IF(N194="snížená",J194,0)</f>
        <v>0</v>
      </c>
      <c r="BG194" s="99">
        <f>IF(N194="zákl. přenesená",J194,0)</f>
        <v>0</v>
      </c>
      <c r="BH194" s="99">
        <f>IF(N194="sníž. přenesená",J194,0)</f>
        <v>0</v>
      </c>
      <c r="BI194" s="99">
        <f>IF(N194="nulová",J194,0)</f>
        <v>0</v>
      </c>
      <c r="BJ194" s="6" t="s">
        <v>85</v>
      </c>
      <c r="BK194" s="99">
        <f>ROUND(I194*H194,2)</f>
        <v>0</v>
      </c>
      <c r="BL194" s="6" t="s">
        <v>85</v>
      </c>
      <c r="BM194" s="98" t="s">
        <v>761</v>
      </c>
    </row>
    <row r="195" spans="1:65" s="16" customFormat="1" ht="18">
      <c r="A195" s="13"/>
      <c r="B195" s="14"/>
      <c r="C195" s="13"/>
      <c r="D195" s="100" t="s">
        <v>191</v>
      </c>
      <c r="E195" s="13"/>
      <c r="F195" s="101" t="s">
        <v>673</v>
      </c>
      <c r="G195" s="13"/>
      <c r="H195" s="13"/>
      <c r="I195" s="13"/>
      <c r="J195" s="13"/>
      <c r="K195" s="13"/>
      <c r="L195" s="14"/>
      <c r="M195" s="102"/>
      <c r="N195" s="103"/>
      <c r="O195" s="95"/>
      <c r="P195" s="95"/>
      <c r="Q195" s="95"/>
      <c r="R195" s="95"/>
      <c r="S195" s="95"/>
      <c r="T195" s="104"/>
      <c r="U195" s="13"/>
      <c r="V195" s="13"/>
      <c r="W195" s="13"/>
      <c r="X195" s="13"/>
      <c r="Y195" s="13"/>
      <c r="Z195" s="13"/>
      <c r="AA195" s="13"/>
      <c r="AB195" s="13"/>
      <c r="AC195" s="13"/>
      <c r="AD195" s="13"/>
      <c r="AE195" s="13"/>
      <c r="AT195" s="6" t="s">
        <v>191</v>
      </c>
      <c r="AU195" s="6" t="s">
        <v>85</v>
      </c>
    </row>
    <row r="196" spans="1:65" s="16" customFormat="1" ht="14.4" customHeight="1">
      <c r="A196" s="13"/>
      <c r="B196" s="14"/>
      <c r="C196" s="86" t="s">
        <v>384</v>
      </c>
      <c r="D196" s="86" t="s">
        <v>185</v>
      </c>
      <c r="E196" s="87" t="s">
        <v>762</v>
      </c>
      <c r="F196" s="88" t="s">
        <v>763</v>
      </c>
      <c r="G196" s="89" t="s">
        <v>225</v>
      </c>
      <c r="H196" s="90">
        <v>8</v>
      </c>
      <c r="I196" s="91"/>
      <c r="J196" s="91">
        <f>ROUND(I196*H196,2)</f>
        <v>0</v>
      </c>
      <c r="K196" s="92"/>
      <c r="L196" s="14" t="s">
        <v>1242</v>
      </c>
      <c r="M196" s="93" t="s">
        <v>1</v>
      </c>
      <c r="N196" s="94" t="s">
        <v>42</v>
      </c>
      <c r="O196" s="95"/>
      <c r="P196" s="96">
        <f>O196*H196</f>
        <v>0</v>
      </c>
      <c r="Q196" s="96">
        <v>0</v>
      </c>
      <c r="R196" s="96">
        <f>Q196*H196</f>
        <v>0</v>
      </c>
      <c r="S196" s="96">
        <v>0</v>
      </c>
      <c r="T196" s="97">
        <f>S196*H196</f>
        <v>0</v>
      </c>
      <c r="U196" s="13"/>
      <c r="V196" s="13"/>
      <c r="W196" s="13"/>
      <c r="X196" s="13"/>
      <c r="Y196" s="13"/>
      <c r="Z196" s="13"/>
      <c r="AA196" s="13"/>
      <c r="AB196" s="13"/>
      <c r="AC196" s="13"/>
      <c r="AD196" s="13"/>
      <c r="AE196" s="13"/>
      <c r="AR196" s="98" t="s">
        <v>85</v>
      </c>
      <c r="AT196" s="98" t="s">
        <v>185</v>
      </c>
      <c r="AU196" s="98" t="s">
        <v>85</v>
      </c>
      <c r="AY196" s="6" t="s">
        <v>184</v>
      </c>
      <c r="BE196" s="99">
        <f>IF(N196="základní",J196,0)</f>
        <v>0</v>
      </c>
      <c r="BF196" s="99">
        <f>IF(N196="snížená",J196,0)</f>
        <v>0</v>
      </c>
      <c r="BG196" s="99">
        <f>IF(N196="zákl. přenesená",J196,0)</f>
        <v>0</v>
      </c>
      <c r="BH196" s="99">
        <f>IF(N196="sníž. přenesená",J196,0)</f>
        <v>0</v>
      </c>
      <c r="BI196" s="99">
        <f>IF(N196="nulová",J196,0)</f>
        <v>0</v>
      </c>
      <c r="BJ196" s="6" t="s">
        <v>85</v>
      </c>
      <c r="BK196" s="99">
        <f>ROUND(I196*H196,2)</f>
        <v>0</v>
      </c>
      <c r="BL196" s="6" t="s">
        <v>85</v>
      </c>
      <c r="BM196" s="98" t="s">
        <v>764</v>
      </c>
    </row>
    <row r="197" spans="1:65" s="16" customFormat="1" ht="18">
      <c r="A197" s="13"/>
      <c r="B197" s="14"/>
      <c r="C197" s="13"/>
      <c r="D197" s="100" t="s">
        <v>191</v>
      </c>
      <c r="E197" s="13"/>
      <c r="F197" s="101" t="s">
        <v>673</v>
      </c>
      <c r="G197" s="13"/>
      <c r="H197" s="13"/>
      <c r="I197" s="13"/>
      <c r="J197" s="13"/>
      <c r="K197" s="13"/>
      <c r="L197" s="14"/>
      <c r="M197" s="102"/>
      <c r="N197" s="103"/>
      <c r="O197" s="95"/>
      <c r="P197" s="95"/>
      <c r="Q197" s="95"/>
      <c r="R197" s="95"/>
      <c r="S197" s="95"/>
      <c r="T197" s="104"/>
      <c r="U197" s="13"/>
      <c r="V197" s="13"/>
      <c r="W197" s="13"/>
      <c r="X197" s="13"/>
      <c r="Y197" s="13"/>
      <c r="Z197" s="13"/>
      <c r="AA197" s="13"/>
      <c r="AB197" s="13"/>
      <c r="AC197" s="13"/>
      <c r="AD197" s="13"/>
      <c r="AE197" s="13"/>
      <c r="AT197" s="6" t="s">
        <v>191</v>
      </c>
      <c r="AU197" s="6" t="s">
        <v>85</v>
      </c>
    </row>
    <row r="198" spans="1:65" s="16" customFormat="1" ht="14.4" customHeight="1">
      <c r="A198" s="13"/>
      <c r="B198" s="14"/>
      <c r="C198" s="86" t="s">
        <v>226</v>
      </c>
      <c r="D198" s="86" t="s">
        <v>185</v>
      </c>
      <c r="E198" s="87" t="s">
        <v>765</v>
      </c>
      <c r="F198" s="88" t="s">
        <v>766</v>
      </c>
      <c r="G198" s="89" t="s">
        <v>225</v>
      </c>
      <c r="H198" s="90">
        <v>2</v>
      </c>
      <c r="I198" s="91"/>
      <c r="J198" s="91">
        <f>ROUND(I198*H198,2)</f>
        <v>0</v>
      </c>
      <c r="K198" s="92"/>
      <c r="L198" s="14" t="s">
        <v>1242</v>
      </c>
      <c r="M198" s="93" t="s">
        <v>1</v>
      </c>
      <c r="N198" s="94" t="s">
        <v>42</v>
      </c>
      <c r="O198" s="95"/>
      <c r="P198" s="96">
        <f>O198*H198</f>
        <v>0</v>
      </c>
      <c r="Q198" s="96">
        <v>0</v>
      </c>
      <c r="R198" s="96">
        <f>Q198*H198</f>
        <v>0</v>
      </c>
      <c r="S198" s="96">
        <v>0</v>
      </c>
      <c r="T198" s="97">
        <f>S198*H198</f>
        <v>0</v>
      </c>
      <c r="U198" s="13"/>
      <c r="V198" s="13"/>
      <c r="W198" s="13"/>
      <c r="X198" s="13"/>
      <c r="Y198" s="13"/>
      <c r="Z198" s="13"/>
      <c r="AA198" s="13"/>
      <c r="AB198" s="13"/>
      <c r="AC198" s="13"/>
      <c r="AD198" s="13"/>
      <c r="AE198" s="13"/>
      <c r="AR198" s="98" t="s">
        <v>85</v>
      </c>
      <c r="AT198" s="98" t="s">
        <v>185</v>
      </c>
      <c r="AU198" s="98" t="s">
        <v>85</v>
      </c>
      <c r="AY198" s="6" t="s">
        <v>184</v>
      </c>
      <c r="BE198" s="99">
        <f>IF(N198="základní",J198,0)</f>
        <v>0</v>
      </c>
      <c r="BF198" s="99">
        <f>IF(N198="snížená",J198,0)</f>
        <v>0</v>
      </c>
      <c r="BG198" s="99">
        <f>IF(N198="zákl. přenesená",J198,0)</f>
        <v>0</v>
      </c>
      <c r="BH198" s="99">
        <f>IF(N198="sníž. přenesená",J198,0)</f>
        <v>0</v>
      </c>
      <c r="BI198" s="99">
        <f>IF(N198="nulová",J198,0)</f>
        <v>0</v>
      </c>
      <c r="BJ198" s="6" t="s">
        <v>85</v>
      </c>
      <c r="BK198" s="99">
        <f>ROUND(I198*H198,2)</f>
        <v>0</v>
      </c>
      <c r="BL198" s="6" t="s">
        <v>85</v>
      </c>
      <c r="BM198" s="98" t="s">
        <v>767</v>
      </c>
    </row>
    <row r="199" spans="1:65" s="16" customFormat="1" ht="18">
      <c r="A199" s="13"/>
      <c r="B199" s="14"/>
      <c r="C199" s="13"/>
      <c r="D199" s="100" t="s">
        <v>191</v>
      </c>
      <c r="E199" s="13"/>
      <c r="F199" s="101" t="s">
        <v>673</v>
      </c>
      <c r="G199" s="13"/>
      <c r="H199" s="13"/>
      <c r="I199" s="13"/>
      <c r="J199" s="13"/>
      <c r="K199" s="13"/>
      <c r="L199" s="14"/>
      <c r="M199" s="102"/>
      <c r="N199" s="103"/>
      <c r="O199" s="95"/>
      <c r="P199" s="95"/>
      <c r="Q199" s="95"/>
      <c r="R199" s="95"/>
      <c r="S199" s="95"/>
      <c r="T199" s="104"/>
      <c r="U199" s="13"/>
      <c r="V199" s="13"/>
      <c r="W199" s="13"/>
      <c r="X199" s="13"/>
      <c r="Y199" s="13"/>
      <c r="Z199" s="13"/>
      <c r="AA199" s="13"/>
      <c r="AB199" s="13"/>
      <c r="AC199" s="13"/>
      <c r="AD199" s="13"/>
      <c r="AE199" s="13"/>
      <c r="AT199" s="6" t="s">
        <v>191</v>
      </c>
      <c r="AU199" s="6" t="s">
        <v>85</v>
      </c>
    </row>
    <row r="200" spans="1:65" s="16" customFormat="1" ht="14.4" customHeight="1">
      <c r="A200" s="13"/>
      <c r="B200" s="14"/>
      <c r="C200" s="86" t="s">
        <v>391</v>
      </c>
      <c r="D200" s="86" t="s">
        <v>185</v>
      </c>
      <c r="E200" s="87" t="s">
        <v>768</v>
      </c>
      <c r="F200" s="88" t="s">
        <v>763</v>
      </c>
      <c r="G200" s="89" t="s">
        <v>225</v>
      </c>
      <c r="H200" s="90">
        <v>7</v>
      </c>
      <c r="I200" s="91"/>
      <c r="J200" s="91">
        <f>ROUND(I200*H200,2)</f>
        <v>0</v>
      </c>
      <c r="K200" s="92"/>
      <c r="L200" s="14" t="s">
        <v>1242</v>
      </c>
      <c r="M200" s="93" t="s">
        <v>1</v>
      </c>
      <c r="N200" s="94" t="s">
        <v>42</v>
      </c>
      <c r="O200" s="95"/>
      <c r="P200" s="96">
        <f>O200*H200</f>
        <v>0</v>
      </c>
      <c r="Q200" s="96">
        <v>0</v>
      </c>
      <c r="R200" s="96">
        <f>Q200*H200</f>
        <v>0</v>
      </c>
      <c r="S200" s="96">
        <v>0</v>
      </c>
      <c r="T200" s="97">
        <f>S200*H200</f>
        <v>0</v>
      </c>
      <c r="U200" s="13"/>
      <c r="V200" s="13"/>
      <c r="W200" s="13"/>
      <c r="X200" s="13"/>
      <c r="Y200" s="13"/>
      <c r="Z200" s="13"/>
      <c r="AA200" s="13"/>
      <c r="AB200" s="13"/>
      <c r="AC200" s="13"/>
      <c r="AD200" s="13"/>
      <c r="AE200" s="13"/>
      <c r="AR200" s="98" t="s">
        <v>85</v>
      </c>
      <c r="AT200" s="98" t="s">
        <v>185</v>
      </c>
      <c r="AU200" s="98" t="s">
        <v>85</v>
      </c>
      <c r="AY200" s="6" t="s">
        <v>184</v>
      </c>
      <c r="BE200" s="99">
        <f>IF(N200="základní",J200,0)</f>
        <v>0</v>
      </c>
      <c r="BF200" s="99">
        <f>IF(N200="snížená",J200,0)</f>
        <v>0</v>
      </c>
      <c r="BG200" s="99">
        <f>IF(N200="zákl. přenesená",J200,0)</f>
        <v>0</v>
      </c>
      <c r="BH200" s="99">
        <f>IF(N200="sníž. přenesená",J200,0)</f>
        <v>0</v>
      </c>
      <c r="BI200" s="99">
        <f>IF(N200="nulová",J200,0)</f>
        <v>0</v>
      </c>
      <c r="BJ200" s="6" t="s">
        <v>85</v>
      </c>
      <c r="BK200" s="99">
        <f>ROUND(I200*H200,2)</f>
        <v>0</v>
      </c>
      <c r="BL200" s="6" t="s">
        <v>85</v>
      </c>
      <c r="BM200" s="98" t="s">
        <v>769</v>
      </c>
    </row>
    <row r="201" spans="1:65" s="16" customFormat="1" ht="18">
      <c r="A201" s="13"/>
      <c r="B201" s="14"/>
      <c r="C201" s="13"/>
      <c r="D201" s="100" t="s">
        <v>191</v>
      </c>
      <c r="E201" s="13"/>
      <c r="F201" s="101" t="s">
        <v>673</v>
      </c>
      <c r="G201" s="13"/>
      <c r="H201" s="13"/>
      <c r="I201" s="13"/>
      <c r="J201" s="13"/>
      <c r="K201" s="13"/>
      <c r="L201" s="14"/>
      <c r="M201" s="102"/>
      <c r="N201" s="103"/>
      <c r="O201" s="95"/>
      <c r="P201" s="95"/>
      <c r="Q201" s="95"/>
      <c r="R201" s="95"/>
      <c r="S201" s="95"/>
      <c r="T201" s="104"/>
      <c r="U201" s="13"/>
      <c r="V201" s="13"/>
      <c r="W201" s="13"/>
      <c r="X201" s="13"/>
      <c r="Y201" s="13"/>
      <c r="Z201" s="13"/>
      <c r="AA201" s="13"/>
      <c r="AB201" s="13"/>
      <c r="AC201" s="13"/>
      <c r="AD201" s="13"/>
      <c r="AE201" s="13"/>
      <c r="AT201" s="6" t="s">
        <v>191</v>
      </c>
      <c r="AU201" s="6" t="s">
        <v>85</v>
      </c>
    </row>
    <row r="202" spans="1:65" s="16" customFormat="1" ht="14.4" customHeight="1">
      <c r="A202" s="13"/>
      <c r="B202" s="14"/>
      <c r="C202" s="86" t="s">
        <v>421</v>
      </c>
      <c r="D202" s="86" t="s">
        <v>185</v>
      </c>
      <c r="E202" s="87" t="s">
        <v>770</v>
      </c>
      <c r="F202" s="88" t="s">
        <v>771</v>
      </c>
      <c r="G202" s="89" t="s">
        <v>225</v>
      </c>
      <c r="H202" s="90">
        <v>11</v>
      </c>
      <c r="I202" s="91"/>
      <c r="J202" s="91">
        <f>ROUND(I202*H202,2)</f>
        <v>0</v>
      </c>
      <c r="K202" s="92"/>
      <c r="L202" s="14" t="s">
        <v>1242</v>
      </c>
      <c r="M202" s="93" t="s">
        <v>1</v>
      </c>
      <c r="N202" s="94" t="s">
        <v>42</v>
      </c>
      <c r="O202" s="95"/>
      <c r="P202" s="96">
        <f>O202*H202</f>
        <v>0</v>
      </c>
      <c r="Q202" s="96">
        <v>0</v>
      </c>
      <c r="R202" s="96">
        <f>Q202*H202</f>
        <v>0</v>
      </c>
      <c r="S202" s="96">
        <v>0</v>
      </c>
      <c r="T202" s="97">
        <f>S202*H202</f>
        <v>0</v>
      </c>
      <c r="U202" s="13"/>
      <c r="V202" s="13"/>
      <c r="W202" s="13"/>
      <c r="X202" s="13"/>
      <c r="Y202" s="13"/>
      <c r="Z202" s="13"/>
      <c r="AA202" s="13"/>
      <c r="AB202" s="13"/>
      <c r="AC202" s="13"/>
      <c r="AD202" s="13"/>
      <c r="AE202" s="13"/>
      <c r="AR202" s="98" t="s">
        <v>85</v>
      </c>
      <c r="AT202" s="98" t="s">
        <v>185</v>
      </c>
      <c r="AU202" s="98" t="s">
        <v>85</v>
      </c>
      <c r="AY202" s="6" t="s">
        <v>184</v>
      </c>
      <c r="BE202" s="99">
        <f>IF(N202="základní",J202,0)</f>
        <v>0</v>
      </c>
      <c r="BF202" s="99">
        <f>IF(N202="snížená",J202,0)</f>
        <v>0</v>
      </c>
      <c r="BG202" s="99">
        <f>IF(N202="zákl. přenesená",J202,0)</f>
        <v>0</v>
      </c>
      <c r="BH202" s="99">
        <f>IF(N202="sníž. přenesená",J202,0)</f>
        <v>0</v>
      </c>
      <c r="BI202" s="99">
        <f>IF(N202="nulová",J202,0)</f>
        <v>0</v>
      </c>
      <c r="BJ202" s="6" t="s">
        <v>85</v>
      </c>
      <c r="BK202" s="99">
        <f>ROUND(I202*H202,2)</f>
        <v>0</v>
      </c>
      <c r="BL202" s="6" t="s">
        <v>85</v>
      </c>
      <c r="BM202" s="98" t="s">
        <v>772</v>
      </c>
    </row>
    <row r="203" spans="1:65" s="16" customFormat="1" ht="18">
      <c r="A203" s="13"/>
      <c r="B203" s="14"/>
      <c r="C203" s="13"/>
      <c r="D203" s="100" t="s">
        <v>191</v>
      </c>
      <c r="E203" s="13"/>
      <c r="F203" s="101" t="s">
        <v>673</v>
      </c>
      <c r="G203" s="13"/>
      <c r="H203" s="13"/>
      <c r="I203" s="13"/>
      <c r="J203" s="13"/>
      <c r="K203" s="13"/>
      <c r="L203" s="14"/>
      <c r="M203" s="102"/>
      <c r="N203" s="103"/>
      <c r="O203" s="95"/>
      <c r="P203" s="95"/>
      <c r="Q203" s="95"/>
      <c r="R203" s="95"/>
      <c r="S203" s="95"/>
      <c r="T203" s="104"/>
      <c r="U203" s="13"/>
      <c r="V203" s="13"/>
      <c r="W203" s="13"/>
      <c r="X203" s="13"/>
      <c r="Y203" s="13"/>
      <c r="Z203" s="13"/>
      <c r="AA203" s="13"/>
      <c r="AB203" s="13"/>
      <c r="AC203" s="13"/>
      <c r="AD203" s="13"/>
      <c r="AE203" s="13"/>
      <c r="AT203" s="6" t="s">
        <v>191</v>
      </c>
      <c r="AU203" s="6" t="s">
        <v>85</v>
      </c>
    </row>
    <row r="204" spans="1:65" s="16" customFormat="1" ht="14.4" customHeight="1">
      <c r="A204" s="13"/>
      <c r="B204" s="14"/>
      <c r="C204" s="86" t="s">
        <v>499</v>
      </c>
      <c r="D204" s="86" t="s">
        <v>185</v>
      </c>
      <c r="E204" s="87" t="s">
        <v>773</v>
      </c>
      <c r="F204" s="88" t="s">
        <v>774</v>
      </c>
      <c r="G204" s="89" t="s">
        <v>225</v>
      </c>
      <c r="H204" s="90">
        <v>9</v>
      </c>
      <c r="I204" s="91"/>
      <c r="J204" s="91">
        <f>ROUND(I204*H204,2)</f>
        <v>0</v>
      </c>
      <c r="K204" s="92"/>
      <c r="L204" s="14" t="s">
        <v>1242</v>
      </c>
      <c r="M204" s="93" t="s">
        <v>1</v>
      </c>
      <c r="N204" s="94" t="s">
        <v>42</v>
      </c>
      <c r="O204" s="95"/>
      <c r="P204" s="96">
        <f>O204*H204</f>
        <v>0</v>
      </c>
      <c r="Q204" s="96">
        <v>0</v>
      </c>
      <c r="R204" s="96">
        <f>Q204*H204</f>
        <v>0</v>
      </c>
      <c r="S204" s="96">
        <v>0</v>
      </c>
      <c r="T204" s="97">
        <f>S204*H204</f>
        <v>0</v>
      </c>
      <c r="U204" s="13"/>
      <c r="V204" s="13"/>
      <c r="W204" s="13"/>
      <c r="X204" s="13"/>
      <c r="Y204" s="13"/>
      <c r="Z204" s="13"/>
      <c r="AA204" s="13"/>
      <c r="AB204" s="13"/>
      <c r="AC204" s="13"/>
      <c r="AD204" s="13"/>
      <c r="AE204" s="13"/>
      <c r="AR204" s="98" t="s">
        <v>85</v>
      </c>
      <c r="AT204" s="98" t="s">
        <v>185</v>
      </c>
      <c r="AU204" s="98" t="s">
        <v>85</v>
      </c>
      <c r="AY204" s="6" t="s">
        <v>184</v>
      </c>
      <c r="BE204" s="99">
        <f>IF(N204="základní",J204,0)</f>
        <v>0</v>
      </c>
      <c r="BF204" s="99">
        <f>IF(N204="snížená",J204,0)</f>
        <v>0</v>
      </c>
      <c r="BG204" s="99">
        <f>IF(N204="zákl. přenesená",J204,0)</f>
        <v>0</v>
      </c>
      <c r="BH204" s="99">
        <f>IF(N204="sníž. přenesená",J204,0)</f>
        <v>0</v>
      </c>
      <c r="BI204" s="99">
        <f>IF(N204="nulová",J204,0)</f>
        <v>0</v>
      </c>
      <c r="BJ204" s="6" t="s">
        <v>85</v>
      </c>
      <c r="BK204" s="99">
        <f>ROUND(I204*H204,2)</f>
        <v>0</v>
      </c>
      <c r="BL204" s="6" t="s">
        <v>85</v>
      </c>
      <c r="BM204" s="98" t="s">
        <v>775</v>
      </c>
    </row>
    <row r="205" spans="1:65" s="16" customFormat="1" ht="18">
      <c r="A205" s="13"/>
      <c r="B205" s="14"/>
      <c r="C205" s="13"/>
      <c r="D205" s="100" t="s">
        <v>191</v>
      </c>
      <c r="E205" s="13"/>
      <c r="F205" s="101" t="s">
        <v>673</v>
      </c>
      <c r="G205" s="13"/>
      <c r="H205" s="13"/>
      <c r="I205" s="13"/>
      <c r="J205" s="13"/>
      <c r="K205" s="13"/>
      <c r="L205" s="14"/>
      <c r="M205" s="102"/>
      <c r="N205" s="103"/>
      <c r="O205" s="95"/>
      <c r="P205" s="95"/>
      <c r="Q205" s="95"/>
      <c r="R205" s="95"/>
      <c r="S205" s="95"/>
      <c r="T205" s="104"/>
      <c r="U205" s="13"/>
      <c r="V205" s="13"/>
      <c r="W205" s="13"/>
      <c r="X205" s="13"/>
      <c r="Y205" s="13"/>
      <c r="Z205" s="13"/>
      <c r="AA205" s="13"/>
      <c r="AB205" s="13"/>
      <c r="AC205" s="13"/>
      <c r="AD205" s="13"/>
      <c r="AE205" s="13"/>
      <c r="AT205" s="6" t="s">
        <v>191</v>
      </c>
      <c r="AU205" s="6" t="s">
        <v>85</v>
      </c>
    </row>
    <row r="206" spans="1:65" s="16" customFormat="1" ht="14.4" customHeight="1">
      <c r="A206" s="13"/>
      <c r="B206" s="14"/>
      <c r="C206" s="86" t="s">
        <v>424</v>
      </c>
      <c r="D206" s="86" t="s">
        <v>185</v>
      </c>
      <c r="E206" s="87" t="s">
        <v>776</v>
      </c>
      <c r="F206" s="88" t="s">
        <v>777</v>
      </c>
      <c r="G206" s="89" t="s">
        <v>225</v>
      </c>
      <c r="H206" s="90">
        <v>14</v>
      </c>
      <c r="I206" s="91"/>
      <c r="J206" s="91">
        <f>ROUND(I206*H206,2)</f>
        <v>0</v>
      </c>
      <c r="K206" s="92"/>
      <c r="L206" s="14" t="s">
        <v>1242</v>
      </c>
      <c r="M206" s="93" t="s">
        <v>1</v>
      </c>
      <c r="N206" s="94" t="s">
        <v>42</v>
      </c>
      <c r="O206" s="95"/>
      <c r="P206" s="96">
        <f>O206*H206</f>
        <v>0</v>
      </c>
      <c r="Q206" s="96">
        <v>0</v>
      </c>
      <c r="R206" s="96">
        <f>Q206*H206</f>
        <v>0</v>
      </c>
      <c r="S206" s="96">
        <v>0</v>
      </c>
      <c r="T206" s="97">
        <f>S206*H206</f>
        <v>0</v>
      </c>
      <c r="U206" s="13"/>
      <c r="V206" s="13"/>
      <c r="W206" s="13"/>
      <c r="X206" s="13"/>
      <c r="Y206" s="13"/>
      <c r="Z206" s="13"/>
      <c r="AA206" s="13"/>
      <c r="AB206" s="13"/>
      <c r="AC206" s="13"/>
      <c r="AD206" s="13"/>
      <c r="AE206" s="13"/>
      <c r="AR206" s="98" t="s">
        <v>85</v>
      </c>
      <c r="AT206" s="98" t="s">
        <v>185</v>
      </c>
      <c r="AU206" s="98" t="s">
        <v>85</v>
      </c>
      <c r="AY206" s="6" t="s">
        <v>184</v>
      </c>
      <c r="BE206" s="99">
        <f>IF(N206="základní",J206,0)</f>
        <v>0</v>
      </c>
      <c r="BF206" s="99">
        <f>IF(N206="snížená",J206,0)</f>
        <v>0</v>
      </c>
      <c r="BG206" s="99">
        <f>IF(N206="zákl. přenesená",J206,0)</f>
        <v>0</v>
      </c>
      <c r="BH206" s="99">
        <f>IF(N206="sníž. přenesená",J206,0)</f>
        <v>0</v>
      </c>
      <c r="BI206" s="99">
        <f>IF(N206="nulová",J206,0)</f>
        <v>0</v>
      </c>
      <c r="BJ206" s="6" t="s">
        <v>85</v>
      </c>
      <c r="BK206" s="99">
        <f>ROUND(I206*H206,2)</f>
        <v>0</v>
      </c>
      <c r="BL206" s="6" t="s">
        <v>85</v>
      </c>
      <c r="BM206" s="98" t="s">
        <v>778</v>
      </c>
    </row>
    <row r="207" spans="1:65" s="16" customFormat="1" ht="18">
      <c r="A207" s="13"/>
      <c r="B207" s="14"/>
      <c r="C207" s="13"/>
      <c r="D207" s="100" t="s">
        <v>191</v>
      </c>
      <c r="E207" s="13"/>
      <c r="F207" s="101" t="s">
        <v>673</v>
      </c>
      <c r="G207" s="13"/>
      <c r="H207" s="13"/>
      <c r="I207" s="13"/>
      <c r="J207" s="13"/>
      <c r="K207" s="13"/>
      <c r="L207" s="14"/>
      <c r="M207" s="102"/>
      <c r="N207" s="103"/>
      <c r="O207" s="95"/>
      <c r="P207" s="95"/>
      <c r="Q207" s="95"/>
      <c r="R207" s="95"/>
      <c r="S207" s="95"/>
      <c r="T207" s="104"/>
      <c r="U207" s="13"/>
      <c r="V207" s="13"/>
      <c r="W207" s="13"/>
      <c r="X207" s="13"/>
      <c r="Y207" s="13"/>
      <c r="Z207" s="13"/>
      <c r="AA207" s="13"/>
      <c r="AB207" s="13"/>
      <c r="AC207" s="13"/>
      <c r="AD207" s="13"/>
      <c r="AE207" s="13"/>
      <c r="AT207" s="6" t="s">
        <v>191</v>
      </c>
      <c r="AU207" s="6" t="s">
        <v>85</v>
      </c>
    </row>
    <row r="208" spans="1:65" s="16" customFormat="1" ht="14.4" customHeight="1">
      <c r="A208" s="13"/>
      <c r="B208" s="14"/>
      <c r="C208" s="86" t="s">
        <v>506</v>
      </c>
      <c r="D208" s="86" t="s">
        <v>185</v>
      </c>
      <c r="E208" s="87" t="s">
        <v>779</v>
      </c>
      <c r="F208" s="88" t="s">
        <v>780</v>
      </c>
      <c r="G208" s="89" t="s">
        <v>225</v>
      </c>
      <c r="H208" s="90">
        <v>71</v>
      </c>
      <c r="I208" s="91"/>
      <c r="J208" s="91">
        <f>ROUND(I208*H208,2)</f>
        <v>0</v>
      </c>
      <c r="K208" s="92"/>
      <c r="L208" s="14" t="s">
        <v>1242</v>
      </c>
      <c r="M208" s="93" t="s">
        <v>1</v>
      </c>
      <c r="N208" s="94" t="s">
        <v>42</v>
      </c>
      <c r="O208" s="95"/>
      <c r="P208" s="96">
        <f>O208*H208</f>
        <v>0</v>
      </c>
      <c r="Q208" s="96">
        <v>0</v>
      </c>
      <c r="R208" s="96">
        <f>Q208*H208</f>
        <v>0</v>
      </c>
      <c r="S208" s="96">
        <v>0</v>
      </c>
      <c r="T208" s="97">
        <f>S208*H208</f>
        <v>0</v>
      </c>
      <c r="U208" s="13"/>
      <c r="V208" s="13"/>
      <c r="W208" s="13"/>
      <c r="X208" s="13"/>
      <c r="Y208" s="13"/>
      <c r="Z208" s="13"/>
      <c r="AA208" s="13"/>
      <c r="AB208" s="13"/>
      <c r="AC208" s="13"/>
      <c r="AD208" s="13"/>
      <c r="AE208" s="13"/>
      <c r="AR208" s="98" t="s">
        <v>85</v>
      </c>
      <c r="AT208" s="98" t="s">
        <v>185</v>
      </c>
      <c r="AU208" s="98" t="s">
        <v>85</v>
      </c>
      <c r="AY208" s="6" t="s">
        <v>184</v>
      </c>
      <c r="BE208" s="99">
        <f>IF(N208="základní",J208,0)</f>
        <v>0</v>
      </c>
      <c r="BF208" s="99">
        <f>IF(N208="snížená",J208,0)</f>
        <v>0</v>
      </c>
      <c r="BG208" s="99">
        <f>IF(N208="zákl. přenesená",J208,0)</f>
        <v>0</v>
      </c>
      <c r="BH208" s="99">
        <f>IF(N208="sníž. přenesená",J208,0)</f>
        <v>0</v>
      </c>
      <c r="BI208" s="99">
        <f>IF(N208="nulová",J208,0)</f>
        <v>0</v>
      </c>
      <c r="BJ208" s="6" t="s">
        <v>85</v>
      </c>
      <c r="BK208" s="99">
        <f>ROUND(I208*H208,2)</f>
        <v>0</v>
      </c>
      <c r="BL208" s="6" t="s">
        <v>85</v>
      </c>
      <c r="BM208" s="98" t="s">
        <v>781</v>
      </c>
    </row>
    <row r="209" spans="1:65" s="16" customFormat="1" ht="18">
      <c r="A209" s="13"/>
      <c r="B209" s="14"/>
      <c r="C209" s="13"/>
      <c r="D209" s="100" t="s">
        <v>191</v>
      </c>
      <c r="E209" s="13"/>
      <c r="F209" s="101" t="s">
        <v>673</v>
      </c>
      <c r="G209" s="13"/>
      <c r="H209" s="13"/>
      <c r="I209" s="13"/>
      <c r="J209" s="13"/>
      <c r="K209" s="13"/>
      <c r="L209" s="14"/>
      <c r="M209" s="102"/>
      <c r="N209" s="103"/>
      <c r="O209" s="95"/>
      <c r="P209" s="95"/>
      <c r="Q209" s="95"/>
      <c r="R209" s="95"/>
      <c r="S209" s="95"/>
      <c r="T209" s="104"/>
      <c r="U209" s="13"/>
      <c r="V209" s="13"/>
      <c r="W209" s="13"/>
      <c r="X209" s="13"/>
      <c r="Y209" s="13"/>
      <c r="Z209" s="13"/>
      <c r="AA209" s="13"/>
      <c r="AB209" s="13"/>
      <c r="AC209" s="13"/>
      <c r="AD209" s="13"/>
      <c r="AE209" s="13"/>
      <c r="AT209" s="6" t="s">
        <v>191</v>
      </c>
      <c r="AU209" s="6" t="s">
        <v>85</v>
      </c>
    </row>
    <row r="210" spans="1:65" s="16" customFormat="1" ht="14.4" customHeight="1">
      <c r="A210" s="13"/>
      <c r="B210" s="14"/>
      <c r="C210" s="86" t="s">
        <v>427</v>
      </c>
      <c r="D210" s="86" t="s">
        <v>185</v>
      </c>
      <c r="E210" s="87" t="s">
        <v>782</v>
      </c>
      <c r="F210" s="88" t="s">
        <v>771</v>
      </c>
      <c r="G210" s="89" t="s">
        <v>225</v>
      </c>
      <c r="H210" s="90">
        <v>1</v>
      </c>
      <c r="I210" s="91"/>
      <c r="J210" s="91">
        <f>ROUND(I210*H210,2)</f>
        <v>0</v>
      </c>
      <c r="K210" s="92"/>
      <c r="L210" s="14" t="s">
        <v>1242</v>
      </c>
      <c r="M210" s="93" t="s">
        <v>1</v>
      </c>
      <c r="N210" s="94" t="s">
        <v>42</v>
      </c>
      <c r="O210" s="95"/>
      <c r="P210" s="96">
        <f>O210*H210</f>
        <v>0</v>
      </c>
      <c r="Q210" s="96">
        <v>0</v>
      </c>
      <c r="R210" s="96">
        <f>Q210*H210</f>
        <v>0</v>
      </c>
      <c r="S210" s="96">
        <v>0</v>
      </c>
      <c r="T210" s="97">
        <f>S210*H210</f>
        <v>0</v>
      </c>
      <c r="U210" s="13"/>
      <c r="V210" s="13"/>
      <c r="W210" s="13"/>
      <c r="X210" s="13"/>
      <c r="Y210" s="13"/>
      <c r="Z210" s="13"/>
      <c r="AA210" s="13"/>
      <c r="AB210" s="13"/>
      <c r="AC210" s="13"/>
      <c r="AD210" s="13"/>
      <c r="AE210" s="13"/>
      <c r="AR210" s="98" t="s">
        <v>85</v>
      </c>
      <c r="AT210" s="98" t="s">
        <v>185</v>
      </c>
      <c r="AU210" s="98" t="s">
        <v>85</v>
      </c>
      <c r="AY210" s="6" t="s">
        <v>184</v>
      </c>
      <c r="BE210" s="99">
        <f>IF(N210="základní",J210,0)</f>
        <v>0</v>
      </c>
      <c r="BF210" s="99">
        <f>IF(N210="snížená",J210,0)</f>
        <v>0</v>
      </c>
      <c r="BG210" s="99">
        <f>IF(N210="zákl. přenesená",J210,0)</f>
        <v>0</v>
      </c>
      <c r="BH210" s="99">
        <f>IF(N210="sníž. přenesená",J210,0)</f>
        <v>0</v>
      </c>
      <c r="BI210" s="99">
        <f>IF(N210="nulová",J210,0)</f>
        <v>0</v>
      </c>
      <c r="BJ210" s="6" t="s">
        <v>85</v>
      </c>
      <c r="BK210" s="99">
        <f>ROUND(I210*H210,2)</f>
        <v>0</v>
      </c>
      <c r="BL210" s="6" t="s">
        <v>85</v>
      </c>
      <c r="BM210" s="98" t="s">
        <v>783</v>
      </c>
    </row>
    <row r="211" spans="1:65" s="16" customFormat="1" ht="18">
      <c r="A211" s="13"/>
      <c r="B211" s="14"/>
      <c r="C211" s="13"/>
      <c r="D211" s="100" t="s">
        <v>191</v>
      </c>
      <c r="E211" s="13"/>
      <c r="F211" s="101" t="s">
        <v>673</v>
      </c>
      <c r="G211" s="13"/>
      <c r="H211" s="13"/>
      <c r="I211" s="13"/>
      <c r="J211" s="13"/>
      <c r="K211" s="13"/>
      <c r="L211" s="14"/>
      <c r="M211" s="102"/>
      <c r="N211" s="103"/>
      <c r="O211" s="95"/>
      <c r="P211" s="95"/>
      <c r="Q211" s="95"/>
      <c r="R211" s="95"/>
      <c r="S211" s="95"/>
      <c r="T211" s="104"/>
      <c r="U211" s="13"/>
      <c r="V211" s="13"/>
      <c r="W211" s="13"/>
      <c r="X211" s="13"/>
      <c r="Y211" s="13"/>
      <c r="Z211" s="13"/>
      <c r="AA211" s="13"/>
      <c r="AB211" s="13"/>
      <c r="AC211" s="13"/>
      <c r="AD211" s="13"/>
      <c r="AE211" s="13"/>
      <c r="AT211" s="6" t="s">
        <v>191</v>
      </c>
      <c r="AU211" s="6" t="s">
        <v>85</v>
      </c>
    </row>
    <row r="212" spans="1:65" s="16" customFormat="1" ht="14.4" customHeight="1">
      <c r="A212" s="13"/>
      <c r="B212" s="14"/>
      <c r="C212" s="86" t="s">
        <v>513</v>
      </c>
      <c r="D212" s="86" t="s">
        <v>185</v>
      </c>
      <c r="E212" s="87" t="s">
        <v>784</v>
      </c>
      <c r="F212" s="88" t="s">
        <v>771</v>
      </c>
      <c r="G212" s="89" t="s">
        <v>225</v>
      </c>
      <c r="H212" s="90">
        <v>7</v>
      </c>
      <c r="I212" s="91"/>
      <c r="J212" s="91">
        <f>ROUND(I212*H212,2)</f>
        <v>0</v>
      </c>
      <c r="K212" s="92"/>
      <c r="L212" s="14" t="s">
        <v>1242</v>
      </c>
      <c r="M212" s="93" t="s">
        <v>1</v>
      </c>
      <c r="N212" s="94" t="s">
        <v>42</v>
      </c>
      <c r="O212" s="95"/>
      <c r="P212" s="96">
        <f>O212*H212</f>
        <v>0</v>
      </c>
      <c r="Q212" s="96">
        <v>0</v>
      </c>
      <c r="R212" s="96">
        <f>Q212*H212</f>
        <v>0</v>
      </c>
      <c r="S212" s="96">
        <v>0</v>
      </c>
      <c r="T212" s="97">
        <f>S212*H212</f>
        <v>0</v>
      </c>
      <c r="U212" s="13"/>
      <c r="V212" s="13"/>
      <c r="W212" s="13"/>
      <c r="X212" s="13"/>
      <c r="Y212" s="13"/>
      <c r="Z212" s="13"/>
      <c r="AA212" s="13"/>
      <c r="AB212" s="13"/>
      <c r="AC212" s="13"/>
      <c r="AD212" s="13"/>
      <c r="AE212" s="13"/>
      <c r="AR212" s="98" t="s">
        <v>85</v>
      </c>
      <c r="AT212" s="98" t="s">
        <v>185</v>
      </c>
      <c r="AU212" s="98" t="s">
        <v>85</v>
      </c>
      <c r="AY212" s="6" t="s">
        <v>184</v>
      </c>
      <c r="BE212" s="99">
        <f>IF(N212="základní",J212,0)</f>
        <v>0</v>
      </c>
      <c r="BF212" s="99">
        <f>IF(N212="snížená",J212,0)</f>
        <v>0</v>
      </c>
      <c r="BG212" s="99">
        <f>IF(N212="zákl. přenesená",J212,0)</f>
        <v>0</v>
      </c>
      <c r="BH212" s="99">
        <f>IF(N212="sníž. přenesená",J212,0)</f>
        <v>0</v>
      </c>
      <c r="BI212" s="99">
        <f>IF(N212="nulová",J212,0)</f>
        <v>0</v>
      </c>
      <c r="BJ212" s="6" t="s">
        <v>85</v>
      </c>
      <c r="BK212" s="99">
        <f>ROUND(I212*H212,2)</f>
        <v>0</v>
      </c>
      <c r="BL212" s="6" t="s">
        <v>85</v>
      </c>
      <c r="BM212" s="98" t="s">
        <v>785</v>
      </c>
    </row>
    <row r="213" spans="1:65" s="16" customFormat="1" ht="18">
      <c r="A213" s="13"/>
      <c r="B213" s="14"/>
      <c r="C213" s="13"/>
      <c r="D213" s="100" t="s">
        <v>191</v>
      </c>
      <c r="E213" s="13"/>
      <c r="F213" s="101" t="s">
        <v>673</v>
      </c>
      <c r="G213" s="13"/>
      <c r="H213" s="13"/>
      <c r="I213" s="13"/>
      <c r="J213" s="13"/>
      <c r="K213" s="13"/>
      <c r="L213" s="14"/>
      <c r="M213" s="102"/>
      <c r="N213" s="103"/>
      <c r="O213" s="95"/>
      <c r="P213" s="95"/>
      <c r="Q213" s="95"/>
      <c r="R213" s="95"/>
      <c r="S213" s="95"/>
      <c r="T213" s="104"/>
      <c r="U213" s="13"/>
      <c r="V213" s="13"/>
      <c r="W213" s="13"/>
      <c r="X213" s="13"/>
      <c r="Y213" s="13"/>
      <c r="Z213" s="13"/>
      <c r="AA213" s="13"/>
      <c r="AB213" s="13"/>
      <c r="AC213" s="13"/>
      <c r="AD213" s="13"/>
      <c r="AE213" s="13"/>
      <c r="AT213" s="6" t="s">
        <v>191</v>
      </c>
      <c r="AU213" s="6" t="s">
        <v>85</v>
      </c>
    </row>
    <row r="214" spans="1:65" s="16" customFormat="1" ht="14.4" customHeight="1">
      <c r="A214" s="13"/>
      <c r="B214" s="14"/>
      <c r="C214" s="86" t="s">
        <v>430</v>
      </c>
      <c r="D214" s="86" t="s">
        <v>185</v>
      </c>
      <c r="E214" s="87" t="s">
        <v>786</v>
      </c>
      <c r="F214" s="88" t="s">
        <v>787</v>
      </c>
      <c r="G214" s="89" t="s">
        <v>225</v>
      </c>
      <c r="H214" s="90">
        <v>1</v>
      </c>
      <c r="I214" s="91"/>
      <c r="J214" s="91">
        <f>ROUND(I214*H214,2)</f>
        <v>0</v>
      </c>
      <c r="K214" s="92"/>
      <c r="L214" s="14" t="s">
        <v>1242</v>
      </c>
      <c r="M214" s="93" t="s">
        <v>1</v>
      </c>
      <c r="N214" s="94" t="s">
        <v>42</v>
      </c>
      <c r="O214" s="95"/>
      <c r="P214" s="96">
        <f>O214*H214</f>
        <v>0</v>
      </c>
      <c r="Q214" s="96">
        <v>0</v>
      </c>
      <c r="R214" s="96">
        <f>Q214*H214</f>
        <v>0</v>
      </c>
      <c r="S214" s="96">
        <v>0</v>
      </c>
      <c r="T214" s="97">
        <f>S214*H214</f>
        <v>0</v>
      </c>
      <c r="U214" s="13"/>
      <c r="V214" s="13"/>
      <c r="W214" s="13"/>
      <c r="X214" s="13"/>
      <c r="Y214" s="13"/>
      <c r="Z214" s="13"/>
      <c r="AA214" s="13"/>
      <c r="AB214" s="13"/>
      <c r="AC214" s="13"/>
      <c r="AD214" s="13"/>
      <c r="AE214" s="13"/>
      <c r="AR214" s="98" t="s">
        <v>85</v>
      </c>
      <c r="AT214" s="98" t="s">
        <v>185</v>
      </c>
      <c r="AU214" s="98" t="s">
        <v>85</v>
      </c>
      <c r="AY214" s="6" t="s">
        <v>184</v>
      </c>
      <c r="BE214" s="99">
        <f>IF(N214="základní",J214,0)</f>
        <v>0</v>
      </c>
      <c r="BF214" s="99">
        <f>IF(N214="snížená",J214,0)</f>
        <v>0</v>
      </c>
      <c r="BG214" s="99">
        <f>IF(N214="zákl. přenesená",J214,0)</f>
        <v>0</v>
      </c>
      <c r="BH214" s="99">
        <f>IF(N214="sníž. přenesená",J214,0)</f>
        <v>0</v>
      </c>
      <c r="BI214" s="99">
        <f>IF(N214="nulová",J214,0)</f>
        <v>0</v>
      </c>
      <c r="BJ214" s="6" t="s">
        <v>85</v>
      </c>
      <c r="BK214" s="99">
        <f>ROUND(I214*H214,2)</f>
        <v>0</v>
      </c>
      <c r="BL214" s="6" t="s">
        <v>85</v>
      </c>
      <c r="BM214" s="98" t="s">
        <v>788</v>
      </c>
    </row>
    <row r="215" spans="1:65" s="16" customFormat="1" ht="18">
      <c r="A215" s="13"/>
      <c r="B215" s="14"/>
      <c r="C215" s="13"/>
      <c r="D215" s="100" t="s">
        <v>191</v>
      </c>
      <c r="E215" s="13"/>
      <c r="F215" s="101" t="s">
        <v>673</v>
      </c>
      <c r="G215" s="13"/>
      <c r="H215" s="13"/>
      <c r="I215" s="13"/>
      <c r="J215" s="13"/>
      <c r="K215" s="13"/>
      <c r="L215" s="14"/>
      <c r="M215" s="102"/>
      <c r="N215" s="103"/>
      <c r="O215" s="95"/>
      <c r="P215" s="95"/>
      <c r="Q215" s="95"/>
      <c r="R215" s="95"/>
      <c r="S215" s="95"/>
      <c r="T215" s="104"/>
      <c r="U215" s="13"/>
      <c r="V215" s="13"/>
      <c r="W215" s="13"/>
      <c r="X215" s="13"/>
      <c r="Y215" s="13"/>
      <c r="Z215" s="13"/>
      <c r="AA215" s="13"/>
      <c r="AB215" s="13"/>
      <c r="AC215" s="13"/>
      <c r="AD215" s="13"/>
      <c r="AE215" s="13"/>
      <c r="AT215" s="6" t="s">
        <v>191</v>
      </c>
      <c r="AU215" s="6" t="s">
        <v>85</v>
      </c>
    </row>
    <row r="216" spans="1:65" s="16" customFormat="1" ht="14.4" customHeight="1">
      <c r="A216" s="13"/>
      <c r="B216" s="14"/>
      <c r="C216" s="86" t="s">
        <v>520</v>
      </c>
      <c r="D216" s="86" t="s">
        <v>185</v>
      </c>
      <c r="E216" s="87" t="s">
        <v>789</v>
      </c>
      <c r="F216" s="88" t="s">
        <v>771</v>
      </c>
      <c r="G216" s="89" t="s">
        <v>225</v>
      </c>
      <c r="H216" s="90">
        <v>27</v>
      </c>
      <c r="I216" s="91"/>
      <c r="J216" s="91">
        <f>ROUND(I216*H216,2)</f>
        <v>0</v>
      </c>
      <c r="K216" s="92"/>
      <c r="L216" s="14" t="s">
        <v>1242</v>
      </c>
      <c r="M216" s="93" t="s">
        <v>1</v>
      </c>
      <c r="N216" s="94" t="s">
        <v>42</v>
      </c>
      <c r="O216" s="95"/>
      <c r="P216" s="96">
        <f>O216*H216</f>
        <v>0</v>
      </c>
      <c r="Q216" s="96">
        <v>0</v>
      </c>
      <c r="R216" s="96">
        <f>Q216*H216</f>
        <v>0</v>
      </c>
      <c r="S216" s="96">
        <v>0</v>
      </c>
      <c r="T216" s="97">
        <f>S216*H216</f>
        <v>0</v>
      </c>
      <c r="U216" s="13"/>
      <c r="V216" s="13"/>
      <c r="W216" s="13"/>
      <c r="X216" s="13"/>
      <c r="Y216" s="13"/>
      <c r="Z216" s="13"/>
      <c r="AA216" s="13"/>
      <c r="AB216" s="13"/>
      <c r="AC216" s="13"/>
      <c r="AD216" s="13"/>
      <c r="AE216" s="13"/>
      <c r="AR216" s="98" t="s">
        <v>85</v>
      </c>
      <c r="AT216" s="98" t="s">
        <v>185</v>
      </c>
      <c r="AU216" s="98" t="s">
        <v>85</v>
      </c>
      <c r="AY216" s="6" t="s">
        <v>184</v>
      </c>
      <c r="BE216" s="99">
        <f>IF(N216="základní",J216,0)</f>
        <v>0</v>
      </c>
      <c r="BF216" s="99">
        <f>IF(N216="snížená",J216,0)</f>
        <v>0</v>
      </c>
      <c r="BG216" s="99">
        <f>IF(N216="zákl. přenesená",J216,0)</f>
        <v>0</v>
      </c>
      <c r="BH216" s="99">
        <f>IF(N216="sníž. přenesená",J216,0)</f>
        <v>0</v>
      </c>
      <c r="BI216" s="99">
        <f>IF(N216="nulová",J216,0)</f>
        <v>0</v>
      </c>
      <c r="BJ216" s="6" t="s">
        <v>85</v>
      </c>
      <c r="BK216" s="99">
        <f>ROUND(I216*H216,2)</f>
        <v>0</v>
      </c>
      <c r="BL216" s="6" t="s">
        <v>85</v>
      </c>
      <c r="BM216" s="98" t="s">
        <v>790</v>
      </c>
    </row>
    <row r="217" spans="1:65" s="16" customFormat="1" ht="18">
      <c r="A217" s="13"/>
      <c r="B217" s="14"/>
      <c r="C217" s="13"/>
      <c r="D217" s="100" t="s">
        <v>191</v>
      </c>
      <c r="E217" s="13"/>
      <c r="F217" s="101" t="s">
        <v>673</v>
      </c>
      <c r="G217" s="13"/>
      <c r="H217" s="13"/>
      <c r="I217" s="13"/>
      <c r="J217" s="13"/>
      <c r="K217" s="13"/>
      <c r="L217" s="14"/>
      <c r="M217" s="102"/>
      <c r="N217" s="103"/>
      <c r="O217" s="95"/>
      <c r="P217" s="95"/>
      <c r="Q217" s="95"/>
      <c r="R217" s="95"/>
      <c r="S217" s="95"/>
      <c r="T217" s="104"/>
      <c r="U217" s="13"/>
      <c r="V217" s="13"/>
      <c r="W217" s="13"/>
      <c r="X217" s="13"/>
      <c r="Y217" s="13"/>
      <c r="Z217" s="13"/>
      <c r="AA217" s="13"/>
      <c r="AB217" s="13"/>
      <c r="AC217" s="13"/>
      <c r="AD217" s="13"/>
      <c r="AE217" s="13"/>
      <c r="AT217" s="6" t="s">
        <v>191</v>
      </c>
      <c r="AU217" s="6" t="s">
        <v>85</v>
      </c>
    </row>
    <row r="218" spans="1:65" s="16" customFormat="1" ht="14.4" customHeight="1">
      <c r="A218" s="13"/>
      <c r="B218" s="14"/>
      <c r="C218" s="86" t="s">
        <v>433</v>
      </c>
      <c r="D218" s="86" t="s">
        <v>185</v>
      </c>
      <c r="E218" s="87" t="s">
        <v>791</v>
      </c>
      <c r="F218" s="88" t="s">
        <v>792</v>
      </c>
      <c r="G218" s="89" t="s">
        <v>225</v>
      </c>
      <c r="H218" s="90">
        <v>9</v>
      </c>
      <c r="I218" s="91"/>
      <c r="J218" s="91">
        <f>ROUND(I218*H218,2)</f>
        <v>0</v>
      </c>
      <c r="K218" s="92"/>
      <c r="L218" s="14" t="s">
        <v>1242</v>
      </c>
      <c r="M218" s="93" t="s">
        <v>1</v>
      </c>
      <c r="N218" s="94" t="s">
        <v>42</v>
      </c>
      <c r="O218" s="95"/>
      <c r="P218" s="96">
        <f>O218*H218</f>
        <v>0</v>
      </c>
      <c r="Q218" s="96">
        <v>0</v>
      </c>
      <c r="R218" s="96">
        <f>Q218*H218</f>
        <v>0</v>
      </c>
      <c r="S218" s="96">
        <v>0</v>
      </c>
      <c r="T218" s="97">
        <f>S218*H218</f>
        <v>0</v>
      </c>
      <c r="U218" s="13"/>
      <c r="V218" s="13"/>
      <c r="W218" s="13"/>
      <c r="X218" s="13"/>
      <c r="Y218" s="13"/>
      <c r="Z218" s="13"/>
      <c r="AA218" s="13"/>
      <c r="AB218" s="13"/>
      <c r="AC218" s="13"/>
      <c r="AD218" s="13"/>
      <c r="AE218" s="13"/>
      <c r="AR218" s="98" t="s">
        <v>85</v>
      </c>
      <c r="AT218" s="98" t="s">
        <v>185</v>
      </c>
      <c r="AU218" s="98" t="s">
        <v>85</v>
      </c>
      <c r="AY218" s="6" t="s">
        <v>184</v>
      </c>
      <c r="BE218" s="99">
        <f>IF(N218="základní",J218,0)</f>
        <v>0</v>
      </c>
      <c r="BF218" s="99">
        <f>IF(N218="snížená",J218,0)</f>
        <v>0</v>
      </c>
      <c r="BG218" s="99">
        <f>IF(N218="zákl. přenesená",J218,0)</f>
        <v>0</v>
      </c>
      <c r="BH218" s="99">
        <f>IF(N218="sníž. přenesená",J218,0)</f>
        <v>0</v>
      </c>
      <c r="BI218" s="99">
        <f>IF(N218="nulová",J218,0)</f>
        <v>0</v>
      </c>
      <c r="BJ218" s="6" t="s">
        <v>85</v>
      </c>
      <c r="BK218" s="99">
        <f>ROUND(I218*H218,2)</f>
        <v>0</v>
      </c>
      <c r="BL218" s="6" t="s">
        <v>85</v>
      </c>
      <c r="BM218" s="98" t="s">
        <v>793</v>
      </c>
    </row>
    <row r="219" spans="1:65" s="16" customFormat="1" ht="18">
      <c r="A219" s="13"/>
      <c r="B219" s="14"/>
      <c r="C219" s="13"/>
      <c r="D219" s="100" t="s">
        <v>191</v>
      </c>
      <c r="E219" s="13"/>
      <c r="F219" s="101" t="s">
        <v>673</v>
      </c>
      <c r="G219" s="13"/>
      <c r="H219" s="13"/>
      <c r="I219" s="13"/>
      <c r="J219" s="13"/>
      <c r="K219" s="13"/>
      <c r="L219" s="14"/>
      <c r="M219" s="102"/>
      <c r="N219" s="103"/>
      <c r="O219" s="95"/>
      <c r="P219" s="95"/>
      <c r="Q219" s="95"/>
      <c r="R219" s="95"/>
      <c r="S219" s="95"/>
      <c r="T219" s="104"/>
      <c r="U219" s="13"/>
      <c r="V219" s="13"/>
      <c r="W219" s="13"/>
      <c r="X219" s="13"/>
      <c r="Y219" s="13"/>
      <c r="Z219" s="13"/>
      <c r="AA219" s="13"/>
      <c r="AB219" s="13"/>
      <c r="AC219" s="13"/>
      <c r="AD219" s="13"/>
      <c r="AE219" s="13"/>
      <c r="AT219" s="6" t="s">
        <v>191</v>
      </c>
      <c r="AU219" s="6" t="s">
        <v>85</v>
      </c>
    </row>
    <row r="220" spans="1:65" s="16" customFormat="1" ht="14.4" customHeight="1">
      <c r="A220" s="13"/>
      <c r="B220" s="14"/>
      <c r="C220" s="86" t="s">
        <v>526</v>
      </c>
      <c r="D220" s="86" t="s">
        <v>185</v>
      </c>
      <c r="E220" s="87" t="s">
        <v>794</v>
      </c>
      <c r="F220" s="88" t="s">
        <v>795</v>
      </c>
      <c r="G220" s="89" t="s">
        <v>225</v>
      </c>
      <c r="H220" s="90">
        <v>5</v>
      </c>
      <c r="I220" s="91"/>
      <c r="J220" s="91">
        <f>ROUND(I220*H220,2)</f>
        <v>0</v>
      </c>
      <c r="K220" s="92"/>
      <c r="L220" s="14" t="s">
        <v>1242</v>
      </c>
      <c r="M220" s="93" t="s">
        <v>1</v>
      </c>
      <c r="N220" s="94" t="s">
        <v>42</v>
      </c>
      <c r="O220" s="95"/>
      <c r="P220" s="96">
        <f>O220*H220</f>
        <v>0</v>
      </c>
      <c r="Q220" s="96">
        <v>0</v>
      </c>
      <c r="R220" s="96">
        <f>Q220*H220</f>
        <v>0</v>
      </c>
      <c r="S220" s="96">
        <v>0</v>
      </c>
      <c r="T220" s="97">
        <f>S220*H220</f>
        <v>0</v>
      </c>
      <c r="U220" s="13"/>
      <c r="V220" s="13"/>
      <c r="W220" s="13"/>
      <c r="X220" s="13"/>
      <c r="Y220" s="13"/>
      <c r="Z220" s="13"/>
      <c r="AA220" s="13"/>
      <c r="AB220" s="13"/>
      <c r="AC220" s="13"/>
      <c r="AD220" s="13"/>
      <c r="AE220" s="13"/>
      <c r="AR220" s="98" t="s">
        <v>85</v>
      </c>
      <c r="AT220" s="98" t="s">
        <v>185</v>
      </c>
      <c r="AU220" s="98" t="s">
        <v>85</v>
      </c>
      <c r="AY220" s="6" t="s">
        <v>184</v>
      </c>
      <c r="BE220" s="99">
        <f>IF(N220="základní",J220,0)</f>
        <v>0</v>
      </c>
      <c r="BF220" s="99">
        <f>IF(N220="snížená",J220,0)</f>
        <v>0</v>
      </c>
      <c r="BG220" s="99">
        <f>IF(N220="zákl. přenesená",J220,0)</f>
        <v>0</v>
      </c>
      <c r="BH220" s="99">
        <f>IF(N220="sníž. přenesená",J220,0)</f>
        <v>0</v>
      </c>
      <c r="BI220" s="99">
        <f>IF(N220="nulová",J220,0)</f>
        <v>0</v>
      </c>
      <c r="BJ220" s="6" t="s">
        <v>85</v>
      </c>
      <c r="BK220" s="99">
        <f>ROUND(I220*H220,2)</f>
        <v>0</v>
      </c>
      <c r="BL220" s="6" t="s">
        <v>85</v>
      </c>
      <c r="BM220" s="98" t="s">
        <v>796</v>
      </c>
    </row>
    <row r="221" spans="1:65" s="16" customFormat="1" ht="18">
      <c r="A221" s="13"/>
      <c r="B221" s="14"/>
      <c r="C221" s="13"/>
      <c r="D221" s="100" t="s">
        <v>191</v>
      </c>
      <c r="E221" s="13"/>
      <c r="F221" s="101" t="s">
        <v>673</v>
      </c>
      <c r="G221" s="13"/>
      <c r="H221" s="13"/>
      <c r="I221" s="13"/>
      <c r="J221" s="13"/>
      <c r="K221" s="13"/>
      <c r="L221" s="14"/>
      <c r="M221" s="102"/>
      <c r="N221" s="103"/>
      <c r="O221" s="95"/>
      <c r="P221" s="95"/>
      <c r="Q221" s="95"/>
      <c r="R221" s="95"/>
      <c r="S221" s="95"/>
      <c r="T221" s="104"/>
      <c r="U221" s="13"/>
      <c r="V221" s="13"/>
      <c r="W221" s="13"/>
      <c r="X221" s="13"/>
      <c r="Y221" s="13"/>
      <c r="Z221" s="13"/>
      <c r="AA221" s="13"/>
      <c r="AB221" s="13"/>
      <c r="AC221" s="13"/>
      <c r="AD221" s="13"/>
      <c r="AE221" s="13"/>
      <c r="AT221" s="6" t="s">
        <v>191</v>
      </c>
      <c r="AU221" s="6" t="s">
        <v>85</v>
      </c>
    </row>
    <row r="222" spans="1:65" s="16" customFormat="1" ht="14.4" customHeight="1">
      <c r="A222" s="13"/>
      <c r="B222" s="14"/>
      <c r="C222" s="86" t="s">
        <v>436</v>
      </c>
      <c r="D222" s="86" t="s">
        <v>185</v>
      </c>
      <c r="E222" s="87" t="s">
        <v>797</v>
      </c>
      <c r="F222" s="88" t="s">
        <v>798</v>
      </c>
      <c r="G222" s="89" t="s">
        <v>225</v>
      </c>
      <c r="H222" s="90">
        <v>111</v>
      </c>
      <c r="I222" s="91"/>
      <c r="J222" s="91">
        <f>ROUND(I222*H222,2)</f>
        <v>0</v>
      </c>
      <c r="K222" s="92"/>
      <c r="L222" s="14" t="s">
        <v>1242</v>
      </c>
      <c r="M222" s="93" t="s">
        <v>1</v>
      </c>
      <c r="N222" s="94" t="s">
        <v>42</v>
      </c>
      <c r="O222" s="95"/>
      <c r="P222" s="96">
        <f>O222*H222</f>
        <v>0</v>
      </c>
      <c r="Q222" s="96">
        <v>0</v>
      </c>
      <c r="R222" s="96">
        <f>Q222*H222</f>
        <v>0</v>
      </c>
      <c r="S222" s="96">
        <v>0</v>
      </c>
      <c r="T222" s="97">
        <f>S222*H222</f>
        <v>0</v>
      </c>
      <c r="U222" s="13"/>
      <c r="V222" s="13"/>
      <c r="W222" s="13"/>
      <c r="X222" s="13"/>
      <c r="Y222" s="13"/>
      <c r="Z222" s="13"/>
      <c r="AA222" s="13"/>
      <c r="AB222" s="13"/>
      <c r="AC222" s="13"/>
      <c r="AD222" s="13"/>
      <c r="AE222" s="13"/>
      <c r="AR222" s="98" t="s">
        <v>85</v>
      </c>
      <c r="AT222" s="98" t="s">
        <v>185</v>
      </c>
      <c r="AU222" s="98" t="s">
        <v>85</v>
      </c>
      <c r="AY222" s="6" t="s">
        <v>184</v>
      </c>
      <c r="BE222" s="99">
        <f>IF(N222="základní",J222,0)</f>
        <v>0</v>
      </c>
      <c r="BF222" s="99">
        <f>IF(N222="snížená",J222,0)</f>
        <v>0</v>
      </c>
      <c r="BG222" s="99">
        <f>IF(N222="zákl. přenesená",J222,0)</f>
        <v>0</v>
      </c>
      <c r="BH222" s="99">
        <f>IF(N222="sníž. přenesená",J222,0)</f>
        <v>0</v>
      </c>
      <c r="BI222" s="99">
        <f>IF(N222="nulová",J222,0)</f>
        <v>0</v>
      </c>
      <c r="BJ222" s="6" t="s">
        <v>85</v>
      </c>
      <c r="BK222" s="99">
        <f>ROUND(I222*H222,2)</f>
        <v>0</v>
      </c>
      <c r="BL222" s="6" t="s">
        <v>85</v>
      </c>
      <c r="BM222" s="98" t="s">
        <v>799</v>
      </c>
    </row>
    <row r="223" spans="1:65" s="16" customFormat="1" ht="18">
      <c r="A223" s="13"/>
      <c r="B223" s="14"/>
      <c r="C223" s="13"/>
      <c r="D223" s="100" t="s">
        <v>191</v>
      </c>
      <c r="E223" s="13"/>
      <c r="F223" s="101" t="s">
        <v>673</v>
      </c>
      <c r="G223" s="13"/>
      <c r="H223" s="13"/>
      <c r="I223" s="13"/>
      <c r="J223" s="13"/>
      <c r="K223" s="13"/>
      <c r="L223" s="14"/>
      <c r="M223" s="102"/>
      <c r="N223" s="103"/>
      <c r="O223" s="95"/>
      <c r="P223" s="95"/>
      <c r="Q223" s="95"/>
      <c r="R223" s="95"/>
      <c r="S223" s="95"/>
      <c r="T223" s="104"/>
      <c r="U223" s="13"/>
      <c r="V223" s="13"/>
      <c r="W223" s="13"/>
      <c r="X223" s="13"/>
      <c r="Y223" s="13"/>
      <c r="Z223" s="13"/>
      <c r="AA223" s="13"/>
      <c r="AB223" s="13"/>
      <c r="AC223" s="13"/>
      <c r="AD223" s="13"/>
      <c r="AE223" s="13"/>
      <c r="AT223" s="6" t="s">
        <v>191</v>
      </c>
      <c r="AU223" s="6" t="s">
        <v>85</v>
      </c>
    </row>
    <row r="224" spans="1:65" s="16" customFormat="1" ht="14.4" customHeight="1">
      <c r="A224" s="13"/>
      <c r="B224" s="14"/>
      <c r="C224" s="86" t="s">
        <v>533</v>
      </c>
      <c r="D224" s="86" t="s">
        <v>185</v>
      </c>
      <c r="E224" s="87" t="s">
        <v>800</v>
      </c>
      <c r="F224" s="88" t="s">
        <v>801</v>
      </c>
      <c r="G224" s="89" t="s">
        <v>225</v>
      </c>
      <c r="H224" s="90">
        <v>27</v>
      </c>
      <c r="I224" s="91"/>
      <c r="J224" s="91">
        <f>ROUND(I224*H224,2)</f>
        <v>0</v>
      </c>
      <c r="K224" s="92"/>
      <c r="L224" s="14" t="s">
        <v>1242</v>
      </c>
      <c r="M224" s="93" t="s">
        <v>1</v>
      </c>
      <c r="N224" s="94" t="s">
        <v>42</v>
      </c>
      <c r="O224" s="95"/>
      <c r="P224" s="96">
        <f>O224*H224</f>
        <v>0</v>
      </c>
      <c r="Q224" s="96">
        <v>0</v>
      </c>
      <c r="R224" s="96">
        <f>Q224*H224</f>
        <v>0</v>
      </c>
      <c r="S224" s="96">
        <v>0</v>
      </c>
      <c r="T224" s="97">
        <f>S224*H224</f>
        <v>0</v>
      </c>
      <c r="U224" s="13"/>
      <c r="V224" s="13"/>
      <c r="W224" s="13"/>
      <c r="X224" s="13"/>
      <c r="Y224" s="13"/>
      <c r="Z224" s="13"/>
      <c r="AA224" s="13"/>
      <c r="AB224" s="13"/>
      <c r="AC224" s="13"/>
      <c r="AD224" s="13"/>
      <c r="AE224" s="13"/>
      <c r="AR224" s="98" t="s">
        <v>85</v>
      </c>
      <c r="AT224" s="98" t="s">
        <v>185</v>
      </c>
      <c r="AU224" s="98" t="s">
        <v>85</v>
      </c>
      <c r="AY224" s="6" t="s">
        <v>184</v>
      </c>
      <c r="BE224" s="99">
        <f>IF(N224="základní",J224,0)</f>
        <v>0</v>
      </c>
      <c r="BF224" s="99">
        <f>IF(N224="snížená",J224,0)</f>
        <v>0</v>
      </c>
      <c r="BG224" s="99">
        <f>IF(N224="zákl. přenesená",J224,0)</f>
        <v>0</v>
      </c>
      <c r="BH224" s="99">
        <f>IF(N224="sníž. přenesená",J224,0)</f>
        <v>0</v>
      </c>
      <c r="BI224" s="99">
        <f>IF(N224="nulová",J224,0)</f>
        <v>0</v>
      </c>
      <c r="BJ224" s="6" t="s">
        <v>85</v>
      </c>
      <c r="BK224" s="99">
        <f>ROUND(I224*H224,2)</f>
        <v>0</v>
      </c>
      <c r="BL224" s="6" t="s">
        <v>85</v>
      </c>
      <c r="BM224" s="98" t="s">
        <v>802</v>
      </c>
    </row>
    <row r="225" spans="1:65" s="16" customFormat="1" ht="18">
      <c r="A225" s="13"/>
      <c r="B225" s="14"/>
      <c r="C225" s="13"/>
      <c r="D225" s="100" t="s">
        <v>191</v>
      </c>
      <c r="E225" s="13"/>
      <c r="F225" s="101" t="s">
        <v>673</v>
      </c>
      <c r="G225" s="13"/>
      <c r="H225" s="13"/>
      <c r="I225" s="13"/>
      <c r="J225" s="13"/>
      <c r="K225" s="13"/>
      <c r="L225" s="14"/>
      <c r="M225" s="102"/>
      <c r="N225" s="103"/>
      <c r="O225" s="95"/>
      <c r="P225" s="95"/>
      <c r="Q225" s="95"/>
      <c r="R225" s="95"/>
      <c r="S225" s="95"/>
      <c r="T225" s="104"/>
      <c r="U225" s="13"/>
      <c r="V225" s="13"/>
      <c r="W225" s="13"/>
      <c r="X225" s="13"/>
      <c r="Y225" s="13"/>
      <c r="Z225" s="13"/>
      <c r="AA225" s="13"/>
      <c r="AB225" s="13"/>
      <c r="AC225" s="13"/>
      <c r="AD225" s="13"/>
      <c r="AE225" s="13"/>
      <c r="AT225" s="6" t="s">
        <v>191</v>
      </c>
      <c r="AU225" s="6" t="s">
        <v>85</v>
      </c>
    </row>
    <row r="226" spans="1:65" s="16" customFormat="1" ht="24.15" customHeight="1">
      <c r="A226" s="13"/>
      <c r="B226" s="14"/>
      <c r="C226" s="86" t="s">
        <v>439</v>
      </c>
      <c r="D226" s="86" t="s">
        <v>185</v>
      </c>
      <c r="E226" s="87" t="s">
        <v>803</v>
      </c>
      <c r="F226" s="88" t="s">
        <v>804</v>
      </c>
      <c r="G226" s="89" t="s">
        <v>225</v>
      </c>
      <c r="H226" s="90">
        <v>1</v>
      </c>
      <c r="I226" s="91"/>
      <c r="J226" s="91">
        <f>ROUND(I226*H226,2)</f>
        <v>0</v>
      </c>
      <c r="K226" s="92"/>
      <c r="L226" s="14" t="s">
        <v>1242</v>
      </c>
      <c r="M226" s="93" t="s">
        <v>1</v>
      </c>
      <c r="N226" s="94" t="s">
        <v>42</v>
      </c>
      <c r="O226" s="95"/>
      <c r="P226" s="96">
        <f>O226*H226</f>
        <v>0</v>
      </c>
      <c r="Q226" s="96">
        <v>0</v>
      </c>
      <c r="R226" s="96">
        <f>Q226*H226</f>
        <v>0</v>
      </c>
      <c r="S226" s="96">
        <v>0</v>
      </c>
      <c r="T226" s="97">
        <f>S226*H226</f>
        <v>0</v>
      </c>
      <c r="U226" s="13"/>
      <c r="V226" s="13"/>
      <c r="W226" s="13"/>
      <c r="X226" s="13"/>
      <c r="Y226" s="13"/>
      <c r="Z226" s="13"/>
      <c r="AA226" s="13"/>
      <c r="AB226" s="13"/>
      <c r="AC226" s="13"/>
      <c r="AD226" s="13"/>
      <c r="AE226" s="13"/>
      <c r="AR226" s="98" t="s">
        <v>85</v>
      </c>
      <c r="AT226" s="98" t="s">
        <v>185</v>
      </c>
      <c r="AU226" s="98" t="s">
        <v>85</v>
      </c>
      <c r="AY226" s="6" t="s">
        <v>184</v>
      </c>
      <c r="BE226" s="99">
        <f>IF(N226="základní",J226,0)</f>
        <v>0</v>
      </c>
      <c r="BF226" s="99">
        <f>IF(N226="snížená",J226,0)</f>
        <v>0</v>
      </c>
      <c r="BG226" s="99">
        <f>IF(N226="zákl. přenesená",J226,0)</f>
        <v>0</v>
      </c>
      <c r="BH226" s="99">
        <f>IF(N226="sníž. přenesená",J226,0)</f>
        <v>0</v>
      </c>
      <c r="BI226" s="99">
        <f>IF(N226="nulová",J226,0)</f>
        <v>0</v>
      </c>
      <c r="BJ226" s="6" t="s">
        <v>85</v>
      </c>
      <c r="BK226" s="99">
        <f>ROUND(I226*H226,2)</f>
        <v>0</v>
      </c>
      <c r="BL226" s="6" t="s">
        <v>85</v>
      </c>
      <c r="BM226" s="98" t="s">
        <v>805</v>
      </c>
    </row>
    <row r="227" spans="1:65" s="16" customFormat="1" ht="18">
      <c r="A227" s="13"/>
      <c r="B227" s="14"/>
      <c r="C227" s="13"/>
      <c r="D227" s="100" t="s">
        <v>191</v>
      </c>
      <c r="E227" s="13"/>
      <c r="F227" s="101" t="s">
        <v>673</v>
      </c>
      <c r="G227" s="13"/>
      <c r="H227" s="13"/>
      <c r="I227" s="13"/>
      <c r="J227" s="13"/>
      <c r="K227" s="13"/>
      <c r="L227" s="14"/>
      <c r="M227" s="102"/>
      <c r="N227" s="103"/>
      <c r="O227" s="95"/>
      <c r="P227" s="95"/>
      <c r="Q227" s="95"/>
      <c r="R227" s="95"/>
      <c r="S227" s="95"/>
      <c r="T227" s="104"/>
      <c r="U227" s="13"/>
      <c r="V227" s="13"/>
      <c r="W227" s="13"/>
      <c r="X227" s="13"/>
      <c r="Y227" s="13"/>
      <c r="Z227" s="13"/>
      <c r="AA227" s="13"/>
      <c r="AB227" s="13"/>
      <c r="AC227" s="13"/>
      <c r="AD227" s="13"/>
      <c r="AE227" s="13"/>
      <c r="AT227" s="6" t="s">
        <v>191</v>
      </c>
      <c r="AU227" s="6" t="s">
        <v>85</v>
      </c>
    </row>
    <row r="228" spans="1:65" s="16" customFormat="1" ht="14.4" customHeight="1">
      <c r="A228" s="13"/>
      <c r="B228" s="14"/>
      <c r="C228" s="86" t="s">
        <v>540</v>
      </c>
      <c r="D228" s="86" t="s">
        <v>185</v>
      </c>
      <c r="E228" s="87" t="s">
        <v>806</v>
      </c>
      <c r="F228" s="88" t="s">
        <v>807</v>
      </c>
      <c r="G228" s="89" t="s">
        <v>225</v>
      </c>
      <c r="H228" s="90">
        <v>9</v>
      </c>
      <c r="I228" s="91"/>
      <c r="J228" s="91">
        <f>ROUND(I228*H228,2)</f>
        <v>0</v>
      </c>
      <c r="K228" s="92"/>
      <c r="L228" s="14" t="s">
        <v>1242</v>
      </c>
      <c r="M228" s="93" t="s">
        <v>1</v>
      </c>
      <c r="N228" s="94" t="s">
        <v>42</v>
      </c>
      <c r="O228" s="95"/>
      <c r="P228" s="96">
        <f>O228*H228</f>
        <v>0</v>
      </c>
      <c r="Q228" s="96">
        <v>0</v>
      </c>
      <c r="R228" s="96">
        <f>Q228*H228</f>
        <v>0</v>
      </c>
      <c r="S228" s="96">
        <v>0</v>
      </c>
      <c r="T228" s="97">
        <f>S228*H228</f>
        <v>0</v>
      </c>
      <c r="U228" s="13"/>
      <c r="V228" s="13"/>
      <c r="W228" s="13"/>
      <c r="X228" s="13"/>
      <c r="Y228" s="13"/>
      <c r="Z228" s="13"/>
      <c r="AA228" s="13"/>
      <c r="AB228" s="13"/>
      <c r="AC228" s="13"/>
      <c r="AD228" s="13"/>
      <c r="AE228" s="13"/>
      <c r="AR228" s="98" t="s">
        <v>85</v>
      </c>
      <c r="AT228" s="98" t="s">
        <v>185</v>
      </c>
      <c r="AU228" s="98" t="s">
        <v>85</v>
      </c>
      <c r="AY228" s="6" t="s">
        <v>184</v>
      </c>
      <c r="BE228" s="99">
        <f>IF(N228="základní",J228,0)</f>
        <v>0</v>
      </c>
      <c r="BF228" s="99">
        <f>IF(N228="snížená",J228,0)</f>
        <v>0</v>
      </c>
      <c r="BG228" s="99">
        <f>IF(N228="zákl. přenesená",J228,0)</f>
        <v>0</v>
      </c>
      <c r="BH228" s="99">
        <f>IF(N228="sníž. přenesená",J228,0)</f>
        <v>0</v>
      </c>
      <c r="BI228" s="99">
        <f>IF(N228="nulová",J228,0)</f>
        <v>0</v>
      </c>
      <c r="BJ228" s="6" t="s">
        <v>85</v>
      </c>
      <c r="BK228" s="99">
        <f>ROUND(I228*H228,2)</f>
        <v>0</v>
      </c>
      <c r="BL228" s="6" t="s">
        <v>85</v>
      </c>
      <c r="BM228" s="98" t="s">
        <v>808</v>
      </c>
    </row>
    <row r="229" spans="1:65" s="16" customFormat="1" ht="18">
      <c r="A229" s="13"/>
      <c r="B229" s="14"/>
      <c r="C229" s="13"/>
      <c r="D229" s="100" t="s">
        <v>191</v>
      </c>
      <c r="E229" s="13"/>
      <c r="F229" s="101" t="s">
        <v>673</v>
      </c>
      <c r="G229" s="13"/>
      <c r="H229" s="13"/>
      <c r="I229" s="13"/>
      <c r="J229" s="13"/>
      <c r="K229" s="13"/>
      <c r="L229" s="14"/>
      <c r="M229" s="102"/>
      <c r="N229" s="103"/>
      <c r="O229" s="95"/>
      <c r="P229" s="95"/>
      <c r="Q229" s="95"/>
      <c r="R229" s="95"/>
      <c r="S229" s="95"/>
      <c r="T229" s="104"/>
      <c r="U229" s="13"/>
      <c r="V229" s="13"/>
      <c r="W229" s="13"/>
      <c r="X229" s="13"/>
      <c r="Y229" s="13"/>
      <c r="Z229" s="13"/>
      <c r="AA229" s="13"/>
      <c r="AB229" s="13"/>
      <c r="AC229" s="13"/>
      <c r="AD229" s="13"/>
      <c r="AE229" s="13"/>
      <c r="AT229" s="6" t="s">
        <v>191</v>
      </c>
      <c r="AU229" s="6" t="s">
        <v>85</v>
      </c>
    </row>
    <row r="230" spans="1:65" s="16" customFormat="1" ht="14.4" customHeight="1">
      <c r="A230" s="13"/>
      <c r="B230" s="14"/>
      <c r="C230" s="86" t="s">
        <v>442</v>
      </c>
      <c r="D230" s="86" t="s">
        <v>185</v>
      </c>
      <c r="E230" s="87" t="s">
        <v>809</v>
      </c>
      <c r="F230" s="88" t="s">
        <v>810</v>
      </c>
      <c r="G230" s="89" t="s">
        <v>225</v>
      </c>
      <c r="H230" s="90">
        <v>4</v>
      </c>
      <c r="I230" s="91"/>
      <c r="J230" s="91">
        <f>ROUND(I230*H230,2)</f>
        <v>0</v>
      </c>
      <c r="K230" s="92"/>
      <c r="L230" s="14" t="s">
        <v>1242</v>
      </c>
      <c r="M230" s="93" t="s">
        <v>1</v>
      </c>
      <c r="N230" s="94" t="s">
        <v>42</v>
      </c>
      <c r="O230" s="95"/>
      <c r="P230" s="96">
        <f>O230*H230</f>
        <v>0</v>
      </c>
      <c r="Q230" s="96">
        <v>0</v>
      </c>
      <c r="R230" s="96">
        <f>Q230*H230</f>
        <v>0</v>
      </c>
      <c r="S230" s="96">
        <v>0</v>
      </c>
      <c r="T230" s="97">
        <f>S230*H230</f>
        <v>0</v>
      </c>
      <c r="U230" s="13"/>
      <c r="V230" s="13"/>
      <c r="W230" s="13"/>
      <c r="X230" s="13"/>
      <c r="Y230" s="13"/>
      <c r="Z230" s="13"/>
      <c r="AA230" s="13"/>
      <c r="AB230" s="13"/>
      <c r="AC230" s="13"/>
      <c r="AD230" s="13"/>
      <c r="AE230" s="13"/>
      <c r="AR230" s="98" t="s">
        <v>85</v>
      </c>
      <c r="AT230" s="98" t="s">
        <v>185</v>
      </c>
      <c r="AU230" s="98" t="s">
        <v>85</v>
      </c>
      <c r="AY230" s="6" t="s">
        <v>184</v>
      </c>
      <c r="BE230" s="99">
        <f>IF(N230="základní",J230,0)</f>
        <v>0</v>
      </c>
      <c r="BF230" s="99">
        <f>IF(N230="snížená",J230,0)</f>
        <v>0</v>
      </c>
      <c r="BG230" s="99">
        <f>IF(N230="zákl. přenesená",J230,0)</f>
        <v>0</v>
      </c>
      <c r="BH230" s="99">
        <f>IF(N230="sníž. přenesená",J230,0)</f>
        <v>0</v>
      </c>
      <c r="BI230" s="99">
        <f>IF(N230="nulová",J230,0)</f>
        <v>0</v>
      </c>
      <c r="BJ230" s="6" t="s">
        <v>85</v>
      </c>
      <c r="BK230" s="99">
        <f>ROUND(I230*H230,2)</f>
        <v>0</v>
      </c>
      <c r="BL230" s="6" t="s">
        <v>85</v>
      </c>
      <c r="BM230" s="98" t="s">
        <v>811</v>
      </c>
    </row>
    <row r="231" spans="1:65" s="16" customFormat="1" ht="18">
      <c r="A231" s="13"/>
      <c r="B231" s="14"/>
      <c r="C231" s="13"/>
      <c r="D231" s="100" t="s">
        <v>191</v>
      </c>
      <c r="E231" s="13"/>
      <c r="F231" s="101" t="s">
        <v>673</v>
      </c>
      <c r="G231" s="13"/>
      <c r="H231" s="13"/>
      <c r="I231" s="13"/>
      <c r="J231" s="13"/>
      <c r="K231" s="13"/>
      <c r="L231" s="14"/>
      <c r="M231" s="102"/>
      <c r="N231" s="103"/>
      <c r="O231" s="95"/>
      <c r="P231" s="95"/>
      <c r="Q231" s="95"/>
      <c r="R231" s="95"/>
      <c r="S231" s="95"/>
      <c r="T231" s="104"/>
      <c r="U231" s="13"/>
      <c r="V231" s="13"/>
      <c r="W231" s="13"/>
      <c r="X231" s="13"/>
      <c r="Y231" s="13"/>
      <c r="Z231" s="13"/>
      <c r="AA231" s="13"/>
      <c r="AB231" s="13"/>
      <c r="AC231" s="13"/>
      <c r="AD231" s="13"/>
      <c r="AE231" s="13"/>
      <c r="AT231" s="6" t="s">
        <v>191</v>
      </c>
      <c r="AU231" s="6" t="s">
        <v>85</v>
      </c>
    </row>
    <row r="232" spans="1:65" s="16" customFormat="1" ht="24.15" customHeight="1">
      <c r="A232" s="13"/>
      <c r="B232" s="14"/>
      <c r="C232" s="86" t="s">
        <v>547</v>
      </c>
      <c r="D232" s="86" t="s">
        <v>185</v>
      </c>
      <c r="E232" s="87" t="s">
        <v>812</v>
      </c>
      <c r="F232" s="88" t="s">
        <v>813</v>
      </c>
      <c r="G232" s="89" t="s">
        <v>225</v>
      </c>
      <c r="H232" s="90">
        <v>4</v>
      </c>
      <c r="I232" s="91"/>
      <c r="J232" s="91">
        <f>ROUND(I232*H232,2)</f>
        <v>0</v>
      </c>
      <c r="K232" s="92"/>
      <c r="L232" s="14" t="s">
        <v>1242</v>
      </c>
      <c r="M232" s="93" t="s">
        <v>1</v>
      </c>
      <c r="N232" s="94" t="s">
        <v>42</v>
      </c>
      <c r="O232" s="95"/>
      <c r="P232" s="96">
        <f>O232*H232</f>
        <v>0</v>
      </c>
      <c r="Q232" s="96">
        <v>0</v>
      </c>
      <c r="R232" s="96">
        <f>Q232*H232</f>
        <v>0</v>
      </c>
      <c r="S232" s="96">
        <v>0</v>
      </c>
      <c r="T232" s="97">
        <f>S232*H232</f>
        <v>0</v>
      </c>
      <c r="U232" s="13"/>
      <c r="V232" s="13"/>
      <c r="W232" s="13"/>
      <c r="X232" s="13"/>
      <c r="Y232" s="13"/>
      <c r="Z232" s="13"/>
      <c r="AA232" s="13"/>
      <c r="AB232" s="13"/>
      <c r="AC232" s="13"/>
      <c r="AD232" s="13"/>
      <c r="AE232" s="13"/>
      <c r="AR232" s="98" t="s">
        <v>85</v>
      </c>
      <c r="AT232" s="98" t="s">
        <v>185</v>
      </c>
      <c r="AU232" s="98" t="s">
        <v>85</v>
      </c>
      <c r="AY232" s="6" t="s">
        <v>184</v>
      </c>
      <c r="BE232" s="99">
        <f>IF(N232="základní",J232,0)</f>
        <v>0</v>
      </c>
      <c r="BF232" s="99">
        <f>IF(N232="snížená",J232,0)</f>
        <v>0</v>
      </c>
      <c r="BG232" s="99">
        <f>IF(N232="zákl. přenesená",J232,0)</f>
        <v>0</v>
      </c>
      <c r="BH232" s="99">
        <f>IF(N232="sníž. přenesená",J232,0)</f>
        <v>0</v>
      </c>
      <c r="BI232" s="99">
        <f>IF(N232="nulová",J232,0)</f>
        <v>0</v>
      </c>
      <c r="BJ232" s="6" t="s">
        <v>85</v>
      </c>
      <c r="BK232" s="99">
        <f>ROUND(I232*H232,2)</f>
        <v>0</v>
      </c>
      <c r="BL232" s="6" t="s">
        <v>85</v>
      </c>
      <c r="BM232" s="98" t="s">
        <v>814</v>
      </c>
    </row>
    <row r="233" spans="1:65" s="16" customFormat="1" ht="18">
      <c r="A233" s="13"/>
      <c r="B233" s="14"/>
      <c r="C233" s="13"/>
      <c r="D233" s="100" t="s">
        <v>191</v>
      </c>
      <c r="E233" s="13"/>
      <c r="F233" s="101" t="s">
        <v>673</v>
      </c>
      <c r="G233" s="13"/>
      <c r="H233" s="13"/>
      <c r="I233" s="13"/>
      <c r="J233" s="13"/>
      <c r="K233" s="13"/>
      <c r="L233" s="14"/>
      <c r="M233" s="102"/>
      <c r="N233" s="103"/>
      <c r="O233" s="95"/>
      <c r="P233" s="95"/>
      <c r="Q233" s="95"/>
      <c r="R233" s="95"/>
      <c r="S233" s="95"/>
      <c r="T233" s="104"/>
      <c r="U233" s="13"/>
      <c r="V233" s="13"/>
      <c r="W233" s="13"/>
      <c r="X233" s="13"/>
      <c r="Y233" s="13"/>
      <c r="Z233" s="13"/>
      <c r="AA233" s="13"/>
      <c r="AB233" s="13"/>
      <c r="AC233" s="13"/>
      <c r="AD233" s="13"/>
      <c r="AE233" s="13"/>
      <c r="AT233" s="6" t="s">
        <v>191</v>
      </c>
      <c r="AU233" s="6" t="s">
        <v>85</v>
      </c>
    </row>
    <row r="234" spans="1:65" s="16" customFormat="1" ht="14.4" customHeight="1">
      <c r="A234" s="13"/>
      <c r="B234" s="14"/>
      <c r="C234" s="86" t="s">
        <v>445</v>
      </c>
      <c r="D234" s="86" t="s">
        <v>185</v>
      </c>
      <c r="E234" s="87" t="s">
        <v>815</v>
      </c>
      <c r="F234" s="88" t="s">
        <v>816</v>
      </c>
      <c r="G234" s="89" t="s">
        <v>225</v>
      </c>
      <c r="H234" s="90">
        <v>1</v>
      </c>
      <c r="I234" s="91"/>
      <c r="J234" s="91">
        <f>ROUND(I234*H234,2)</f>
        <v>0</v>
      </c>
      <c r="K234" s="92"/>
      <c r="L234" s="14" t="s">
        <v>1242</v>
      </c>
      <c r="M234" s="93" t="s">
        <v>1</v>
      </c>
      <c r="N234" s="94" t="s">
        <v>42</v>
      </c>
      <c r="O234" s="95"/>
      <c r="P234" s="96">
        <f>O234*H234</f>
        <v>0</v>
      </c>
      <c r="Q234" s="96">
        <v>0</v>
      </c>
      <c r="R234" s="96">
        <f>Q234*H234</f>
        <v>0</v>
      </c>
      <c r="S234" s="96">
        <v>0</v>
      </c>
      <c r="T234" s="97">
        <f>S234*H234</f>
        <v>0</v>
      </c>
      <c r="U234" s="13"/>
      <c r="V234" s="13"/>
      <c r="W234" s="13"/>
      <c r="X234" s="13"/>
      <c r="Y234" s="13"/>
      <c r="Z234" s="13"/>
      <c r="AA234" s="13"/>
      <c r="AB234" s="13"/>
      <c r="AC234" s="13"/>
      <c r="AD234" s="13"/>
      <c r="AE234" s="13"/>
      <c r="AR234" s="98" t="s">
        <v>85</v>
      </c>
      <c r="AT234" s="98" t="s">
        <v>185</v>
      </c>
      <c r="AU234" s="98" t="s">
        <v>85</v>
      </c>
      <c r="AY234" s="6" t="s">
        <v>184</v>
      </c>
      <c r="BE234" s="99">
        <f>IF(N234="základní",J234,0)</f>
        <v>0</v>
      </c>
      <c r="BF234" s="99">
        <f>IF(N234="snížená",J234,0)</f>
        <v>0</v>
      </c>
      <c r="BG234" s="99">
        <f>IF(N234="zákl. přenesená",J234,0)</f>
        <v>0</v>
      </c>
      <c r="BH234" s="99">
        <f>IF(N234="sníž. přenesená",J234,0)</f>
        <v>0</v>
      </c>
      <c r="BI234" s="99">
        <f>IF(N234="nulová",J234,0)</f>
        <v>0</v>
      </c>
      <c r="BJ234" s="6" t="s">
        <v>85</v>
      </c>
      <c r="BK234" s="99">
        <f>ROUND(I234*H234,2)</f>
        <v>0</v>
      </c>
      <c r="BL234" s="6" t="s">
        <v>85</v>
      </c>
      <c r="BM234" s="98" t="s">
        <v>817</v>
      </c>
    </row>
    <row r="235" spans="1:65" s="16" customFormat="1" ht="18">
      <c r="A235" s="13"/>
      <c r="B235" s="14"/>
      <c r="C235" s="13"/>
      <c r="D235" s="100" t="s">
        <v>191</v>
      </c>
      <c r="E235" s="13"/>
      <c r="F235" s="101" t="s">
        <v>673</v>
      </c>
      <c r="G235" s="13"/>
      <c r="H235" s="13"/>
      <c r="I235" s="13"/>
      <c r="J235" s="13"/>
      <c r="K235" s="13"/>
      <c r="L235" s="14"/>
      <c r="M235" s="102"/>
      <c r="N235" s="103"/>
      <c r="O235" s="95"/>
      <c r="P235" s="95"/>
      <c r="Q235" s="95"/>
      <c r="R235" s="95"/>
      <c r="S235" s="95"/>
      <c r="T235" s="104"/>
      <c r="U235" s="13"/>
      <c r="V235" s="13"/>
      <c r="W235" s="13"/>
      <c r="X235" s="13"/>
      <c r="Y235" s="13"/>
      <c r="Z235" s="13"/>
      <c r="AA235" s="13"/>
      <c r="AB235" s="13"/>
      <c r="AC235" s="13"/>
      <c r="AD235" s="13"/>
      <c r="AE235" s="13"/>
      <c r="AT235" s="6" t="s">
        <v>191</v>
      </c>
      <c r="AU235" s="6" t="s">
        <v>85</v>
      </c>
    </row>
    <row r="236" spans="1:65" s="16" customFormat="1" ht="14.4" customHeight="1">
      <c r="A236" s="13"/>
      <c r="B236" s="14"/>
      <c r="C236" s="86" t="s">
        <v>554</v>
      </c>
      <c r="D236" s="86" t="s">
        <v>185</v>
      </c>
      <c r="E236" s="87" t="s">
        <v>818</v>
      </c>
      <c r="F236" s="88" t="s">
        <v>819</v>
      </c>
      <c r="G236" s="89" t="s">
        <v>225</v>
      </c>
      <c r="H236" s="90">
        <v>10</v>
      </c>
      <c r="I236" s="91"/>
      <c r="J236" s="91">
        <f>ROUND(I236*H236,2)</f>
        <v>0</v>
      </c>
      <c r="K236" s="92"/>
      <c r="L236" s="14" t="s">
        <v>1242</v>
      </c>
      <c r="M236" s="93" t="s">
        <v>1</v>
      </c>
      <c r="N236" s="94" t="s">
        <v>42</v>
      </c>
      <c r="O236" s="95"/>
      <c r="P236" s="96">
        <f>O236*H236</f>
        <v>0</v>
      </c>
      <c r="Q236" s="96">
        <v>0</v>
      </c>
      <c r="R236" s="96">
        <f>Q236*H236</f>
        <v>0</v>
      </c>
      <c r="S236" s="96">
        <v>0</v>
      </c>
      <c r="T236" s="97">
        <f>S236*H236</f>
        <v>0</v>
      </c>
      <c r="U236" s="13"/>
      <c r="V236" s="13"/>
      <c r="W236" s="13"/>
      <c r="X236" s="13"/>
      <c r="Y236" s="13"/>
      <c r="Z236" s="13"/>
      <c r="AA236" s="13"/>
      <c r="AB236" s="13"/>
      <c r="AC236" s="13"/>
      <c r="AD236" s="13"/>
      <c r="AE236" s="13"/>
      <c r="AR236" s="98" t="s">
        <v>85</v>
      </c>
      <c r="AT236" s="98" t="s">
        <v>185</v>
      </c>
      <c r="AU236" s="98" t="s">
        <v>85</v>
      </c>
      <c r="AY236" s="6" t="s">
        <v>184</v>
      </c>
      <c r="BE236" s="99">
        <f>IF(N236="základní",J236,0)</f>
        <v>0</v>
      </c>
      <c r="BF236" s="99">
        <f>IF(N236="snížená",J236,0)</f>
        <v>0</v>
      </c>
      <c r="BG236" s="99">
        <f>IF(N236="zákl. přenesená",J236,0)</f>
        <v>0</v>
      </c>
      <c r="BH236" s="99">
        <f>IF(N236="sníž. přenesená",J236,0)</f>
        <v>0</v>
      </c>
      <c r="BI236" s="99">
        <f>IF(N236="nulová",J236,0)</f>
        <v>0</v>
      </c>
      <c r="BJ236" s="6" t="s">
        <v>85</v>
      </c>
      <c r="BK236" s="99">
        <f>ROUND(I236*H236,2)</f>
        <v>0</v>
      </c>
      <c r="BL236" s="6" t="s">
        <v>85</v>
      </c>
      <c r="BM236" s="98" t="s">
        <v>820</v>
      </c>
    </row>
    <row r="237" spans="1:65" s="16" customFormat="1" ht="18">
      <c r="A237" s="13"/>
      <c r="B237" s="14"/>
      <c r="C237" s="13"/>
      <c r="D237" s="100" t="s">
        <v>191</v>
      </c>
      <c r="E237" s="13"/>
      <c r="F237" s="101" t="s">
        <v>673</v>
      </c>
      <c r="G237" s="13"/>
      <c r="H237" s="13"/>
      <c r="I237" s="13"/>
      <c r="J237" s="13"/>
      <c r="K237" s="13"/>
      <c r="L237" s="14"/>
      <c r="M237" s="102"/>
      <c r="N237" s="103"/>
      <c r="O237" s="95"/>
      <c r="P237" s="95"/>
      <c r="Q237" s="95"/>
      <c r="R237" s="95"/>
      <c r="S237" s="95"/>
      <c r="T237" s="104"/>
      <c r="U237" s="13"/>
      <c r="V237" s="13"/>
      <c r="W237" s="13"/>
      <c r="X237" s="13"/>
      <c r="Y237" s="13"/>
      <c r="Z237" s="13"/>
      <c r="AA237" s="13"/>
      <c r="AB237" s="13"/>
      <c r="AC237" s="13"/>
      <c r="AD237" s="13"/>
      <c r="AE237" s="13"/>
      <c r="AT237" s="6" t="s">
        <v>191</v>
      </c>
      <c r="AU237" s="6" t="s">
        <v>85</v>
      </c>
    </row>
    <row r="238" spans="1:65" s="16" customFormat="1" ht="14.4" customHeight="1">
      <c r="A238" s="13"/>
      <c r="B238" s="14"/>
      <c r="C238" s="86" t="s">
        <v>448</v>
      </c>
      <c r="D238" s="86" t="s">
        <v>185</v>
      </c>
      <c r="E238" s="87" t="s">
        <v>821</v>
      </c>
      <c r="F238" s="88" t="s">
        <v>819</v>
      </c>
      <c r="G238" s="89" t="s">
        <v>225</v>
      </c>
      <c r="H238" s="90">
        <v>33</v>
      </c>
      <c r="I238" s="91"/>
      <c r="J238" s="91">
        <f>ROUND(I238*H238,2)</f>
        <v>0</v>
      </c>
      <c r="K238" s="92"/>
      <c r="L238" s="14" t="s">
        <v>1242</v>
      </c>
      <c r="M238" s="93" t="s">
        <v>1</v>
      </c>
      <c r="N238" s="94" t="s">
        <v>42</v>
      </c>
      <c r="O238" s="95"/>
      <c r="P238" s="96">
        <f>O238*H238</f>
        <v>0</v>
      </c>
      <c r="Q238" s="96">
        <v>0</v>
      </c>
      <c r="R238" s="96">
        <f>Q238*H238</f>
        <v>0</v>
      </c>
      <c r="S238" s="96">
        <v>0</v>
      </c>
      <c r="T238" s="97">
        <f>S238*H238</f>
        <v>0</v>
      </c>
      <c r="U238" s="13"/>
      <c r="V238" s="13"/>
      <c r="W238" s="13"/>
      <c r="X238" s="13"/>
      <c r="Y238" s="13"/>
      <c r="Z238" s="13"/>
      <c r="AA238" s="13"/>
      <c r="AB238" s="13"/>
      <c r="AC238" s="13"/>
      <c r="AD238" s="13"/>
      <c r="AE238" s="13"/>
      <c r="AR238" s="98" t="s">
        <v>85</v>
      </c>
      <c r="AT238" s="98" t="s">
        <v>185</v>
      </c>
      <c r="AU238" s="98" t="s">
        <v>85</v>
      </c>
      <c r="AY238" s="6" t="s">
        <v>184</v>
      </c>
      <c r="BE238" s="99">
        <f>IF(N238="základní",J238,0)</f>
        <v>0</v>
      </c>
      <c r="BF238" s="99">
        <f>IF(N238="snížená",J238,0)</f>
        <v>0</v>
      </c>
      <c r="BG238" s="99">
        <f>IF(N238="zákl. přenesená",J238,0)</f>
        <v>0</v>
      </c>
      <c r="BH238" s="99">
        <f>IF(N238="sníž. přenesená",J238,0)</f>
        <v>0</v>
      </c>
      <c r="BI238" s="99">
        <f>IF(N238="nulová",J238,0)</f>
        <v>0</v>
      </c>
      <c r="BJ238" s="6" t="s">
        <v>85</v>
      </c>
      <c r="BK238" s="99">
        <f>ROUND(I238*H238,2)</f>
        <v>0</v>
      </c>
      <c r="BL238" s="6" t="s">
        <v>85</v>
      </c>
      <c r="BM238" s="98" t="s">
        <v>822</v>
      </c>
    </row>
    <row r="239" spans="1:65" s="16" customFormat="1" ht="18">
      <c r="A239" s="13"/>
      <c r="B239" s="14"/>
      <c r="C239" s="13"/>
      <c r="D239" s="100" t="s">
        <v>191</v>
      </c>
      <c r="E239" s="13"/>
      <c r="F239" s="101" t="s">
        <v>673</v>
      </c>
      <c r="G239" s="13"/>
      <c r="H239" s="13"/>
      <c r="I239" s="13"/>
      <c r="J239" s="13"/>
      <c r="K239" s="13"/>
      <c r="L239" s="14"/>
      <c r="M239" s="102"/>
      <c r="N239" s="103"/>
      <c r="O239" s="95"/>
      <c r="P239" s="95"/>
      <c r="Q239" s="95"/>
      <c r="R239" s="95"/>
      <c r="S239" s="95"/>
      <c r="T239" s="104"/>
      <c r="U239" s="13"/>
      <c r="V239" s="13"/>
      <c r="W239" s="13"/>
      <c r="X239" s="13"/>
      <c r="Y239" s="13"/>
      <c r="Z239" s="13"/>
      <c r="AA239" s="13"/>
      <c r="AB239" s="13"/>
      <c r="AC239" s="13"/>
      <c r="AD239" s="13"/>
      <c r="AE239" s="13"/>
      <c r="AT239" s="6" t="s">
        <v>191</v>
      </c>
      <c r="AU239" s="6" t="s">
        <v>85</v>
      </c>
    </row>
    <row r="240" spans="1:65" s="16" customFormat="1" ht="14.4" customHeight="1">
      <c r="A240" s="13"/>
      <c r="B240" s="14"/>
      <c r="C240" s="86" t="s">
        <v>561</v>
      </c>
      <c r="D240" s="86" t="s">
        <v>185</v>
      </c>
      <c r="E240" s="87" t="s">
        <v>823</v>
      </c>
      <c r="F240" s="88" t="s">
        <v>824</v>
      </c>
      <c r="G240" s="89" t="s">
        <v>225</v>
      </c>
      <c r="H240" s="90">
        <v>31</v>
      </c>
      <c r="I240" s="91"/>
      <c r="J240" s="91">
        <f>ROUND(I240*H240,2)</f>
        <v>0</v>
      </c>
      <c r="K240" s="92"/>
      <c r="L240" s="14" t="s">
        <v>1242</v>
      </c>
      <c r="M240" s="93" t="s">
        <v>1</v>
      </c>
      <c r="N240" s="94" t="s">
        <v>42</v>
      </c>
      <c r="O240" s="95"/>
      <c r="P240" s="96">
        <f>O240*H240</f>
        <v>0</v>
      </c>
      <c r="Q240" s="96">
        <v>0</v>
      </c>
      <c r="R240" s="96">
        <f>Q240*H240</f>
        <v>0</v>
      </c>
      <c r="S240" s="96">
        <v>0</v>
      </c>
      <c r="T240" s="97">
        <f>S240*H240</f>
        <v>0</v>
      </c>
      <c r="U240" s="13"/>
      <c r="V240" s="13"/>
      <c r="W240" s="13"/>
      <c r="X240" s="13"/>
      <c r="Y240" s="13"/>
      <c r="Z240" s="13"/>
      <c r="AA240" s="13"/>
      <c r="AB240" s="13"/>
      <c r="AC240" s="13"/>
      <c r="AD240" s="13"/>
      <c r="AE240" s="13"/>
      <c r="AR240" s="98" t="s">
        <v>85</v>
      </c>
      <c r="AT240" s="98" t="s">
        <v>185</v>
      </c>
      <c r="AU240" s="98" t="s">
        <v>85</v>
      </c>
      <c r="AY240" s="6" t="s">
        <v>184</v>
      </c>
      <c r="BE240" s="99">
        <f>IF(N240="základní",J240,0)</f>
        <v>0</v>
      </c>
      <c r="BF240" s="99">
        <f>IF(N240="snížená",J240,0)</f>
        <v>0</v>
      </c>
      <c r="BG240" s="99">
        <f>IF(N240="zákl. přenesená",J240,0)</f>
        <v>0</v>
      </c>
      <c r="BH240" s="99">
        <f>IF(N240="sníž. přenesená",J240,0)</f>
        <v>0</v>
      </c>
      <c r="BI240" s="99">
        <f>IF(N240="nulová",J240,0)</f>
        <v>0</v>
      </c>
      <c r="BJ240" s="6" t="s">
        <v>85</v>
      </c>
      <c r="BK240" s="99">
        <f>ROUND(I240*H240,2)</f>
        <v>0</v>
      </c>
      <c r="BL240" s="6" t="s">
        <v>85</v>
      </c>
      <c r="BM240" s="98" t="s">
        <v>825</v>
      </c>
    </row>
    <row r="241" spans="1:65" s="16" customFormat="1" ht="18">
      <c r="A241" s="13"/>
      <c r="B241" s="14"/>
      <c r="C241" s="13"/>
      <c r="D241" s="100" t="s">
        <v>191</v>
      </c>
      <c r="E241" s="13"/>
      <c r="F241" s="101" t="s">
        <v>673</v>
      </c>
      <c r="G241" s="13"/>
      <c r="H241" s="13"/>
      <c r="I241" s="13"/>
      <c r="J241" s="13"/>
      <c r="K241" s="13"/>
      <c r="L241" s="14"/>
      <c r="M241" s="102"/>
      <c r="N241" s="103"/>
      <c r="O241" s="95"/>
      <c r="P241" s="95"/>
      <c r="Q241" s="95"/>
      <c r="R241" s="95"/>
      <c r="S241" s="95"/>
      <c r="T241" s="104"/>
      <c r="U241" s="13"/>
      <c r="V241" s="13"/>
      <c r="W241" s="13"/>
      <c r="X241" s="13"/>
      <c r="Y241" s="13"/>
      <c r="Z241" s="13"/>
      <c r="AA241" s="13"/>
      <c r="AB241" s="13"/>
      <c r="AC241" s="13"/>
      <c r="AD241" s="13"/>
      <c r="AE241" s="13"/>
      <c r="AT241" s="6" t="s">
        <v>191</v>
      </c>
      <c r="AU241" s="6" t="s">
        <v>85</v>
      </c>
    </row>
    <row r="242" spans="1:65" s="16" customFormat="1" ht="14.4" customHeight="1">
      <c r="A242" s="13"/>
      <c r="B242" s="14"/>
      <c r="C242" s="86" t="s">
        <v>450</v>
      </c>
      <c r="D242" s="86" t="s">
        <v>185</v>
      </c>
      <c r="E242" s="87" t="s">
        <v>826</v>
      </c>
      <c r="F242" s="88" t="s">
        <v>827</v>
      </c>
      <c r="G242" s="89" t="s">
        <v>225</v>
      </c>
      <c r="H242" s="90">
        <v>41</v>
      </c>
      <c r="I242" s="91"/>
      <c r="J242" s="91">
        <f>ROUND(I242*H242,2)</f>
        <v>0</v>
      </c>
      <c r="K242" s="92"/>
      <c r="L242" s="14" t="s">
        <v>1242</v>
      </c>
      <c r="M242" s="93" t="s">
        <v>1</v>
      </c>
      <c r="N242" s="94" t="s">
        <v>42</v>
      </c>
      <c r="O242" s="95"/>
      <c r="P242" s="96">
        <f>O242*H242</f>
        <v>0</v>
      </c>
      <c r="Q242" s="96">
        <v>0</v>
      </c>
      <c r="R242" s="96">
        <f>Q242*H242</f>
        <v>0</v>
      </c>
      <c r="S242" s="96">
        <v>0</v>
      </c>
      <c r="T242" s="97">
        <f>S242*H242</f>
        <v>0</v>
      </c>
      <c r="U242" s="13"/>
      <c r="V242" s="13"/>
      <c r="W242" s="13"/>
      <c r="X242" s="13"/>
      <c r="Y242" s="13"/>
      <c r="Z242" s="13"/>
      <c r="AA242" s="13"/>
      <c r="AB242" s="13"/>
      <c r="AC242" s="13"/>
      <c r="AD242" s="13"/>
      <c r="AE242" s="13"/>
      <c r="AR242" s="98" t="s">
        <v>85</v>
      </c>
      <c r="AT242" s="98" t="s">
        <v>185</v>
      </c>
      <c r="AU242" s="98" t="s">
        <v>85</v>
      </c>
      <c r="AY242" s="6" t="s">
        <v>184</v>
      </c>
      <c r="BE242" s="99">
        <f>IF(N242="základní",J242,0)</f>
        <v>0</v>
      </c>
      <c r="BF242" s="99">
        <f>IF(N242="snížená",J242,0)</f>
        <v>0</v>
      </c>
      <c r="BG242" s="99">
        <f>IF(N242="zákl. přenesená",J242,0)</f>
        <v>0</v>
      </c>
      <c r="BH242" s="99">
        <f>IF(N242="sníž. přenesená",J242,0)</f>
        <v>0</v>
      </c>
      <c r="BI242" s="99">
        <f>IF(N242="nulová",J242,0)</f>
        <v>0</v>
      </c>
      <c r="BJ242" s="6" t="s">
        <v>85</v>
      </c>
      <c r="BK242" s="99">
        <f>ROUND(I242*H242,2)</f>
        <v>0</v>
      </c>
      <c r="BL242" s="6" t="s">
        <v>85</v>
      </c>
      <c r="BM242" s="98" t="s">
        <v>828</v>
      </c>
    </row>
    <row r="243" spans="1:65" s="16" customFormat="1" ht="18">
      <c r="A243" s="13"/>
      <c r="B243" s="14"/>
      <c r="C243" s="13"/>
      <c r="D243" s="100" t="s">
        <v>191</v>
      </c>
      <c r="E243" s="13"/>
      <c r="F243" s="101" t="s">
        <v>673</v>
      </c>
      <c r="G243" s="13"/>
      <c r="H243" s="13"/>
      <c r="I243" s="13"/>
      <c r="J243" s="13"/>
      <c r="K243" s="13"/>
      <c r="L243" s="14"/>
      <c r="M243" s="102"/>
      <c r="N243" s="103"/>
      <c r="O243" s="95"/>
      <c r="P243" s="95"/>
      <c r="Q243" s="95"/>
      <c r="R243" s="95"/>
      <c r="S243" s="95"/>
      <c r="T243" s="104"/>
      <c r="U243" s="13"/>
      <c r="V243" s="13"/>
      <c r="W243" s="13"/>
      <c r="X243" s="13"/>
      <c r="Y243" s="13"/>
      <c r="Z243" s="13"/>
      <c r="AA243" s="13"/>
      <c r="AB243" s="13"/>
      <c r="AC243" s="13"/>
      <c r="AD243" s="13"/>
      <c r="AE243" s="13"/>
      <c r="AT243" s="6" t="s">
        <v>191</v>
      </c>
      <c r="AU243" s="6" t="s">
        <v>85</v>
      </c>
    </row>
    <row r="244" spans="1:65" s="16" customFormat="1" ht="14.4" customHeight="1">
      <c r="A244" s="13"/>
      <c r="B244" s="14"/>
      <c r="C244" s="86" t="s">
        <v>829</v>
      </c>
      <c r="D244" s="86" t="s">
        <v>185</v>
      </c>
      <c r="E244" s="87" t="s">
        <v>830</v>
      </c>
      <c r="F244" s="88" t="s">
        <v>824</v>
      </c>
      <c r="G244" s="89" t="s">
        <v>225</v>
      </c>
      <c r="H244" s="90">
        <v>1</v>
      </c>
      <c r="I244" s="91"/>
      <c r="J244" s="91">
        <f>ROUND(I244*H244,2)</f>
        <v>0</v>
      </c>
      <c r="K244" s="92"/>
      <c r="L244" s="14" t="s">
        <v>1242</v>
      </c>
      <c r="M244" s="93" t="s">
        <v>1</v>
      </c>
      <c r="N244" s="94" t="s">
        <v>42</v>
      </c>
      <c r="O244" s="95"/>
      <c r="P244" s="96">
        <f>O244*H244</f>
        <v>0</v>
      </c>
      <c r="Q244" s="96">
        <v>0</v>
      </c>
      <c r="R244" s="96">
        <f>Q244*H244</f>
        <v>0</v>
      </c>
      <c r="S244" s="96">
        <v>0</v>
      </c>
      <c r="T244" s="97">
        <f>S244*H244</f>
        <v>0</v>
      </c>
      <c r="U244" s="13"/>
      <c r="V244" s="13"/>
      <c r="W244" s="13"/>
      <c r="X244" s="13"/>
      <c r="Y244" s="13"/>
      <c r="Z244" s="13"/>
      <c r="AA244" s="13"/>
      <c r="AB244" s="13"/>
      <c r="AC244" s="13"/>
      <c r="AD244" s="13"/>
      <c r="AE244" s="13"/>
      <c r="AR244" s="98" t="s">
        <v>85</v>
      </c>
      <c r="AT244" s="98" t="s">
        <v>185</v>
      </c>
      <c r="AU244" s="98" t="s">
        <v>85</v>
      </c>
      <c r="AY244" s="6" t="s">
        <v>184</v>
      </c>
      <c r="BE244" s="99">
        <f>IF(N244="základní",J244,0)</f>
        <v>0</v>
      </c>
      <c r="BF244" s="99">
        <f>IF(N244="snížená",J244,0)</f>
        <v>0</v>
      </c>
      <c r="BG244" s="99">
        <f>IF(N244="zákl. přenesená",J244,0)</f>
        <v>0</v>
      </c>
      <c r="BH244" s="99">
        <f>IF(N244="sníž. přenesená",J244,0)</f>
        <v>0</v>
      </c>
      <c r="BI244" s="99">
        <f>IF(N244="nulová",J244,0)</f>
        <v>0</v>
      </c>
      <c r="BJ244" s="6" t="s">
        <v>85</v>
      </c>
      <c r="BK244" s="99">
        <f>ROUND(I244*H244,2)</f>
        <v>0</v>
      </c>
      <c r="BL244" s="6" t="s">
        <v>85</v>
      </c>
      <c r="BM244" s="98" t="s">
        <v>831</v>
      </c>
    </row>
    <row r="245" spans="1:65" s="16" customFormat="1" ht="18">
      <c r="A245" s="13"/>
      <c r="B245" s="14"/>
      <c r="C245" s="13"/>
      <c r="D245" s="100" t="s">
        <v>191</v>
      </c>
      <c r="E245" s="13"/>
      <c r="F245" s="101" t="s">
        <v>673</v>
      </c>
      <c r="G245" s="13"/>
      <c r="H245" s="13"/>
      <c r="I245" s="13"/>
      <c r="J245" s="13"/>
      <c r="K245" s="13"/>
      <c r="L245" s="14"/>
      <c r="M245" s="102"/>
      <c r="N245" s="103"/>
      <c r="O245" s="95"/>
      <c r="P245" s="95"/>
      <c r="Q245" s="95"/>
      <c r="R245" s="95"/>
      <c r="S245" s="95"/>
      <c r="T245" s="104"/>
      <c r="U245" s="13"/>
      <c r="V245" s="13"/>
      <c r="W245" s="13"/>
      <c r="X245" s="13"/>
      <c r="Y245" s="13"/>
      <c r="Z245" s="13"/>
      <c r="AA245" s="13"/>
      <c r="AB245" s="13"/>
      <c r="AC245" s="13"/>
      <c r="AD245" s="13"/>
      <c r="AE245" s="13"/>
      <c r="AT245" s="6" t="s">
        <v>191</v>
      </c>
      <c r="AU245" s="6" t="s">
        <v>85</v>
      </c>
    </row>
    <row r="246" spans="1:65" s="16" customFormat="1" ht="14.4" customHeight="1">
      <c r="A246" s="13"/>
      <c r="B246" s="14"/>
      <c r="C246" s="86" t="s">
        <v>453</v>
      </c>
      <c r="D246" s="86" t="s">
        <v>185</v>
      </c>
      <c r="E246" s="87" t="s">
        <v>832</v>
      </c>
      <c r="F246" s="88" t="s">
        <v>824</v>
      </c>
      <c r="G246" s="89" t="s">
        <v>225</v>
      </c>
      <c r="H246" s="90">
        <v>38</v>
      </c>
      <c r="I246" s="91"/>
      <c r="J246" s="91">
        <f>ROUND(I246*H246,2)</f>
        <v>0</v>
      </c>
      <c r="K246" s="92"/>
      <c r="L246" s="14" t="s">
        <v>1242</v>
      </c>
      <c r="M246" s="93" t="s">
        <v>1</v>
      </c>
      <c r="N246" s="94" t="s">
        <v>42</v>
      </c>
      <c r="O246" s="95"/>
      <c r="P246" s="96">
        <f>O246*H246</f>
        <v>0</v>
      </c>
      <c r="Q246" s="96">
        <v>0</v>
      </c>
      <c r="R246" s="96">
        <f>Q246*H246</f>
        <v>0</v>
      </c>
      <c r="S246" s="96">
        <v>0</v>
      </c>
      <c r="T246" s="97">
        <f>S246*H246</f>
        <v>0</v>
      </c>
      <c r="U246" s="13"/>
      <c r="V246" s="13"/>
      <c r="W246" s="13"/>
      <c r="X246" s="13"/>
      <c r="Y246" s="13"/>
      <c r="Z246" s="13"/>
      <c r="AA246" s="13"/>
      <c r="AB246" s="13"/>
      <c r="AC246" s="13"/>
      <c r="AD246" s="13"/>
      <c r="AE246" s="13"/>
      <c r="AR246" s="98" t="s">
        <v>85</v>
      </c>
      <c r="AT246" s="98" t="s">
        <v>185</v>
      </c>
      <c r="AU246" s="98" t="s">
        <v>85</v>
      </c>
      <c r="AY246" s="6" t="s">
        <v>184</v>
      </c>
      <c r="BE246" s="99">
        <f>IF(N246="základní",J246,0)</f>
        <v>0</v>
      </c>
      <c r="BF246" s="99">
        <f>IF(N246="snížená",J246,0)</f>
        <v>0</v>
      </c>
      <c r="BG246" s="99">
        <f>IF(N246="zákl. přenesená",J246,0)</f>
        <v>0</v>
      </c>
      <c r="BH246" s="99">
        <f>IF(N246="sníž. přenesená",J246,0)</f>
        <v>0</v>
      </c>
      <c r="BI246" s="99">
        <f>IF(N246="nulová",J246,0)</f>
        <v>0</v>
      </c>
      <c r="BJ246" s="6" t="s">
        <v>85</v>
      </c>
      <c r="BK246" s="99">
        <f>ROUND(I246*H246,2)</f>
        <v>0</v>
      </c>
      <c r="BL246" s="6" t="s">
        <v>85</v>
      </c>
      <c r="BM246" s="98" t="s">
        <v>833</v>
      </c>
    </row>
    <row r="247" spans="1:65" s="16" customFormat="1" ht="18">
      <c r="A247" s="13"/>
      <c r="B247" s="14"/>
      <c r="C247" s="13"/>
      <c r="D247" s="100" t="s">
        <v>191</v>
      </c>
      <c r="E247" s="13"/>
      <c r="F247" s="101" t="s">
        <v>673</v>
      </c>
      <c r="G247" s="13"/>
      <c r="H247" s="13"/>
      <c r="I247" s="13"/>
      <c r="J247" s="13"/>
      <c r="K247" s="13"/>
      <c r="L247" s="14"/>
      <c r="M247" s="102"/>
      <c r="N247" s="103"/>
      <c r="O247" s="95"/>
      <c r="P247" s="95"/>
      <c r="Q247" s="95"/>
      <c r="R247" s="95"/>
      <c r="S247" s="95"/>
      <c r="T247" s="104"/>
      <c r="U247" s="13"/>
      <c r="V247" s="13"/>
      <c r="W247" s="13"/>
      <c r="X247" s="13"/>
      <c r="Y247" s="13"/>
      <c r="Z247" s="13"/>
      <c r="AA247" s="13"/>
      <c r="AB247" s="13"/>
      <c r="AC247" s="13"/>
      <c r="AD247" s="13"/>
      <c r="AE247" s="13"/>
      <c r="AT247" s="6" t="s">
        <v>191</v>
      </c>
      <c r="AU247" s="6" t="s">
        <v>85</v>
      </c>
    </row>
    <row r="248" spans="1:65" s="16" customFormat="1" ht="14.4" customHeight="1">
      <c r="A248" s="13"/>
      <c r="B248" s="14"/>
      <c r="C248" s="86" t="s">
        <v>834</v>
      </c>
      <c r="D248" s="86" t="s">
        <v>185</v>
      </c>
      <c r="E248" s="87" t="s">
        <v>835</v>
      </c>
      <c r="F248" s="88" t="s">
        <v>824</v>
      </c>
      <c r="G248" s="89" t="s">
        <v>225</v>
      </c>
      <c r="H248" s="90">
        <v>16</v>
      </c>
      <c r="I248" s="91"/>
      <c r="J248" s="91">
        <f>ROUND(I248*H248,2)</f>
        <v>0</v>
      </c>
      <c r="K248" s="92"/>
      <c r="L248" s="14" t="s">
        <v>1242</v>
      </c>
      <c r="M248" s="93" t="s">
        <v>1</v>
      </c>
      <c r="N248" s="94" t="s">
        <v>42</v>
      </c>
      <c r="O248" s="95"/>
      <c r="P248" s="96">
        <f>O248*H248</f>
        <v>0</v>
      </c>
      <c r="Q248" s="96">
        <v>0</v>
      </c>
      <c r="R248" s="96">
        <f>Q248*H248</f>
        <v>0</v>
      </c>
      <c r="S248" s="96">
        <v>0</v>
      </c>
      <c r="T248" s="97">
        <f>S248*H248</f>
        <v>0</v>
      </c>
      <c r="U248" s="13"/>
      <c r="V248" s="13"/>
      <c r="W248" s="13"/>
      <c r="X248" s="13"/>
      <c r="Y248" s="13"/>
      <c r="Z248" s="13"/>
      <c r="AA248" s="13"/>
      <c r="AB248" s="13"/>
      <c r="AC248" s="13"/>
      <c r="AD248" s="13"/>
      <c r="AE248" s="13"/>
      <c r="AR248" s="98" t="s">
        <v>85</v>
      </c>
      <c r="AT248" s="98" t="s">
        <v>185</v>
      </c>
      <c r="AU248" s="98" t="s">
        <v>85</v>
      </c>
      <c r="AY248" s="6" t="s">
        <v>184</v>
      </c>
      <c r="BE248" s="99">
        <f>IF(N248="základní",J248,0)</f>
        <v>0</v>
      </c>
      <c r="BF248" s="99">
        <f>IF(N248="snížená",J248,0)</f>
        <v>0</v>
      </c>
      <c r="BG248" s="99">
        <f>IF(N248="zákl. přenesená",J248,0)</f>
        <v>0</v>
      </c>
      <c r="BH248" s="99">
        <f>IF(N248="sníž. přenesená",J248,0)</f>
        <v>0</v>
      </c>
      <c r="BI248" s="99">
        <f>IF(N248="nulová",J248,0)</f>
        <v>0</v>
      </c>
      <c r="BJ248" s="6" t="s">
        <v>85</v>
      </c>
      <c r="BK248" s="99">
        <f>ROUND(I248*H248,2)</f>
        <v>0</v>
      </c>
      <c r="BL248" s="6" t="s">
        <v>85</v>
      </c>
      <c r="BM248" s="98" t="s">
        <v>836</v>
      </c>
    </row>
    <row r="249" spans="1:65" s="16" customFormat="1" ht="18">
      <c r="A249" s="13"/>
      <c r="B249" s="14"/>
      <c r="C249" s="13"/>
      <c r="D249" s="100" t="s">
        <v>191</v>
      </c>
      <c r="E249" s="13"/>
      <c r="F249" s="101" t="s">
        <v>673</v>
      </c>
      <c r="G249" s="13"/>
      <c r="H249" s="13"/>
      <c r="I249" s="13"/>
      <c r="J249" s="13"/>
      <c r="K249" s="13"/>
      <c r="L249" s="14"/>
      <c r="M249" s="102"/>
      <c r="N249" s="103"/>
      <c r="O249" s="95"/>
      <c r="P249" s="95"/>
      <c r="Q249" s="95"/>
      <c r="R249" s="95"/>
      <c r="S249" s="95"/>
      <c r="T249" s="104"/>
      <c r="U249" s="13"/>
      <c r="V249" s="13"/>
      <c r="W249" s="13"/>
      <c r="X249" s="13"/>
      <c r="Y249" s="13"/>
      <c r="Z249" s="13"/>
      <c r="AA249" s="13"/>
      <c r="AB249" s="13"/>
      <c r="AC249" s="13"/>
      <c r="AD249" s="13"/>
      <c r="AE249" s="13"/>
      <c r="AT249" s="6" t="s">
        <v>191</v>
      </c>
      <c r="AU249" s="6" t="s">
        <v>85</v>
      </c>
    </row>
    <row r="250" spans="1:65" s="16" customFormat="1" ht="14.4" customHeight="1">
      <c r="A250" s="13"/>
      <c r="B250" s="14"/>
      <c r="C250" s="86" t="s">
        <v>456</v>
      </c>
      <c r="D250" s="86" t="s">
        <v>185</v>
      </c>
      <c r="E250" s="87" t="s">
        <v>837</v>
      </c>
      <c r="F250" s="88" t="s">
        <v>838</v>
      </c>
      <c r="G250" s="89" t="s">
        <v>225</v>
      </c>
      <c r="H250" s="90">
        <v>51</v>
      </c>
      <c r="I250" s="91"/>
      <c r="J250" s="91">
        <f>ROUND(I250*H250,2)</f>
        <v>0</v>
      </c>
      <c r="K250" s="92"/>
      <c r="L250" s="14" t="s">
        <v>1242</v>
      </c>
      <c r="M250" s="93" t="s">
        <v>1</v>
      </c>
      <c r="N250" s="94" t="s">
        <v>42</v>
      </c>
      <c r="O250" s="95"/>
      <c r="P250" s="96">
        <f>O250*H250</f>
        <v>0</v>
      </c>
      <c r="Q250" s="96">
        <v>0</v>
      </c>
      <c r="R250" s="96">
        <f>Q250*H250</f>
        <v>0</v>
      </c>
      <c r="S250" s="96">
        <v>0</v>
      </c>
      <c r="T250" s="97">
        <f>S250*H250</f>
        <v>0</v>
      </c>
      <c r="U250" s="13"/>
      <c r="V250" s="13"/>
      <c r="W250" s="13"/>
      <c r="X250" s="13"/>
      <c r="Y250" s="13"/>
      <c r="Z250" s="13"/>
      <c r="AA250" s="13"/>
      <c r="AB250" s="13"/>
      <c r="AC250" s="13"/>
      <c r="AD250" s="13"/>
      <c r="AE250" s="13"/>
      <c r="AR250" s="98" t="s">
        <v>85</v>
      </c>
      <c r="AT250" s="98" t="s">
        <v>185</v>
      </c>
      <c r="AU250" s="98" t="s">
        <v>85</v>
      </c>
      <c r="AY250" s="6" t="s">
        <v>184</v>
      </c>
      <c r="BE250" s="99">
        <f>IF(N250="základní",J250,0)</f>
        <v>0</v>
      </c>
      <c r="BF250" s="99">
        <f>IF(N250="snížená",J250,0)</f>
        <v>0</v>
      </c>
      <c r="BG250" s="99">
        <f>IF(N250="zákl. přenesená",J250,0)</f>
        <v>0</v>
      </c>
      <c r="BH250" s="99">
        <f>IF(N250="sníž. přenesená",J250,0)</f>
        <v>0</v>
      </c>
      <c r="BI250" s="99">
        <f>IF(N250="nulová",J250,0)</f>
        <v>0</v>
      </c>
      <c r="BJ250" s="6" t="s">
        <v>85</v>
      </c>
      <c r="BK250" s="99">
        <f>ROUND(I250*H250,2)</f>
        <v>0</v>
      </c>
      <c r="BL250" s="6" t="s">
        <v>85</v>
      </c>
      <c r="BM250" s="98" t="s">
        <v>839</v>
      </c>
    </row>
    <row r="251" spans="1:65" s="16" customFormat="1" ht="18">
      <c r="A251" s="13"/>
      <c r="B251" s="14"/>
      <c r="C251" s="13"/>
      <c r="D251" s="100" t="s">
        <v>191</v>
      </c>
      <c r="E251" s="13"/>
      <c r="F251" s="101" t="s">
        <v>673</v>
      </c>
      <c r="G251" s="13"/>
      <c r="H251" s="13"/>
      <c r="I251" s="13"/>
      <c r="J251" s="13"/>
      <c r="K251" s="13"/>
      <c r="L251" s="14"/>
      <c r="M251" s="102"/>
      <c r="N251" s="103"/>
      <c r="O251" s="95"/>
      <c r="P251" s="95"/>
      <c r="Q251" s="95"/>
      <c r="R251" s="95"/>
      <c r="S251" s="95"/>
      <c r="T251" s="104"/>
      <c r="U251" s="13"/>
      <c r="V251" s="13"/>
      <c r="W251" s="13"/>
      <c r="X251" s="13"/>
      <c r="Y251" s="13"/>
      <c r="Z251" s="13"/>
      <c r="AA251" s="13"/>
      <c r="AB251" s="13"/>
      <c r="AC251" s="13"/>
      <c r="AD251" s="13"/>
      <c r="AE251" s="13"/>
      <c r="AT251" s="6" t="s">
        <v>191</v>
      </c>
      <c r="AU251" s="6" t="s">
        <v>85</v>
      </c>
    </row>
    <row r="252" spans="1:65" s="16" customFormat="1" ht="14.4" customHeight="1">
      <c r="A252" s="13"/>
      <c r="B252" s="14"/>
      <c r="C252" s="86" t="s">
        <v>840</v>
      </c>
      <c r="D252" s="86" t="s">
        <v>185</v>
      </c>
      <c r="E252" s="87" t="s">
        <v>841</v>
      </c>
      <c r="F252" s="88" t="s">
        <v>842</v>
      </c>
      <c r="G252" s="89" t="s">
        <v>225</v>
      </c>
      <c r="H252" s="90">
        <v>3</v>
      </c>
      <c r="I252" s="91"/>
      <c r="J252" s="91">
        <f>ROUND(I252*H252,2)</f>
        <v>0</v>
      </c>
      <c r="K252" s="92"/>
      <c r="L252" s="14" t="s">
        <v>1242</v>
      </c>
      <c r="M252" s="93" t="s">
        <v>1</v>
      </c>
      <c r="N252" s="94" t="s">
        <v>42</v>
      </c>
      <c r="O252" s="95"/>
      <c r="P252" s="96">
        <f>O252*H252</f>
        <v>0</v>
      </c>
      <c r="Q252" s="96">
        <v>0</v>
      </c>
      <c r="R252" s="96">
        <f>Q252*H252</f>
        <v>0</v>
      </c>
      <c r="S252" s="96">
        <v>0</v>
      </c>
      <c r="T252" s="97">
        <f>S252*H252</f>
        <v>0</v>
      </c>
      <c r="U252" s="13"/>
      <c r="V252" s="13"/>
      <c r="W252" s="13"/>
      <c r="X252" s="13"/>
      <c r="Y252" s="13"/>
      <c r="Z252" s="13"/>
      <c r="AA252" s="13"/>
      <c r="AB252" s="13"/>
      <c r="AC252" s="13"/>
      <c r="AD252" s="13"/>
      <c r="AE252" s="13"/>
      <c r="AR252" s="98" t="s">
        <v>85</v>
      </c>
      <c r="AT252" s="98" t="s">
        <v>185</v>
      </c>
      <c r="AU252" s="98" t="s">
        <v>85</v>
      </c>
      <c r="AY252" s="6" t="s">
        <v>184</v>
      </c>
      <c r="BE252" s="99">
        <f>IF(N252="základní",J252,0)</f>
        <v>0</v>
      </c>
      <c r="BF252" s="99">
        <f>IF(N252="snížená",J252,0)</f>
        <v>0</v>
      </c>
      <c r="BG252" s="99">
        <f>IF(N252="zákl. přenesená",J252,0)</f>
        <v>0</v>
      </c>
      <c r="BH252" s="99">
        <f>IF(N252="sníž. přenesená",J252,0)</f>
        <v>0</v>
      </c>
      <c r="BI252" s="99">
        <f>IF(N252="nulová",J252,0)</f>
        <v>0</v>
      </c>
      <c r="BJ252" s="6" t="s">
        <v>85</v>
      </c>
      <c r="BK252" s="99">
        <f>ROUND(I252*H252,2)</f>
        <v>0</v>
      </c>
      <c r="BL252" s="6" t="s">
        <v>85</v>
      </c>
      <c r="BM252" s="98" t="s">
        <v>843</v>
      </c>
    </row>
    <row r="253" spans="1:65" s="16" customFormat="1" ht="18">
      <c r="A253" s="13"/>
      <c r="B253" s="14"/>
      <c r="C253" s="13"/>
      <c r="D253" s="100" t="s">
        <v>191</v>
      </c>
      <c r="E253" s="13"/>
      <c r="F253" s="101" t="s">
        <v>673</v>
      </c>
      <c r="G253" s="13"/>
      <c r="H253" s="13"/>
      <c r="I253" s="13"/>
      <c r="J253" s="13"/>
      <c r="K253" s="13"/>
      <c r="L253" s="14"/>
      <c r="M253" s="102"/>
      <c r="N253" s="103"/>
      <c r="O253" s="95"/>
      <c r="P253" s="95"/>
      <c r="Q253" s="95"/>
      <c r="R253" s="95"/>
      <c r="S253" s="95"/>
      <c r="T253" s="104"/>
      <c r="U253" s="13"/>
      <c r="V253" s="13"/>
      <c r="W253" s="13"/>
      <c r="X253" s="13"/>
      <c r="Y253" s="13"/>
      <c r="Z253" s="13"/>
      <c r="AA253" s="13"/>
      <c r="AB253" s="13"/>
      <c r="AC253" s="13"/>
      <c r="AD253" s="13"/>
      <c r="AE253" s="13"/>
      <c r="AT253" s="6" t="s">
        <v>191</v>
      </c>
      <c r="AU253" s="6" t="s">
        <v>85</v>
      </c>
    </row>
    <row r="254" spans="1:65" s="16" customFormat="1" ht="14.4" customHeight="1">
      <c r="A254" s="13"/>
      <c r="B254" s="14"/>
      <c r="C254" s="86" t="s">
        <v>459</v>
      </c>
      <c r="D254" s="86" t="s">
        <v>185</v>
      </c>
      <c r="E254" s="87" t="s">
        <v>844</v>
      </c>
      <c r="F254" s="88" t="s">
        <v>845</v>
      </c>
      <c r="G254" s="89" t="s">
        <v>225</v>
      </c>
      <c r="H254" s="90">
        <v>10</v>
      </c>
      <c r="I254" s="91"/>
      <c r="J254" s="91">
        <f>ROUND(I254*H254,2)</f>
        <v>0</v>
      </c>
      <c r="K254" s="92"/>
      <c r="L254" s="14" t="s">
        <v>1242</v>
      </c>
      <c r="M254" s="93" t="s">
        <v>1</v>
      </c>
      <c r="N254" s="94" t="s">
        <v>42</v>
      </c>
      <c r="O254" s="95"/>
      <c r="P254" s="96">
        <f>O254*H254</f>
        <v>0</v>
      </c>
      <c r="Q254" s="96">
        <v>0</v>
      </c>
      <c r="R254" s="96">
        <f>Q254*H254</f>
        <v>0</v>
      </c>
      <c r="S254" s="96">
        <v>0</v>
      </c>
      <c r="T254" s="97">
        <f>S254*H254</f>
        <v>0</v>
      </c>
      <c r="U254" s="13"/>
      <c r="V254" s="13"/>
      <c r="W254" s="13"/>
      <c r="X254" s="13"/>
      <c r="Y254" s="13"/>
      <c r="Z254" s="13"/>
      <c r="AA254" s="13"/>
      <c r="AB254" s="13"/>
      <c r="AC254" s="13"/>
      <c r="AD254" s="13"/>
      <c r="AE254" s="13"/>
      <c r="AR254" s="98" t="s">
        <v>85</v>
      </c>
      <c r="AT254" s="98" t="s">
        <v>185</v>
      </c>
      <c r="AU254" s="98" t="s">
        <v>85</v>
      </c>
      <c r="AY254" s="6" t="s">
        <v>184</v>
      </c>
      <c r="BE254" s="99">
        <f>IF(N254="základní",J254,0)</f>
        <v>0</v>
      </c>
      <c r="BF254" s="99">
        <f>IF(N254="snížená",J254,0)</f>
        <v>0</v>
      </c>
      <c r="BG254" s="99">
        <f>IF(N254="zákl. přenesená",J254,0)</f>
        <v>0</v>
      </c>
      <c r="BH254" s="99">
        <f>IF(N254="sníž. přenesená",J254,0)</f>
        <v>0</v>
      </c>
      <c r="BI254" s="99">
        <f>IF(N254="nulová",J254,0)</f>
        <v>0</v>
      </c>
      <c r="BJ254" s="6" t="s">
        <v>85</v>
      </c>
      <c r="BK254" s="99">
        <f>ROUND(I254*H254,2)</f>
        <v>0</v>
      </c>
      <c r="BL254" s="6" t="s">
        <v>85</v>
      </c>
      <c r="BM254" s="98" t="s">
        <v>846</v>
      </c>
    </row>
    <row r="255" spans="1:65" s="16" customFormat="1" ht="18">
      <c r="A255" s="13"/>
      <c r="B255" s="14"/>
      <c r="C255" s="13"/>
      <c r="D255" s="100" t="s">
        <v>191</v>
      </c>
      <c r="E255" s="13"/>
      <c r="F255" s="101" t="s">
        <v>673</v>
      </c>
      <c r="G255" s="13"/>
      <c r="H255" s="13"/>
      <c r="I255" s="13"/>
      <c r="J255" s="13"/>
      <c r="K255" s="13"/>
      <c r="L255" s="14"/>
      <c r="M255" s="102"/>
      <c r="N255" s="103"/>
      <c r="O255" s="95"/>
      <c r="P255" s="95"/>
      <c r="Q255" s="95"/>
      <c r="R255" s="95"/>
      <c r="S255" s="95"/>
      <c r="T255" s="104"/>
      <c r="U255" s="13"/>
      <c r="V255" s="13"/>
      <c r="W255" s="13"/>
      <c r="X255" s="13"/>
      <c r="Y255" s="13"/>
      <c r="Z255" s="13"/>
      <c r="AA255" s="13"/>
      <c r="AB255" s="13"/>
      <c r="AC255" s="13"/>
      <c r="AD255" s="13"/>
      <c r="AE255" s="13"/>
      <c r="AT255" s="6" t="s">
        <v>191</v>
      </c>
      <c r="AU255" s="6" t="s">
        <v>85</v>
      </c>
    </row>
    <row r="256" spans="1:65" s="16" customFormat="1" ht="14.4" customHeight="1">
      <c r="A256" s="13"/>
      <c r="B256" s="14"/>
      <c r="C256" s="86" t="s">
        <v>847</v>
      </c>
      <c r="D256" s="86" t="s">
        <v>185</v>
      </c>
      <c r="E256" s="87" t="s">
        <v>848</v>
      </c>
      <c r="F256" s="88" t="s">
        <v>849</v>
      </c>
      <c r="G256" s="89" t="s">
        <v>225</v>
      </c>
      <c r="H256" s="90">
        <v>12</v>
      </c>
      <c r="I256" s="91"/>
      <c r="J256" s="91">
        <f>ROUND(I256*H256,2)</f>
        <v>0</v>
      </c>
      <c r="K256" s="92"/>
      <c r="L256" s="14" t="s">
        <v>1242</v>
      </c>
      <c r="M256" s="93" t="s">
        <v>1</v>
      </c>
      <c r="N256" s="94" t="s">
        <v>42</v>
      </c>
      <c r="O256" s="95"/>
      <c r="P256" s="96">
        <f>O256*H256</f>
        <v>0</v>
      </c>
      <c r="Q256" s="96">
        <v>0</v>
      </c>
      <c r="R256" s="96">
        <f>Q256*H256</f>
        <v>0</v>
      </c>
      <c r="S256" s="96">
        <v>0</v>
      </c>
      <c r="T256" s="97">
        <f>S256*H256</f>
        <v>0</v>
      </c>
      <c r="U256" s="13"/>
      <c r="V256" s="13"/>
      <c r="W256" s="13"/>
      <c r="X256" s="13"/>
      <c r="Y256" s="13"/>
      <c r="Z256" s="13"/>
      <c r="AA256" s="13"/>
      <c r="AB256" s="13"/>
      <c r="AC256" s="13"/>
      <c r="AD256" s="13"/>
      <c r="AE256" s="13"/>
      <c r="AR256" s="98" t="s">
        <v>85</v>
      </c>
      <c r="AT256" s="98" t="s">
        <v>185</v>
      </c>
      <c r="AU256" s="98" t="s">
        <v>85</v>
      </c>
      <c r="AY256" s="6" t="s">
        <v>184</v>
      </c>
      <c r="BE256" s="99">
        <f>IF(N256="základní",J256,0)</f>
        <v>0</v>
      </c>
      <c r="BF256" s="99">
        <f>IF(N256="snížená",J256,0)</f>
        <v>0</v>
      </c>
      <c r="BG256" s="99">
        <f>IF(N256="zákl. přenesená",J256,0)</f>
        <v>0</v>
      </c>
      <c r="BH256" s="99">
        <f>IF(N256="sníž. přenesená",J256,0)</f>
        <v>0</v>
      </c>
      <c r="BI256" s="99">
        <f>IF(N256="nulová",J256,0)</f>
        <v>0</v>
      </c>
      <c r="BJ256" s="6" t="s">
        <v>85</v>
      </c>
      <c r="BK256" s="99">
        <f>ROUND(I256*H256,2)</f>
        <v>0</v>
      </c>
      <c r="BL256" s="6" t="s">
        <v>85</v>
      </c>
      <c r="BM256" s="98" t="s">
        <v>850</v>
      </c>
    </row>
    <row r="257" spans="1:65" s="16" customFormat="1" ht="18">
      <c r="A257" s="13"/>
      <c r="B257" s="14"/>
      <c r="C257" s="13"/>
      <c r="D257" s="100" t="s">
        <v>191</v>
      </c>
      <c r="E257" s="13"/>
      <c r="F257" s="101" t="s">
        <v>673</v>
      </c>
      <c r="G257" s="13"/>
      <c r="H257" s="13"/>
      <c r="I257" s="13"/>
      <c r="J257" s="13"/>
      <c r="K257" s="13"/>
      <c r="L257" s="14"/>
      <c r="M257" s="102"/>
      <c r="N257" s="103"/>
      <c r="O257" s="95"/>
      <c r="P257" s="95"/>
      <c r="Q257" s="95"/>
      <c r="R257" s="95"/>
      <c r="S257" s="95"/>
      <c r="T257" s="104"/>
      <c r="U257" s="13"/>
      <c r="V257" s="13"/>
      <c r="W257" s="13"/>
      <c r="X257" s="13"/>
      <c r="Y257" s="13"/>
      <c r="Z257" s="13"/>
      <c r="AA257" s="13"/>
      <c r="AB257" s="13"/>
      <c r="AC257" s="13"/>
      <c r="AD257" s="13"/>
      <c r="AE257" s="13"/>
      <c r="AT257" s="6" t="s">
        <v>191</v>
      </c>
      <c r="AU257" s="6" t="s">
        <v>85</v>
      </c>
    </row>
    <row r="258" spans="1:65" s="16" customFormat="1" ht="14.4" customHeight="1">
      <c r="A258" s="13"/>
      <c r="B258" s="14"/>
      <c r="C258" s="86" t="s">
        <v>462</v>
      </c>
      <c r="D258" s="86" t="s">
        <v>185</v>
      </c>
      <c r="E258" s="87" t="s">
        <v>851</v>
      </c>
      <c r="F258" s="88" t="s">
        <v>852</v>
      </c>
      <c r="G258" s="89" t="s">
        <v>225</v>
      </c>
      <c r="H258" s="90">
        <v>8</v>
      </c>
      <c r="I258" s="91"/>
      <c r="J258" s="91">
        <f>ROUND(I258*H258,2)</f>
        <v>0</v>
      </c>
      <c r="K258" s="92"/>
      <c r="L258" s="14" t="s">
        <v>1242</v>
      </c>
      <c r="M258" s="93" t="s">
        <v>1</v>
      </c>
      <c r="N258" s="94" t="s">
        <v>42</v>
      </c>
      <c r="O258" s="95"/>
      <c r="P258" s="96">
        <f>O258*H258</f>
        <v>0</v>
      </c>
      <c r="Q258" s="96">
        <v>0</v>
      </c>
      <c r="R258" s="96">
        <f>Q258*H258</f>
        <v>0</v>
      </c>
      <c r="S258" s="96">
        <v>0</v>
      </c>
      <c r="T258" s="97">
        <f>S258*H258</f>
        <v>0</v>
      </c>
      <c r="U258" s="13"/>
      <c r="V258" s="13"/>
      <c r="W258" s="13"/>
      <c r="X258" s="13"/>
      <c r="Y258" s="13"/>
      <c r="Z258" s="13"/>
      <c r="AA258" s="13"/>
      <c r="AB258" s="13"/>
      <c r="AC258" s="13"/>
      <c r="AD258" s="13"/>
      <c r="AE258" s="13"/>
      <c r="AR258" s="98" t="s">
        <v>85</v>
      </c>
      <c r="AT258" s="98" t="s">
        <v>185</v>
      </c>
      <c r="AU258" s="98" t="s">
        <v>85</v>
      </c>
      <c r="AY258" s="6" t="s">
        <v>184</v>
      </c>
      <c r="BE258" s="99">
        <f>IF(N258="základní",J258,0)</f>
        <v>0</v>
      </c>
      <c r="BF258" s="99">
        <f>IF(N258="snížená",J258,0)</f>
        <v>0</v>
      </c>
      <c r="BG258" s="99">
        <f>IF(N258="zákl. přenesená",J258,0)</f>
        <v>0</v>
      </c>
      <c r="BH258" s="99">
        <f>IF(N258="sníž. přenesená",J258,0)</f>
        <v>0</v>
      </c>
      <c r="BI258" s="99">
        <f>IF(N258="nulová",J258,0)</f>
        <v>0</v>
      </c>
      <c r="BJ258" s="6" t="s">
        <v>85</v>
      </c>
      <c r="BK258" s="99">
        <f>ROUND(I258*H258,2)</f>
        <v>0</v>
      </c>
      <c r="BL258" s="6" t="s">
        <v>85</v>
      </c>
      <c r="BM258" s="98" t="s">
        <v>853</v>
      </c>
    </row>
    <row r="259" spans="1:65" s="16" customFormat="1" ht="18">
      <c r="A259" s="13"/>
      <c r="B259" s="14"/>
      <c r="C259" s="13"/>
      <c r="D259" s="100" t="s">
        <v>191</v>
      </c>
      <c r="E259" s="13"/>
      <c r="F259" s="101" t="s">
        <v>673</v>
      </c>
      <c r="G259" s="13"/>
      <c r="H259" s="13"/>
      <c r="I259" s="13"/>
      <c r="J259" s="13"/>
      <c r="K259" s="13"/>
      <c r="L259" s="14"/>
      <c r="M259" s="102"/>
      <c r="N259" s="103"/>
      <c r="O259" s="95"/>
      <c r="P259" s="95"/>
      <c r="Q259" s="95"/>
      <c r="R259" s="95"/>
      <c r="S259" s="95"/>
      <c r="T259" s="104"/>
      <c r="U259" s="13"/>
      <c r="V259" s="13"/>
      <c r="W259" s="13"/>
      <c r="X259" s="13"/>
      <c r="Y259" s="13"/>
      <c r="Z259" s="13"/>
      <c r="AA259" s="13"/>
      <c r="AB259" s="13"/>
      <c r="AC259" s="13"/>
      <c r="AD259" s="13"/>
      <c r="AE259" s="13"/>
      <c r="AT259" s="6" t="s">
        <v>191</v>
      </c>
      <c r="AU259" s="6" t="s">
        <v>85</v>
      </c>
    </row>
    <row r="260" spans="1:65" s="16" customFormat="1" ht="14.4" customHeight="1">
      <c r="A260" s="13"/>
      <c r="B260" s="14"/>
      <c r="C260" s="86" t="s">
        <v>854</v>
      </c>
      <c r="D260" s="86" t="s">
        <v>185</v>
      </c>
      <c r="E260" s="87" t="s">
        <v>855</v>
      </c>
      <c r="F260" s="88" t="s">
        <v>856</v>
      </c>
      <c r="G260" s="89" t="s">
        <v>225</v>
      </c>
      <c r="H260" s="90">
        <v>12</v>
      </c>
      <c r="I260" s="91"/>
      <c r="J260" s="91">
        <f>ROUND(I260*H260,2)</f>
        <v>0</v>
      </c>
      <c r="K260" s="92"/>
      <c r="L260" s="14" t="s">
        <v>1242</v>
      </c>
      <c r="M260" s="93" t="s">
        <v>1</v>
      </c>
      <c r="N260" s="94" t="s">
        <v>42</v>
      </c>
      <c r="O260" s="95"/>
      <c r="P260" s="96">
        <f>O260*H260</f>
        <v>0</v>
      </c>
      <c r="Q260" s="96">
        <v>0</v>
      </c>
      <c r="R260" s="96">
        <f>Q260*H260</f>
        <v>0</v>
      </c>
      <c r="S260" s="96">
        <v>0</v>
      </c>
      <c r="T260" s="97">
        <f>S260*H260</f>
        <v>0</v>
      </c>
      <c r="U260" s="13"/>
      <c r="V260" s="13"/>
      <c r="W260" s="13"/>
      <c r="X260" s="13"/>
      <c r="Y260" s="13"/>
      <c r="Z260" s="13"/>
      <c r="AA260" s="13"/>
      <c r="AB260" s="13"/>
      <c r="AC260" s="13"/>
      <c r="AD260" s="13"/>
      <c r="AE260" s="13"/>
      <c r="AR260" s="98" t="s">
        <v>85</v>
      </c>
      <c r="AT260" s="98" t="s">
        <v>185</v>
      </c>
      <c r="AU260" s="98" t="s">
        <v>85</v>
      </c>
      <c r="AY260" s="6" t="s">
        <v>184</v>
      </c>
      <c r="BE260" s="99">
        <f>IF(N260="základní",J260,0)</f>
        <v>0</v>
      </c>
      <c r="BF260" s="99">
        <f>IF(N260="snížená",J260,0)</f>
        <v>0</v>
      </c>
      <c r="BG260" s="99">
        <f>IF(N260="zákl. přenesená",J260,0)</f>
        <v>0</v>
      </c>
      <c r="BH260" s="99">
        <f>IF(N260="sníž. přenesená",J260,0)</f>
        <v>0</v>
      </c>
      <c r="BI260" s="99">
        <f>IF(N260="nulová",J260,0)</f>
        <v>0</v>
      </c>
      <c r="BJ260" s="6" t="s">
        <v>85</v>
      </c>
      <c r="BK260" s="99">
        <f>ROUND(I260*H260,2)</f>
        <v>0</v>
      </c>
      <c r="BL260" s="6" t="s">
        <v>85</v>
      </c>
      <c r="BM260" s="98" t="s">
        <v>857</v>
      </c>
    </row>
    <row r="261" spans="1:65" s="16" customFormat="1" ht="18">
      <c r="A261" s="13"/>
      <c r="B261" s="14"/>
      <c r="C261" s="13"/>
      <c r="D261" s="100" t="s">
        <v>191</v>
      </c>
      <c r="E261" s="13"/>
      <c r="F261" s="101" t="s">
        <v>673</v>
      </c>
      <c r="G261" s="13"/>
      <c r="H261" s="13"/>
      <c r="I261" s="13"/>
      <c r="J261" s="13"/>
      <c r="K261" s="13"/>
      <c r="L261" s="14"/>
      <c r="M261" s="102"/>
      <c r="N261" s="103"/>
      <c r="O261" s="95"/>
      <c r="P261" s="95"/>
      <c r="Q261" s="95"/>
      <c r="R261" s="95"/>
      <c r="S261" s="95"/>
      <c r="T261" s="104"/>
      <c r="U261" s="13"/>
      <c r="V261" s="13"/>
      <c r="W261" s="13"/>
      <c r="X261" s="13"/>
      <c r="Y261" s="13"/>
      <c r="Z261" s="13"/>
      <c r="AA261" s="13"/>
      <c r="AB261" s="13"/>
      <c r="AC261" s="13"/>
      <c r="AD261" s="13"/>
      <c r="AE261" s="13"/>
      <c r="AT261" s="6" t="s">
        <v>191</v>
      </c>
      <c r="AU261" s="6" t="s">
        <v>85</v>
      </c>
    </row>
    <row r="262" spans="1:65" s="16" customFormat="1" ht="14.4" customHeight="1">
      <c r="A262" s="13"/>
      <c r="B262" s="14"/>
      <c r="C262" s="86" t="s">
        <v>465</v>
      </c>
      <c r="D262" s="86" t="s">
        <v>185</v>
      </c>
      <c r="E262" s="87" t="s">
        <v>858</v>
      </c>
      <c r="F262" s="88" t="s">
        <v>859</v>
      </c>
      <c r="G262" s="89" t="s">
        <v>225</v>
      </c>
      <c r="H262" s="90">
        <v>7</v>
      </c>
      <c r="I262" s="91"/>
      <c r="J262" s="91">
        <f>ROUND(I262*H262,2)</f>
        <v>0</v>
      </c>
      <c r="K262" s="92"/>
      <c r="L262" s="14" t="s">
        <v>1242</v>
      </c>
      <c r="M262" s="93" t="s">
        <v>1</v>
      </c>
      <c r="N262" s="94" t="s">
        <v>42</v>
      </c>
      <c r="O262" s="95"/>
      <c r="P262" s="96">
        <f>O262*H262</f>
        <v>0</v>
      </c>
      <c r="Q262" s="96">
        <v>0</v>
      </c>
      <c r="R262" s="96">
        <f>Q262*H262</f>
        <v>0</v>
      </c>
      <c r="S262" s="96">
        <v>0</v>
      </c>
      <c r="T262" s="97">
        <f>S262*H262</f>
        <v>0</v>
      </c>
      <c r="U262" s="13"/>
      <c r="V262" s="13"/>
      <c r="W262" s="13"/>
      <c r="X262" s="13"/>
      <c r="Y262" s="13"/>
      <c r="Z262" s="13"/>
      <c r="AA262" s="13"/>
      <c r="AB262" s="13"/>
      <c r="AC262" s="13"/>
      <c r="AD262" s="13"/>
      <c r="AE262" s="13"/>
      <c r="AR262" s="98" t="s">
        <v>85</v>
      </c>
      <c r="AT262" s="98" t="s">
        <v>185</v>
      </c>
      <c r="AU262" s="98" t="s">
        <v>85</v>
      </c>
      <c r="AY262" s="6" t="s">
        <v>184</v>
      </c>
      <c r="BE262" s="99">
        <f>IF(N262="základní",J262,0)</f>
        <v>0</v>
      </c>
      <c r="BF262" s="99">
        <f>IF(N262="snížená",J262,0)</f>
        <v>0</v>
      </c>
      <c r="BG262" s="99">
        <f>IF(N262="zákl. přenesená",J262,0)</f>
        <v>0</v>
      </c>
      <c r="BH262" s="99">
        <f>IF(N262="sníž. přenesená",J262,0)</f>
        <v>0</v>
      </c>
      <c r="BI262" s="99">
        <f>IF(N262="nulová",J262,0)</f>
        <v>0</v>
      </c>
      <c r="BJ262" s="6" t="s">
        <v>85</v>
      </c>
      <c r="BK262" s="99">
        <f>ROUND(I262*H262,2)</f>
        <v>0</v>
      </c>
      <c r="BL262" s="6" t="s">
        <v>85</v>
      </c>
      <c r="BM262" s="98" t="s">
        <v>860</v>
      </c>
    </row>
    <row r="263" spans="1:65" s="16" customFormat="1" ht="18">
      <c r="A263" s="13"/>
      <c r="B263" s="14"/>
      <c r="C263" s="13"/>
      <c r="D263" s="100" t="s">
        <v>191</v>
      </c>
      <c r="E263" s="13"/>
      <c r="F263" s="101" t="s">
        <v>673</v>
      </c>
      <c r="G263" s="13"/>
      <c r="H263" s="13"/>
      <c r="I263" s="13"/>
      <c r="J263" s="13"/>
      <c r="K263" s="13"/>
      <c r="L263" s="14"/>
      <c r="M263" s="102"/>
      <c r="N263" s="103"/>
      <c r="O263" s="95"/>
      <c r="P263" s="95"/>
      <c r="Q263" s="95"/>
      <c r="R263" s="95"/>
      <c r="S263" s="95"/>
      <c r="T263" s="104"/>
      <c r="U263" s="13"/>
      <c r="V263" s="13"/>
      <c r="W263" s="13"/>
      <c r="X263" s="13"/>
      <c r="Y263" s="13"/>
      <c r="Z263" s="13"/>
      <c r="AA263" s="13"/>
      <c r="AB263" s="13"/>
      <c r="AC263" s="13"/>
      <c r="AD263" s="13"/>
      <c r="AE263" s="13"/>
      <c r="AT263" s="6" t="s">
        <v>191</v>
      </c>
      <c r="AU263" s="6" t="s">
        <v>85</v>
      </c>
    </row>
    <row r="264" spans="1:65" s="16" customFormat="1" ht="14.4" customHeight="1">
      <c r="A264" s="13"/>
      <c r="B264" s="14"/>
      <c r="C264" s="86" t="s">
        <v>861</v>
      </c>
      <c r="D264" s="86" t="s">
        <v>185</v>
      </c>
      <c r="E264" s="87" t="s">
        <v>862</v>
      </c>
      <c r="F264" s="88" t="s">
        <v>859</v>
      </c>
      <c r="G264" s="89" t="s">
        <v>225</v>
      </c>
      <c r="H264" s="90">
        <v>11</v>
      </c>
      <c r="I264" s="91"/>
      <c r="J264" s="91">
        <f>ROUND(I264*H264,2)</f>
        <v>0</v>
      </c>
      <c r="K264" s="92"/>
      <c r="L264" s="14" t="s">
        <v>1242</v>
      </c>
      <c r="M264" s="93" t="s">
        <v>1</v>
      </c>
      <c r="N264" s="94" t="s">
        <v>42</v>
      </c>
      <c r="O264" s="95"/>
      <c r="P264" s="96">
        <f>O264*H264</f>
        <v>0</v>
      </c>
      <c r="Q264" s="96">
        <v>0</v>
      </c>
      <c r="R264" s="96">
        <f>Q264*H264</f>
        <v>0</v>
      </c>
      <c r="S264" s="96">
        <v>0</v>
      </c>
      <c r="T264" s="97">
        <f>S264*H264</f>
        <v>0</v>
      </c>
      <c r="U264" s="13"/>
      <c r="V264" s="13"/>
      <c r="W264" s="13"/>
      <c r="X264" s="13"/>
      <c r="Y264" s="13"/>
      <c r="Z264" s="13"/>
      <c r="AA264" s="13"/>
      <c r="AB264" s="13"/>
      <c r="AC264" s="13"/>
      <c r="AD264" s="13"/>
      <c r="AE264" s="13"/>
      <c r="AR264" s="98" t="s">
        <v>85</v>
      </c>
      <c r="AT264" s="98" t="s">
        <v>185</v>
      </c>
      <c r="AU264" s="98" t="s">
        <v>85</v>
      </c>
      <c r="AY264" s="6" t="s">
        <v>184</v>
      </c>
      <c r="BE264" s="99">
        <f>IF(N264="základní",J264,0)</f>
        <v>0</v>
      </c>
      <c r="BF264" s="99">
        <f>IF(N264="snížená",J264,0)</f>
        <v>0</v>
      </c>
      <c r="BG264" s="99">
        <f>IF(N264="zákl. přenesená",J264,0)</f>
        <v>0</v>
      </c>
      <c r="BH264" s="99">
        <f>IF(N264="sníž. přenesená",J264,0)</f>
        <v>0</v>
      </c>
      <c r="BI264" s="99">
        <f>IF(N264="nulová",J264,0)</f>
        <v>0</v>
      </c>
      <c r="BJ264" s="6" t="s">
        <v>85</v>
      </c>
      <c r="BK264" s="99">
        <f>ROUND(I264*H264,2)</f>
        <v>0</v>
      </c>
      <c r="BL264" s="6" t="s">
        <v>85</v>
      </c>
      <c r="BM264" s="98" t="s">
        <v>863</v>
      </c>
    </row>
    <row r="265" spans="1:65" s="16" customFormat="1" ht="18">
      <c r="A265" s="13"/>
      <c r="B265" s="14"/>
      <c r="C265" s="13"/>
      <c r="D265" s="100" t="s">
        <v>191</v>
      </c>
      <c r="E265" s="13"/>
      <c r="F265" s="101" t="s">
        <v>673</v>
      </c>
      <c r="G265" s="13"/>
      <c r="H265" s="13"/>
      <c r="I265" s="13"/>
      <c r="J265" s="13"/>
      <c r="K265" s="13"/>
      <c r="L265" s="14"/>
      <c r="M265" s="102"/>
      <c r="N265" s="103"/>
      <c r="O265" s="95"/>
      <c r="P265" s="95"/>
      <c r="Q265" s="95"/>
      <c r="R265" s="95"/>
      <c r="S265" s="95"/>
      <c r="T265" s="104"/>
      <c r="U265" s="13"/>
      <c r="V265" s="13"/>
      <c r="W265" s="13"/>
      <c r="X265" s="13"/>
      <c r="Y265" s="13"/>
      <c r="Z265" s="13"/>
      <c r="AA265" s="13"/>
      <c r="AB265" s="13"/>
      <c r="AC265" s="13"/>
      <c r="AD265" s="13"/>
      <c r="AE265" s="13"/>
      <c r="AT265" s="6" t="s">
        <v>191</v>
      </c>
      <c r="AU265" s="6" t="s">
        <v>85</v>
      </c>
    </row>
    <row r="266" spans="1:65" s="16" customFormat="1" ht="14.4" customHeight="1">
      <c r="A266" s="13"/>
      <c r="B266" s="14"/>
      <c r="C266" s="86" t="s">
        <v>468</v>
      </c>
      <c r="D266" s="86" t="s">
        <v>185</v>
      </c>
      <c r="E266" s="87" t="s">
        <v>864</v>
      </c>
      <c r="F266" s="88" t="s">
        <v>865</v>
      </c>
      <c r="G266" s="89" t="s">
        <v>225</v>
      </c>
      <c r="H266" s="90">
        <v>7</v>
      </c>
      <c r="I266" s="91"/>
      <c r="J266" s="91">
        <f>ROUND(I266*H266,2)</f>
        <v>0</v>
      </c>
      <c r="K266" s="92"/>
      <c r="L266" s="14" t="s">
        <v>1242</v>
      </c>
      <c r="M266" s="93" t="s">
        <v>1</v>
      </c>
      <c r="N266" s="94" t="s">
        <v>42</v>
      </c>
      <c r="O266" s="95"/>
      <c r="P266" s="96">
        <f>O266*H266</f>
        <v>0</v>
      </c>
      <c r="Q266" s="96">
        <v>0</v>
      </c>
      <c r="R266" s="96">
        <f>Q266*H266</f>
        <v>0</v>
      </c>
      <c r="S266" s="96">
        <v>0</v>
      </c>
      <c r="T266" s="97">
        <f>S266*H266</f>
        <v>0</v>
      </c>
      <c r="U266" s="13"/>
      <c r="V266" s="13"/>
      <c r="W266" s="13"/>
      <c r="X266" s="13"/>
      <c r="Y266" s="13"/>
      <c r="Z266" s="13"/>
      <c r="AA266" s="13"/>
      <c r="AB266" s="13"/>
      <c r="AC266" s="13"/>
      <c r="AD266" s="13"/>
      <c r="AE266" s="13"/>
      <c r="AR266" s="98" t="s">
        <v>85</v>
      </c>
      <c r="AT266" s="98" t="s">
        <v>185</v>
      </c>
      <c r="AU266" s="98" t="s">
        <v>85</v>
      </c>
      <c r="AY266" s="6" t="s">
        <v>184</v>
      </c>
      <c r="BE266" s="99">
        <f>IF(N266="základní",J266,0)</f>
        <v>0</v>
      </c>
      <c r="BF266" s="99">
        <f>IF(N266="snížená",J266,0)</f>
        <v>0</v>
      </c>
      <c r="BG266" s="99">
        <f>IF(N266="zákl. přenesená",J266,0)</f>
        <v>0</v>
      </c>
      <c r="BH266" s="99">
        <f>IF(N266="sníž. přenesená",J266,0)</f>
        <v>0</v>
      </c>
      <c r="BI266" s="99">
        <f>IF(N266="nulová",J266,0)</f>
        <v>0</v>
      </c>
      <c r="BJ266" s="6" t="s">
        <v>85</v>
      </c>
      <c r="BK266" s="99">
        <f>ROUND(I266*H266,2)</f>
        <v>0</v>
      </c>
      <c r="BL266" s="6" t="s">
        <v>85</v>
      </c>
      <c r="BM266" s="98" t="s">
        <v>866</v>
      </c>
    </row>
    <row r="267" spans="1:65" s="16" customFormat="1" ht="18">
      <c r="A267" s="13"/>
      <c r="B267" s="14"/>
      <c r="C267" s="13"/>
      <c r="D267" s="100" t="s">
        <v>191</v>
      </c>
      <c r="E267" s="13"/>
      <c r="F267" s="101" t="s">
        <v>673</v>
      </c>
      <c r="G267" s="13"/>
      <c r="H267" s="13"/>
      <c r="I267" s="13"/>
      <c r="J267" s="13"/>
      <c r="K267" s="13"/>
      <c r="L267" s="14"/>
      <c r="M267" s="102"/>
      <c r="N267" s="103"/>
      <c r="O267" s="95"/>
      <c r="P267" s="95"/>
      <c r="Q267" s="95"/>
      <c r="R267" s="95"/>
      <c r="S267" s="95"/>
      <c r="T267" s="104"/>
      <c r="U267" s="13"/>
      <c r="V267" s="13"/>
      <c r="W267" s="13"/>
      <c r="X267" s="13"/>
      <c r="Y267" s="13"/>
      <c r="Z267" s="13"/>
      <c r="AA267" s="13"/>
      <c r="AB267" s="13"/>
      <c r="AC267" s="13"/>
      <c r="AD267" s="13"/>
      <c r="AE267" s="13"/>
      <c r="AT267" s="6" t="s">
        <v>191</v>
      </c>
      <c r="AU267" s="6" t="s">
        <v>85</v>
      </c>
    </row>
    <row r="268" spans="1:65" s="16" customFormat="1" ht="14.4" customHeight="1">
      <c r="A268" s="13"/>
      <c r="B268" s="14"/>
      <c r="C268" s="86" t="s">
        <v>867</v>
      </c>
      <c r="D268" s="86" t="s">
        <v>185</v>
      </c>
      <c r="E268" s="87" t="s">
        <v>868</v>
      </c>
      <c r="F268" s="88" t="s">
        <v>865</v>
      </c>
      <c r="G268" s="89" t="s">
        <v>225</v>
      </c>
      <c r="H268" s="90">
        <v>19</v>
      </c>
      <c r="I268" s="91"/>
      <c r="J268" s="91">
        <f>ROUND(I268*H268,2)</f>
        <v>0</v>
      </c>
      <c r="K268" s="92"/>
      <c r="L268" s="14" t="s">
        <v>1242</v>
      </c>
      <c r="M268" s="93" t="s">
        <v>1</v>
      </c>
      <c r="N268" s="94" t="s">
        <v>42</v>
      </c>
      <c r="O268" s="95"/>
      <c r="P268" s="96">
        <f>O268*H268</f>
        <v>0</v>
      </c>
      <c r="Q268" s="96">
        <v>0</v>
      </c>
      <c r="R268" s="96">
        <f>Q268*H268</f>
        <v>0</v>
      </c>
      <c r="S268" s="96">
        <v>0</v>
      </c>
      <c r="T268" s="97">
        <f>S268*H268</f>
        <v>0</v>
      </c>
      <c r="U268" s="13"/>
      <c r="V268" s="13"/>
      <c r="W268" s="13"/>
      <c r="X268" s="13"/>
      <c r="Y268" s="13"/>
      <c r="Z268" s="13"/>
      <c r="AA268" s="13"/>
      <c r="AB268" s="13"/>
      <c r="AC268" s="13"/>
      <c r="AD268" s="13"/>
      <c r="AE268" s="13"/>
      <c r="AR268" s="98" t="s">
        <v>85</v>
      </c>
      <c r="AT268" s="98" t="s">
        <v>185</v>
      </c>
      <c r="AU268" s="98" t="s">
        <v>85</v>
      </c>
      <c r="AY268" s="6" t="s">
        <v>184</v>
      </c>
      <c r="BE268" s="99">
        <f>IF(N268="základní",J268,0)</f>
        <v>0</v>
      </c>
      <c r="BF268" s="99">
        <f>IF(N268="snížená",J268,0)</f>
        <v>0</v>
      </c>
      <c r="BG268" s="99">
        <f>IF(N268="zákl. přenesená",J268,0)</f>
        <v>0</v>
      </c>
      <c r="BH268" s="99">
        <f>IF(N268="sníž. přenesená",J268,0)</f>
        <v>0</v>
      </c>
      <c r="BI268" s="99">
        <f>IF(N268="nulová",J268,0)</f>
        <v>0</v>
      </c>
      <c r="BJ268" s="6" t="s">
        <v>85</v>
      </c>
      <c r="BK268" s="99">
        <f>ROUND(I268*H268,2)</f>
        <v>0</v>
      </c>
      <c r="BL268" s="6" t="s">
        <v>85</v>
      </c>
      <c r="BM268" s="98" t="s">
        <v>869</v>
      </c>
    </row>
    <row r="269" spans="1:65" s="16" customFormat="1" ht="18">
      <c r="A269" s="13"/>
      <c r="B269" s="14"/>
      <c r="C269" s="13"/>
      <c r="D269" s="100" t="s">
        <v>191</v>
      </c>
      <c r="E269" s="13"/>
      <c r="F269" s="101" t="s">
        <v>673</v>
      </c>
      <c r="G269" s="13"/>
      <c r="H269" s="13"/>
      <c r="I269" s="13"/>
      <c r="J269" s="13"/>
      <c r="K269" s="13"/>
      <c r="L269" s="14"/>
      <c r="M269" s="102"/>
      <c r="N269" s="103"/>
      <c r="O269" s="95"/>
      <c r="P269" s="95"/>
      <c r="Q269" s="95"/>
      <c r="R269" s="95"/>
      <c r="S269" s="95"/>
      <c r="T269" s="104"/>
      <c r="U269" s="13"/>
      <c r="V269" s="13"/>
      <c r="W269" s="13"/>
      <c r="X269" s="13"/>
      <c r="Y269" s="13"/>
      <c r="Z269" s="13"/>
      <c r="AA269" s="13"/>
      <c r="AB269" s="13"/>
      <c r="AC269" s="13"/>
      <c r="AD269" s="13"/>
      <c r="AE269" s="13"/>
      <c r="AT269" s="6" t="s">
        <v>191</v>
      </c>
      <c r="AU269" s="6" t="s">
        <v>85</v>
      </c>
    </row>
    <row r="270" spans="1:65" s="16" customFormat="1" ht="14.4" customHeight="1">
      <c r="A270" s="13"/>
      <c r="B270" s="14"/>
      <c r="C270" s="86" t="s">
        <v>471</v>
      </c>
      <c r="D270" s="86" t="s">
        <v>185</v>
      </c>
      <c r="E270" s="87" t="s">
        <v>870</v>
      </c>
      <c r="F270" s="88" t="s">
        <v>871</v>
      </c>
      <c r="G270" s="89" t="s">
        <v>225</v>
      </c>
      <c r="H270" s="90">
        <v>10</v>
      </c>
      <c r="I270" s="91"/>
      <c r="J270" s="91">
        <f>ROUND(I270*H270,2)</f>
        <v>0</v>
      </c>
      <c r="K270" s="92"/>
      <c r="L270" s="14" t="s">
        <v>1242</v>
      </c>
      <c r="M270" s="93" t="s">
        <v>1</v>
      </c>
      <c r="N270" s="94" t="s">
        <v>42</v>
      </c>
      <c r="O270" s="95"/>
      <c r="P270" s="96">
        <f>O270*H270</f>
        <v>0</v>
      </c>
      <c r="Q270" s="96">
        <v>0</v>
      </c>
      <c r="R270" s="96">
        <f>Q270*H270</f>
        <v>0</v>
      </c>
      <c r="S270" s="96">
        <v>0</v>
      </c>
      <c r="T270" s="97">
        <f>S270*H270</f>
        <v>0</v>
      </c>
      <c r="U270" s="13"/>
      <c r="V270" s="13"/>
      <c r="W270" s="13"/>
      <c r="X270" s="13"/>
      <c r="Y270" s="13"/>
      <c r="Z270" s="13"/>
      <c r="AA270" s="13"/>
      <c r="AB270" s="13"/>
      <c r="AC270" s="13"/>
      <c r="AD270" s="13"/>
      <c r="AE270" s="13"/>
      <c r="AR270" s="98" t="s">
        <v>85</v>
      </c>
      <c r="AT270" s="98" t="s">
        <v>185</v>
      </c>
      <c r="AU270" s="98" t="s">
        <v>85</v>
      </c>
      <c r="AY270" s="6" t="s">
        <v>184</v>
      </c>
      <c r="BE270" s="99">
        <f>IF(N270="základní",J270,0)</f>
        <v>0</v>
      </c>
      <c r="BF270" s="99">
        <f>IF(N270="snížená",J270,0)</f>
        <v>0</v>
      </c>
      <c r="BG270" s="99">
        <f>IF(N270="zákl. přenesená",J270,0)</f>
        <v>0</v>
      </c>
      <c r="BH270" s="99">
        <f>IF(N270="sníž. přenesená",J270,0)</f>
        <v>0</v>
      </c>
      <c r="BI270" s="99">
        <f>IF(N270="nulová",J270,0)</f>
        <v>0</v>
      </c>
      <c r="BJ270" s="6" t="s">
        <v>85</v>
      </c>
      <c r="BK270" s="99">
        <f>ROUND(I270*H270,2)</f>
        <v>0</v>
      </c>
      <c r="BL270" s="6" t="s">
        <v>85</v>
      </c>
      <c r="BM270" s="98" t="s">
        <v>872</v>
      </c>
    </row>
    <row r="271" spans="1:65" s="16" customFormat="1" ht="18">
      <c r="A271" s="13"/>
      <c r="B271" s="14"/>
      <c r="C271" s="13"/>
      <c r="D271" s="100" t="s">
        <v>191</v>
      </c>
      <c r="E271" s="13"/>
      <c r="F271" s="101" t="s">
        <v>673</v>
      </c>
      <c r="G271" s="13"/>
      <c r="H271" s="13"/>
      <c r="I271" s="13"/>
      <c r="J271" s="13"/>
      <c r="K271" s="13"/>
      <c r="L271" s="14"/>
      <c r="M271" s="102"/>
      <c r="N271" s="103"/>
      <c r="O271" s="95"/>
      <c r="P271" s="95"/>
      <c r="Q271" s="95"/>
      <c r="R271" s="95"/>
      <c r="S271" s="95"/>
      <c r="T271" s="104"/>
      <c r="U271" s="13"/>
      <c r="V271" s="13"/>
      <c r="W271" s="13"/>
      <c r="X271" s="13"/>
      <c r="Y271" s="13"/>
      <c r="Z271" s="13"/>
      <c r="AA271" s="13"/>
      <c r="AB271" s="13"/>
      <c r="AC271" s="13"/>
      <c r="AD271" s="13"/>
      <c r="AE271" s="13"/>
      <c r="AT271" s="6" t="s">
        <v>191</v>
      </c>
      <c r="AU271" s="6" t="s">
        <v>85</v>
      </c>
    </row>
    <row r="272" spans="1:65" s="16" customFormat="1" ht="14.4" customHeight="1">
      <c r="A272" s="13"/>
      <c r="B272" s="14"/>
      <c r="C272" s="86" t="s">
        <v>873</v>
      </c>
      <c r="D272" s="86" t="s">
        <v>185</v>
      </c>
      <c r="E272" s="87" t="s">
        <v>874</v>
      </c>
      <c r="F272" s="88" t="s">
        <v>875</v>
      </c>
      <c r="G272" s="89" t="s">
        <v>225</v>
      </c>
      <c r="H272" s="90">
        <v>28</v>
      </c>
      <c r="I272" s="91"/>
      <c r="J272" s="91">
        <f>ROUND(I272*H272,2)</f>
        <v>0</v>
      </c>
      <c r="K272" s="92"/>
      <c r="L272" s="14" t="s">
        <v>1242</v>
      </c>
      <c r="M272" s="93" t="s">
        <v>1</v>
      </c>
      <c r="N272" s="94" t="s">
        <v>42</v>
      </c>
      <c r="O272" s="95"/>
      <c r="P272" s="96">
        <f>O272*H272</f>
        <v>0</v>
      </c>
      <c r="Q272" s="96">
        <v>0</v>
      </c>
      <c r="R272" s="96">
        <f>Q272*H272</f>
        <v>0</v>
      </c>
      <c r="S272" s="96">
        <v>0</v>
      </c>
      <c r="T272" s="97">
        <f>S272*H272</f>
        <v>0</v>
      </c>
      <c r="U272" s="13"/>
      <c r="V272" s="13"/>
      <c r="W272" s="13"/>
      <c r="X272" s="13"/>
      <c r="Y272" s="13"/>
      <c r="Z272" s="13"/>
      <c r="AA272" s="13"/>
      <c r="AB272" s="13"/>
      <c r="AC272" s="13"/>
      <c r="AD272" s="13"/>
      <c r="AE272" s="13"/>
      <c r="AR272" s="98" t="s">
        <v>85</v>
      </c>
      <c r="AT272" s="98" t="s">
        <v>185</v>
      </c>
      <c r="AU272" s="98" t="s">
        <v>85</v>
      </c>
      <c r="AY272" s="6" t="s">
        <v>184</v>
      </c>
      <c r="BE272" s="99">
        <f>IF(N272="základní",J272,0)</f>
        <v>0</v>
      </c>
      <c r="BF272" s="99">
        <f>IF(N272="snížená",J272,0)</f>
        <v>0</v>
      </c>
      <c r="BG272" s="99">
        <f>IF(N272="zákl. přenesená",J272,0)</f>
        <v>0</v>
      </c>
      <c r="BH272" s="99">
        <f>IF(N272="sníž. přenesená",J272,0)</f>
        <v>0</v>
      </c>
      <c r="BI272" s="99">
        <f>IF(N272="nulová",J272,0)</f>
        <v>0</v>
      </c>
      <c r="BJ272" s="6" t="s">
        <v>85</v>
      </c>
      <c r="BK272" s="99">
        <f>ROUND(I272*H272,2)</f>
        <v>0</v>
      </c>
      <c r="BL272" s="6" t="s">
        <v>85</v>
      </c>
      <c r="BM272" s="98" t="s">
        <v>876</v>
      </c>
    </row>
    <row r="273" spans="1:65" s="16" customFormat="1" ht="18">
      <c r="A273" s="13"/>
      <c r="B273" s="14"/>
      <c r="C273" s="13"/>
      <c r="D273" s="100" t="s">
        <v>191</v>
      </c>
      <c r="E273" s="13"/>
      <c r="F273" s="101" t="s">
        <v>673</v>
      </c>
      <c r="G273" s="13"/>
      <c r="H273" s="13"/>
      <c r="I273" s="13"/>
      <c r="J273" s="13"/>
      <c r="K273" s="13"/>
      <c r="L273" s="14"/>
      <c r="M273" s="102"/>
      <c r="N273" s="103"/>
      <c r="O273" s="95"/>
      <c r="P273" s="95"/>
      <c r="Q273" s="95"/>
      <c r="R273" s="95"/>
      <c r="S273" s="95"/>
      <c r="T273" s="104"/>
      <c r="U273" s="13"/>
      <c r="V273" s="13"/>
      <c r="W273" s="13"/>
      <c r="X273" s="13"/>
      <c r="Y273" s="13"/>
      <c r="Z273" s="13"/>
      <c r="AA273" s="13"/>
      <c r="AB273" s="13"/>
      <c r="AC273" s="13"/>
      <c r="AD273" s="13"/>
      <c r="AE273" s="13"/>
      <c r="AT273" s="6" t="s">
        <v>191</v>
      </c>
      <c r="AU273" s="6" t="s">
        <v>85</v>
      </c>
    </row>
    <row r="274" spans="1:65" s="16" customFormat="1" ht="14.4" customHeight="1">
      <c r="A274" s="13"/>
      <c r="B274" s="14"/>
      <c r="C274" s="86" t="s">
        <v>474</v>
      </c>
      <c r="D274" s="86" t="s">
        <v>185</v>
      </c>
      <c r="E274" s="87" t="s">
        <v>877</v>
      </c>
      <c r="F274" s="88" t="s">
        <v>878</v>
      </c>
      <c r="G274" s="89" t="s">
        <v>225</v>
      </c>
      <c r="H274" s="90">
        <v>6</v>
      </c>
      <c r="I274" s="91"/>
      <c r="J274" s="91">
        <f>ROUND(I274*H274,2)</f>
        <v>0</v>
      </c>
      <c r="K274" s="92"/>
      <c r="L274" s="14" t="s">
        <v>1242</v>
      </c>
      <c r="M274" s="93" t="s">
        <v>1</v>
      </c>
      <c r="N274" s="94" t="s">
        <v>42</v>
      </c>
      <c r="O274" s="95"/>
      <c r="P274" s="96">
        <f>O274*H274</f>
        <v>0</v>
      </c>
      <c r="Q274" s="96">
        <v>0</v>
      </c>
      <c r="R274" s="96">
        <f>Q274*H274</f>
        <v>0</v>
      </c>
      <c r="S274" s="96">
        <v>0</v>
      </c>
      <c r="T274" s="97">
        <f>S274*H274</f>
        <v>0</v>
      </c>
      <c r="U274" s="13"/>
      <c r="V274" s="13"/>
      <c r="W274" s="13"/>
      <c r="X274" s="13"/>
      <c r="Y274" s="13"/>
      <c r="Z274" s="13"/>
      <c r="AA274" s="13"/>
      <c r="AB274" s="13"/>
      <c r="AC274" s="13"/>
      <c r="AD274" s="13"/>
      <c r="AE274" s="13"/>
      <c r="AR274" s="98" t="s">
        <v>85</v>
      </c>
      <c r="AT274" s="98" t="s">
        <v>185</v>
      </c>
      <c r="AU274" s="98" t="s">
        <v>85</v>
      </c>
      <c r="AY274" s="6" t="s">
        <v>184</v>
      </c>
      <c r="BE274" s="99">
        <f>IF(N274="základní",J274,0)</f>
        <v>0</v>
      </c>
      <c r="BF274" s="99">
        <f>IF(N274="snížená",J274,0)</f>
        <v>0</v>
      </c>
      <c r="BG274" s="99">
        <f>IF(N274="zákl. přenesená",J274,0)</f>
        <v>0</v>
      </c>
      <c r="BH274" s="99">
        <f>IF(N274="sníž. přenesená",J274,0)</f>
        <v>0</v>
      </c>
      <c r="BI274" s="99">
        <f>IF(N274="nulová",J274,0)</f>
        <v>0</v>
      </c>
      <c r="BJ274" s="6" t="s">
        <v>85</v>
      </c>
      <c r="BK274" s="99">
        <f>ROUND(I274*H274,2)</f>
        <v>0</v>
      </c>
      <c r="BL274" s="6" t="s">
        <v>85</v>
      </c>
      <c r="BM274" s="98" t="s">
        <v>879</v>
      </c>
    </row>
    <row r="275" spans="1:65" s="16" customFormat="1" ht="18">
      <c r="A275" s="13"/>
      <c r="B275" s="14"/>
      <c r="C275" s="13"/>
      <c r="D275" s="100" t="s">
        <v>191</v>
      </c>
      <c r="E275" s="13"/>
      <c r="F275" s="101" t="s">
        <v>673</v>
      </c>
      <c r="G275" s="13"/>
      <c r="H275" s="13"/>
      <c r="I275" s="13"/>
      <c r="J275" s="13"/>
      <c r="K275" s="13"/>
      <c r="L275" s="14"/>
      <c r="M275" s="102"/>
      <c r="N275" s="103"/>
      <c r="O275" s="95"/>
      <c r="P275" s="95"/>
      <c r="Q275" s="95"/>
      <c r="R275" s="95"/>
      <c r="S275" s="95"/>
      <c r="T275" s="104"/>
      <c r="U275" s="13"/>
      <c r="V275" s="13"/>
      <c r="W275" s="13"/>
      <c r="X275" s="13"/>
      <c r="Y275" s="13"/>
      <c r="Z275" s="13"/>
      <c r="AA275" s="13"/>
      <c r="AB275" s="13"/>
      <c r="AC275" s="13"/>
      <c r="AD275" s="13"/>
      <c r="AE275" s="13"/>
      <c r="AT275" s="6" t="s">
        <v>191</v>
      </c>
      <c r="AU275" s="6" t="s">
        <v>85</v>
      </c>
    </row>
    <row r="276" spans="1:65" s="16" customFormat="1" ht="14.4" customHeight="1">
      <c r="A276" s="13"/>
      <c r="B276" s="14"/>
      <c r="C276" s="86" t="s">
        <v>880</v>
      </c>
      <c r="D276" s="86" t="s">
        <v>185</v>
      </c>
      <c r="E276" s="87" t="s">
        <v>881</v>
      </c>
      <c r="F276" s="88" t="s">
        <v>882</v>
      </c>
      <c r="G276" s="89" t="s">
        <v>225</v>
      </c>
      <c r="H276" s="90">
        <v>2</v>
      </c>
      <c r="I276" s="91"/>
      <c r="J276" s="91">
        <f>ROUND(I276*H276,2)</f>
        <v>0</v>
      </c>
      <c r="K276" s="92"/>
      <c r="L276" s="14" t="s">
        <v>1242</v>
      </c>
      <c r="M276" s="93" t="s">
        <v>1</v>
      </c>
      <c r="N276" s="94" t="s">
        <v>42</v>
      </c>
      <c r="O276" s="95"/>
      <c r="P276" s="96">
        <f>O276*H276</f>
        <v>0</v>
      </c>
      <c r="Q276" s="96">
        <v>0</v>
      </c>
      <c r="R276" s="96">
        <f>Q276*H276</f>
        <v>0</v>
      </c>
      <c r="S276" s="96">
        <v>0</v>
      </c>
      <c r="T276" s="97">
        <f>S276*H276</f>
        <v>0</v>
      </c>
      <c r="U276" s="13"/>
      <c r="V276" s="13"/>
      <c r="W276" s="13"/>
      <c r="X276" s="13"/>
      <c r="Y276" s="13"/>
      <c r="Z276" s="13"/>
      <c r="AA276" s="13"/>
      <c r="AB276" s="13"/>
      <c r="AC276" s="13"/>
      <c r="AD276" s="13"/>
      <c r="AE276" s="13"/>
      <c r="AR276" s="98" t="s">
        <v>85</v>
      </c>
      <c r="AT276" s="98" t="s">
        <v>185</v>
      </c>
      <c r="AU276" s="98" t="s">
        <v>85</v>
      </c>
      <c r="AY276" s="6" t="s">
        <v>184</v>
      </c>
      <c r="BE276" s="99">
        <f>IF(N276="základní",J276,0)</f>
        <v>0</v>
      </c>
      <c r="BF276" s="99">
        <f>IF(N276="snížená",J276,0)</f>
        <v>0</v>
      </c>
      <c r="BG276" s="99">
        <f>IF(N276="zákl. přenesená",J276,0)</f>
        <v>0</v>
      </c>
      <c r="BH276" s="99">
        <f>IF(N276="sníž. přenesená",J276,0)</f>
        <v>0</v>
      </c>
      <c r="BI276" s="99">
        <f>IF(N276="nulová",J276,0)</f>
        <v>0</v>
      </c>
      <c r="BJ276" s="6" t="s">
        <v>85</v>
      </c>
      <c r="BK276" s="99">
        <f>ROUND(I276*H276,2)</f>
        <v>0</v>
      </c>
      <c r="BL276" s="6" t="s">
        <v>85</v>
      </c>
      <c r="BM276" s="98" t="s">
        <v>883</v>
      </c>
    </row>
    <row r="277" spans="1:65" s="16" customFormat="1" ht="18">
      <c r="A277" s="13"/>
      <c r="B277" s="14"/>
      <c r="C277" s="13"/>
      <c r="D277" s="100" t="s">
        <v>191</v>
      </c>
      <c r="E277" s="13"/>
      <c r="F277" s="101" t="s">
        <v>673</v>
      </c>
      <c r="G277" s="13"/>
      <c r="H277" s="13"/>
      <c r="I277" s="13"/>
      <c r="J277" s="13"/>
      <c r="K277" s="13"/>
      <c r="L277" s="14"/>
      <c r="M277" s="102"/>
      <c r="N277" s="103"/>
      <c r="O277" s="95"/>
      <c r="P277" s="95"/>
      <c r="Q277" s="95"/>
      <c r="R277" s="95"/>
      <c r="S277" s="95"/>
      <c r="T277" s="104"/>
      <c r="U277" s="13"/>
      <c r="V277" s="13"/>
      <c r="W277" s="13"/>
      <c r="X277" s="13"/>
      <c r="Y277" s="13"/>
      <c r="Z277" s="13"/>
      <c r="AA277" s="13"/>
      <c r="AB277" s="13"/>
      <c r="AC277" s="13"/>
      <c r="AD277" s="13"/>
      <c r="AE277" s="13"/>
      <c r="AT277" s="6" t="s">
        <v>191</v>
      </c>
      <c r="AU277" s="6" t="s">
        <v>85</v>
      </c>
    </row>
    <row r="278" spans="1:65" s="16" customFormat="1" ht="14.4" customHeight="1">
      <c r="A278" s="13"/>
      <c r="B278" s="14"/>
      <c r="C278" s="86" t="s">
        <v>477</v>
      </c>
      <c r="D278" s="86" t="s">
        <v>185</v>
      </c>
      <c r="E278" s="87" t="s">
        <v>884</v>
      </c>
      <c r="F278" s="88" t="s">
        <v>885</v>
      </c>
      <c r="G278" s="89" t="s">
        <v>225</v>
      </c>
      <c r="H278" s="90">
        <v>4</v>
      </c>
      <c r="I278" s="91"/>
      <c r="J278" s="91">
        <f>ROUND(I278*H278,2)</f>
        <v>0</v>
      </c>
      <c r="K278" s="92"/>
      <c r="L278" s="14" t="s">
        <v>1242</v>
      </c>
      <c r="M278" s="93" t="s">
        <v>1</v>
      </c>
      <c r="N278" s="94" t="s">
        <v>42</v>
      </c>
      <c r="O278" s="95"/>
      <c r="P278" s="96">
        <f>O278*H278</f>
        <v>0</v>
      </c>
      <c r="Q278" s="96">
        <v>0</v>
      </c>
      <c r="R278" s="96">
        <f>Q278*H278</f>
        <v>0</v>
      </c>
      <c r="S278" s="96">
        <v>0</v>
      </c>
      <c r="T278" s="97">
        <f>S278*H278</f>
        <v>0</v>
      </c>
      <c r="U278" s="13"/>
      <c r="V278" s="13"/>
      <c r="W278" s="13"/>
      <c r="X278" s="13"/>
      <c r="Y278" s="13"/>
      <c r="Z278" s="13"/>
      <c r="AA278" s="13"/>
      <c r="AB278" s="13"/>
      <c r="AC278" s="13"/>
      <c r="AD278" s="13"/>
      <c r="AE278" s="13"/>
      <c r="AR278" s="98" t="s">
        <v>85</v>
      </c>
      <c r="AT278" s="98" t="s">
        <v>185</v>
      </c>
      <c r="AU278" s="98" t="s">
        <v>85</v>
      </c>
      <c r="AY278" s="6" t="s">
        <v>184</v>
      </c>
      <c r="BE278" s="99">
        <f>IF(N278="základní",J278,0)</f>
        <v>0</v>
      </c>
      <c r="BF278" s="99">
        <f>IF(N278="snížená",J278,0)</f>
        <v>0</v>
      </c>
      <c r="BG278" s="99">
        <f>IF(N278="zákl. přenesená",J278,0)</f>
        <v>0</v>
      </c>
      <c r="BH278" s="99">
        <f>IF(N278="sníž. přenesená",J278,0)</f>
        <v>0</v>
      </c>
      <c r="BI278" s="99">
        <f>IF(N278="nulová",J278,0)</f>
        <v>0</v>
      </c>
      <c r="BJ278" s="6" t="s">
        <v>85</v>
      </c>
      <c r="BK278" s="99">
        <f>ROUND(I278*H278,2)</f>
        <v>0</v>
      </c>
      <c r="BL278" s="6" t="s">
        <v>85</v>
      </c>
      <c r="BM278" s="98" t="s">
        <v>886</v>
      </c>
    </row>
    <row r="279" spans="1:65" s="16" customFormat="1" ht="18">
      <c r="A279" s="13"/>
      <c r="B279" s="14"/>
      <c r="C279" s="13"/>
      <c r="D279" s="100" t="s">
        <v>191</v>
      </c>
      <c r="E279" s="13"/>
      <c r="F279" s="101" t="s">
        <v>673</v>
      </c>
      <c r="G279" s="13"/>
      <c r="H279" s="13"/>
      <c r="I279" s="13"/>
      <c r="J279" s="13"/>
      <c r="K279" s="13"/>
      <c r="L279" s="14"/>
      <c r="M279" s="102"/>
      <c r="N279" s="103"/>
      <c r="O279" s="95"/>
      <c r="P279" s="95"/>
      <c r="Q279" s="95"/>
      <c r="R279" s="95"/>
      <c r="S279" s="95"/>
      <c r="T279" s="104"/>
      <c r="U279" s="13"/>
      <c r="V279" s="13"/>
      <c r="W279" s="13"/>
      <c r="X279" s="13"/>
      <c r="Y279" s="13"/>
      <c r="Z279" s="13"/>
      <c r="AA279" s="13"/>
      <c r="AB279" s="13"/>
      <c r="AC279" s="13"/>
      <c r="AD279" s="13"/>
      <c r="AE279" s="13"/>
      <c r="AT279" s="6" t="s">
        <v>191</v>
      </c>
      <c r="AU279" s="6" t="s">
        <v>85</v>
      </c>
    </row>
    <row r="280" spans="1:65" s="16" customFormat="1" ht="14.4" customHeight="1">
      <c r="A280" s="13"/>
      <c r="B280" s="14"/>
      <c r="C280" s="86" t="s">
        <v>887</v>
      </c>
      <c r="D280" s="86" t="s">
        <v>185</v>
      </c>
      <c r="E280" s="87" t="s">
        <v>888</v>
      </c>
      <c r="F280" s="88" t="s">
        <v>889</v>
      </c>
      <c r="G280" s="89" t="s">
        <v>225</v>
      </c>
      <c r="H280" s="90">
        <v>24</v>
      </c>
      <c r="I280" s="91"/>
      <c r="J280" s="91">
        <f>ROUND(I280*H280,2)</f>
        <v>0</v>
      </c>
      <c r="K280" s="92"/>
      <c r="L280" s="14" t="s">
        <v>1242</v>
      </c>
      <c r="M280" s="93" t="s">
        <v>1</v>
      </c>
      <c r="N280" s="94" t="s">
        <v>42</v>
      </c>
      <c r="O280" s="95"/>
      <c r="P280" s="96">
        <f>O280*H280</f>
        <v>0</v>
      </c>
      <c r="Q280" s="96">
        <v>0</v>
      </c>
      <c r="R280" s="96">
        <f>Q280*H280</f>
        <v>0</v>
      </c>
      <c r="S280" s="96">
        <v>0</v>
      </c>
      <c r="T280" s="97">
        <f>S280*H280</f>
        <v>0</v>
      </c>
      <c r="U280" s="13"/>
      <c r="V280" s="13"/>
      <c r="W280" s="13"/>
      <c r="X280" s="13"/>
      <c r="Y280" s="13"/>
      <c r="Z280" s="13"/>
      <c r="AA280" s="13"/>
      <c r="AB280" s="13"/>
      <c r="AC280" s="13"/>
      <c r="AD280" s="13"/>
      <c r="AE280" s="13"/>
      <c r="AR280" s="98" t="s">
        <v>85</v>
      </c>
      <c r="AT280" s="98" t="s">
        <v>185</v>
      </c>
      <c r="AU280" s="98" t="s">
        <v>85</v>
      </c>
      <c r="AY280" s="6" t="s">
        <v>184</v>
      </c>
      <c r="BE280" s="99">
        <f>IF(N280="základní",J280,0)</f>
        <v>0</v>
      </c>
      <c r="BF280" s="99">
        <f>IF(N280="snížená",J280,0)</f>
        <v>0</v>
      </c>
      <c r="BG280" s="99">
        <f>IF(N280="zákl. přenesená",J280,0)</f>
        <v>0</v>
      </c>
      <c r="BH280" s="99">
        <f>IF(N280="sníž. přenesená",J280,0)</f>
        <v>0</v>
      </c>
      <c r="BI280" s="99">
        <f>IF(N280="nulová",J280,0)</f>
        <v>0</v>
      </c>
      <c r="BJ280" s="6" t="s">
        <v>85</v>
      </c>
      <c r="BK280" s="99">
        <f>ROUND(I280*H280,2)</f>
        <v>0</v>
      </c>
      <c r="BL280" s="6" t="s">
        <v>85</v>
      </c>
      <c r="BM280" s="98" t="s">
        <v>890</v>
      </c>
    </row>
    <row r="281" spans="1:65" s="16" customFormat="1" ht="18">
      <c r="A281" s="13"/>
      <c r="B281" s="14"/>
      <c r="C281" s="13"/>
      <c r="D281" s="100" t="s">
        <v>191</v>
      </c>
      <c r="E281" s="13"/>
      <c r="F281" s="101" t="s">
        <v>673</v>
      </c>
      <c r="G281" s="13"/>
      <c r="H281" s="13"/>
      <c r="I281" s="13"/>
      <c r="J281" s="13"/>
      <c r="K281" s="13"/>
      <c r="L281" s="14"/>
      <c r="M281" s="102"/>
      <c r="N281" s="103"/>
      <c r="O281" s="95"/>
      <c r="P281" s="95"/>
      <c r="Q281" s="95"/>
      <c r="R281" s="95"/>
      <c r="S281" s="95"/>
      <c r="T281" s="104"/>
      <c r="U281" s="13"/>
      <c r="V281" s="13"/>
      <c r="W281" s="13"/>
      <c r="X281" s="13"/>
      <c r="Y281" s="13"/>
      <c r="Z281" s="13"/>
      <c r="AA281" s="13"/>
      <c r="AB281" s="13"/>
      <c r="AC281" s="13"/>
      <c r="AD281" s="13"/>
      <c r="AE281" s="13"/>
      <c r="AT281" s="6" t="s">
        <v>191</v>
      </c>
      <c r="AU281" s="6" t="s">
        <v>85</v>
      </c>
    </row>
    <row r="282" spans="1:65" s="16" customFormat="1" ht="14.4" customHeight="1">
      <c r="A282" s="13"/>
      <c r="B282" s="14"/>
      <c r="C282" s="86" t="s">
        <v>480</v>
      </c>
      <c r="D282" s="86" t="s">
        <v>185</v>
      </c>
      <c r="E282" s="87" t="s">
        <v>891</v>
      </c>
      <c r="F282" s="88" t="s">
        <v>892</v>
      </c>
      <c r="G282" s="89" t="s">
        <v>225</v>
      </c>
      <c r="H282" s="90">
        <v>3</v>
      </c>
      <c r="I282" s="91"/>
      <c r="J282" s="91">
        <f>ROUND(I282*H282,2)</f>
        <v>0</v>
      </c>
      <c r="K282" s="92"/>
      <c r="L282" s="14" t="s">
        <v>1242</v>
      </c>
      <c r="M282" s="93" t="s">
        <v>1</v>
      </c>
      <c r="N282" s="94" t="s">
        <v>42</v>
      </c>
      <c r="O282" s="95"/>
      <c r="P282" s="96">
        <f>O282*H282</f>
        <v>0</v>
      </c>
      <c r="Q282" s="96">
        <v>0</v>
      </c>
      <c r="R282" s="96">
        <f>Q282*H282</f>
        <v>0</v>
      </c>
      <c r="S282" s="96">
        <v>0</v>
      </c>
      <c r="T282" s="97">
        <f>S282*H282</f>
        <v>0</v>
      </c>
      <c r="U282" s="13"/>
      <c r="V282" s="13"/>
      <c r="W282" s="13"/>
      <c r="X282" s="13"/>
      <c r="Y282" s="13"/>
      <c r="Z282" s="13"/>
      <c r="AA282" s="13"/>
      <c r="AB282" s="13"/>
      <c r="AC282" s="13"/>
      <c r="AD282" s="13"/>
      <c r="AE282" s="13"/>
      <c r="AR282" s="98" t="s">
        <v>85</v>
      </c>
      <c r="AT282" s="98" t="s">
        <v>185</v>
      </c>
      <c r="AU282" s="98" t="s">
        <v>85</v>
      </c>
      <c r="AY282" s="6" t="s">
        <v>184</v>
      </c>
      <c r="BE282" s="99">
        <f>IF(N282="základní",J282,0)</f>
        <v>0</v>
      </c>
      <c r="BF282" s="99">
        <f>IF(N282="snížená",J282,0)</f>
        <v>0</v>
      </c>
      <c r="BG282" s="99">
        <f>IF(N282="zákl. přenesená",J282,0)</f>
        <v>0</v>
      </c>
      <c r="BH282" s="99">
        <f>IF(N282="sníž. přenesená",J282,0)</f>
        <v>0</v>
      </c>
      <c r="BI282" s="99">
        <f>IF(N282="nulová",J282,0)</f>
        <v>0</v>
      </c>
      <c r="BJ282" s="6" t="s">
        <v>85</v>
      </c>
      <c r="BK282" s="99">
        <f>ROUND(I282*H282,2)</f>
        <v>0</v>
      </c>
      <c r="BL282" s="6" t="s">
        <v>85</v>
      </c>
      <c r="BM282" s="98" t="s">
        <v>893</v>
      </c>
    </row>
    <row r="283" spans="1:65" s="16" customFormat="1" ht="18">
      <c r="A283" s="13"/>
      <c r="B283" s="14"/>
      <c r="C283" s="13"/>
      <c r="D283" s="100" t="s">
        <v>191</v>
      </c>
      <c r="E283" s="13"/>
      <c r="F283" s="101" t="s">
        <v>673</v>
      </c>
      <c r="G283" s="13"/>
      <c r="H283" s="13"/>
      <c r="I283" s="13"/>
      <c r="J283" s="13"/>
      <c r="K283" s="13"/>
      <c r="L283" s="14"/>
      <c r="M283" s="102"/>
      <c r="N283" s="103"/>
      <c r="O283" s="95"/>
      <c r="P283" s="95"/>
      <c r="Q283" s="95"/>
      <c r="R283" s="95"/>
      <c r="S283" s="95"/>
      <c r="T283" s="104"/>
      <c r="U283" s="13"/>
      <c r="V283" s="13"/>
      <c r="W283" s="13"/>
      <c r="X283" s="13"/>
      <c r="Y283" s="13"/>
      <c r="Z283" s="13"/>
      <c r="AA283" s="13"/>
      <c r="AB283" s="13"/>
      <c r="AC283" s="13"/>
      <c r="AD283" s="13"/>
      <c r="AE283" s="13"/>
      <c r="AT283" s="6" t="s">
        <v>191</v>
      </c>
      <c r="AU283" s="6" t="s">
        <v>85</v>
      </c>
    </row>
    <row r="284" spans="1:65" s="16" customFormat="1" ht="14.4" customHeight="1">
      <c r="A284" s="13"/>
      <c r="B284" s="14"/>
      <c r="C284" s="86" t="s">
        <v>894</v>
      </c>
      <c r="D284" s="86" t="s">
        <v>185</v>
      </c>
      <c r="E284" s="87" t="s">
        <v>895</v>
      </c>
      <c r="F284" s="88" t="s">
        <v>896</v>
      </c>
      <c r="G284" s="89" t="s">
        <v>225</v>
      </c>
      <c r="H284" s="90">
        <v>2</v>
      </c>
      <c r="I284" s="91"/>
      <c r="J284" s="91">
        <f>ROUND(I284*H284,2)</f>
        <v>0</v>
      </c>
      <c r="K284" s="92"/>
      <c r="L284" s="14" t="s">
        <v>1242</v>
      </c>
      <c r="M284" s="93" t="s">
        <v>1</v>
      </c>
      <c r="N284" s="94" t="s">
        <v>42</v>
      </c>
      <c r="O284" s="95"/>
      <c r="P284" s="96">
        <f>O284*H284</f>
        <v>0</v>
      </c>
      <c r="Q284" s="96">
        <v>0</v>
      </c>
      <c r="R284" s="96">
        <f>Q284*H284</f>
        <v>0</v>
      </c>
      <c r="S284" s="96">
        <v>0</v>
      </c>
      <c r="T284" s="97">
        <f>S284*H284</f>
        <v>0</v>
      </c>
      <c r="U284" s="13"/>
      <c r="V284" s="13"/>
      <c r="W284" s="13"/>
      <c r="X284" s="13"/>
      <c r="Y284" s="13"/>
      <c r="Z284" s="13"/>
      <c r="AA284" s="13"/>
      <c r="AB284" s="13"/>
      <c r="AC284" s="13"/>
      <c r="AD284" s="13"/>
      <c r="AE284" s="13"/>
      <c r="AR284" s="98" t="s">
        <v>85</v>
      </c>
      <c r="AT284" s="98" t="s">
        <v>185</v>
      </c>
      <c r="AU284" s="98" t="s">
        <v>85</v>
      </c>
      <c r="AY284" s="6" t="s">
        <v>184</v>
      </c>
      <c r="BE284" s="99">
        <f>IF(N284="základní",J284,0)</f>
        <v>0</v>
      </c>
      <c r="BF284" s="99">
        <f>IF(N284="snížená",J284,0)</f>
        <v>0</v>
      </c>
      <c r="BG284" s="99">
        <f>IF(N284="zákl. přenesená",J284,0)</f>
        <v>0</v>
      </c>
      <c r="BH284" s="99">
        <f>IF(N284="sníž. přenesená",J284,0)</f>
        <v>0</v>
      </c>
      <c r="BI284" s="99">
        <f>IF(N284="nulová",J284,0)</f>
        <v>0</v>
      </c>
      <c r="BJ284" s="6" t="s">
        <v>85</v>
      </c>
      <c r="BK284" s="99">
        <f>ROUND(I284*H284,2)</f>
        <v>0</v>
      </c>
      <c r="BL284" s="6" t="s">
        <v>85</v>
      </c>
      <c r="BM284" s="98" t="s">
        <v>897</v>
      </c>
    </row>
    <row r="285" spans="1:65" s="16" customFormat="1" ht="18">
      <c r="A285" s="13"/>
      <c r="B285" s="14"/>
      <c r="C285" s="13"/>
      <c r="D285" s="100" t="s">
        <v>191</v>
      </c>
      <c r="E285" s="13"/>
      <c r="F285" s="101" t="s">
        <v>673</v>
      </c>
      <c r="G285" s="13"/>
      <c r="H285" s="13"/>
      <c r="I285" s="13"/>
      <c r="J285" s="13"/>
      <c r="K285" s="13"/>
      <c r="L285" s="14"/>
      <c r="M285" s="102"/>
      <c r="N285" s="103"/>
      <c r="O285" s="95"/>
      <c r="P285" s="95"/>
      <c r="Q285" s="95"/>
      <c r="R285" s="95"/>
      <c r="S285" s="95"/>
      <c r="T285" s="104"/>
      <c r="U285" s="13"/>
      <c r="V285" s="13"/>
      <c r="W285" s="13"/>
      <c r="X285" s="13"/>
      <c r="Y285" s="13"/>
      <c r="Z285" s="13"/>
      <c r="AA285" s="13"/>
      <c r="AB285" s="13"/>
      <c r="AC285" s="13"/>
      <c r="AD285" s="13"/>
      <c r="AE285" s="13"/>
      <c r="AT285" s="6" t="s">
        <v>191</v>
      </c>
      <c r="AU285" s="6" t="s">
        <v>85</v>
      </c>
    </row>
    <row r="286" spans="1:65" s="16" customFormat="1" ht="14.4" customHeight="1">
      <c r="A286" s="13"/>
      <c r="B286" s="14"/>
      <c r="C286" s="86" t="s">
        <v>483</v>
      </c>
      <c r="D286" s="86" t="s">
        <v>185</v>
      </c>
      <c r="E286" s="87" t="s">
        <v>898</v>
      </c>
      <c r="F286" s="88" t="s">
        <v>899</v>
      </c>
      <c r="G286" s="89" t="s">
        <v>225</v>
      </c>
      <c r="H286" s="90">
        <v>3</v>
      </c>
      <c r="I286" s="91"/>
      <c r="J286" s="91">
        <f>ROUND(I286*H286,2)</f>
        <v>0</v>
      </c>
      <c r="K286" s="92"/>
      <c r="L286" s="14" t="s">
        <v>1242</v>
      </c>
      <c r="M286" s="93" t="s">
        <v>1</v>
      </c>
      <c r="N286" s="94" t="s">
        <v>42</v>
      </c>
      <c r="O286" s="95"/>
      <c r="P286" s="96">
        <f>O286*H286</f>
        <v>0</v>
      </c>
      <c r="Q286" s="96">
        <v>0</v>
      </c>
      <c r="R286" s="96">
        <f>Q286*H286</f>
        <v>0</v>
      </c>
      <c r="S286" s="96">
        <v>0</v>
      </c>
      <c r="T286" s="97">
        <f>S286*H286</f>
        <v>0</v>
      </c>
      <c r="U286" s="13"/>
      <c r="V286" s="13"/>
      <c r="W286" s="13"/>
      <c r="X286" s="13"/>
      <c r="Y286" s="13"/>
      <c r="Z286" s="13"/>
      <c r="AA286" s="13"/>
      <c r="AB286" s="13"/>
      <c r="AC286" s="13"/>
      <c r="AD286" s="13"/>
      <c r="AE286" s="13"/>
      <c r="AR286" s="98" t="s">
        <v>85</v>
      </c>
      <c r="AT286" s="98" t="s">
        <v>185</v>
      </c>
      <c r="AU286" s="98" t="s">
        <v>85</v>
      </c>
      <c r="AY286" s="6" t="s">
        <v>184</v>
      </c>
      <c r="BE286" s="99">
        <f>IF(N286="základní",J286,0)</f>
        <v>0</v>
      </c>
      <c r="BF286" s="99">
        <f>IF(N286="snížená",J286,0)</f>
        <v>0</v>
      </c>
      <c r="BG286" s="99">
        <f>IF(N286="zákl. přenesená",J286,0)</f>
        <v>0</v>
      </c>
      <c r="BH286" s="99">
        <f>IF(N286="sníž. přenesená",J286,0)</f>
        <v>0</v>
      </c>
      <c r="BI286" s="99">
        <f>IF(N286="nulová",J286,0)</f>
        <v>0</v>
      </c>
      <c r="BJ286" s="6" t="s">
        <v>85</v>
      </c>
      <c r="BK286" s="99">
        <f>ROUND(I286*H286,2)</f>
        <v>0</v>
      </c>
      <c r="BL286" s="6" t="s">
        <v>85</v>
      </c>
      <c r="BM286" s="98" t="s">
        <v>900</v>
      </c>
    </row>
    <row r="287" spans="1:65" s="16" customFormat="1" ht="18">
      <c r="A287" s="13"/>
      <c r="B287" s="14"/>
      <c r="C287" s="13"/>
      <c r="D287" s="100" t="s">
        <v>191</v>
      </c>
      <c r="E287" s="13"/>
      <c r="F287" s="101" t="s">
        <v>673</v>
      </c>
      <c r="G287" s="13"/>
      <c r="H287" s="13"/>
      <c r="I287" s="13"/>
      <c r="J287" s="13"/>
      <c r="K287" s="13"/>
      <c r="L287" s="14"/>
      <c r="M287" s="102"/>
      <c r="N287" s="103"/>
      <c r="O287" s="95"/>
      <c r="P287" s="95"/>
      <c r="Q287" s="95"/>
      <c r="R287" s="95"/>
      <c r="S287" s="95"/>
      <c r="T287" s="104"/>
      <c r="U287" s="13"/>
      <c r="V287" s="13"/>
      <c r="W287" s="13"/>
      <c r="X287" s="13"/>
      <c r="Y287" s="13"/>
      <c r="Z287" s="13"/>
      <c r="AA287" s="13"/>
      <c r="AB287" s="13"/>
      <c r="AC287" s="13"/>
      <c r="AD287" s="13"/>
      <c r="AE287" s="13"/>
      <c r="AT287" s="6" t="s">
        <v>191</v>
      </c>
      <c r="AU287" s="6" t="s">
        <v>85</v>
      </c>
    </row>
    <row r="288" spans="1:65" s="16" customFormat="1" ht="14.4" customHeight="1">
      <c r="A288" s="13"/>
      <c r="B288" s="14"/>
      <c r="C288" s="86" t="s">
        <v>901</v>
      </c>
      <c r="D288" s="86" t="s">
        <v>185</v>
      </c>
      <c r="E288" s="87" t="s">
        <v>902</v>
      </c>
      <c r="F288" s="88" t="s">
        <v>903</v>
      </c>
      <c r="G288" s="89" t="s">
        <v>225</v>
      </c>
      <c r="H288" s="90">
        <v>14</v>
      </c>
      <c r="I288" s="91"/>
      <c r="J288" s="91">
        <f>ROUND(I288*H288,2)</f>
        <v>0</v>
      </c>
      <c r="K288" s="92"/>
      <c r="L288" s="14" t="s">
        <v>1242</v>
      </c>
      <c r="M288" s="93" t="s">
        <v>1</v>
      </c>
      <c r="N288" s="94" t="s">
        <v>42</v>
      </c>
      <c r="O288" s="95"/>
      <c r="P288" s="96">
        <f>O288*H288</f>
        <v>0</v>
      </c>
      <c r="Q288" s="96">
        <v>0</v>
      </c>
      <c r="R288" s="96">
        <f>Q288*H288</f>
        <v>0</v>
      </c>
      <c r="S288" s="96">
        <v>0</v>
      </c>
      <c r="T288" s="97">
        <f>S288*H288</f>
        <v>0</v>
      </c>
      <c r="U288" s="13"/>
      <c r="V288" s="13"/>
      <c r="W288" s="13"/>
      <c r="X288" s="13"/>
      <c r="Y288" s="13"/>
      <c r="Z288" s="13"/>
      <c r="AA288" s="13"/>
      <c r="AB288" s="13"/>
      <c r="AC288" s="13"/>
      <c r="AD288" s="13"/>
      <c r="AE288" s="13"/>
      <c r="AR288" s="98" t="s">
        <v>85</v>
      </c>
      <c r="AT288" s="98" t="s">
        <v>185</v>
      </c>
      <c r="AU288" s="98" t="s">
        <v>85</v>
      </c>
      <c r="AY288" s="6" t="s">
        <v>184</v>
      </c>
      <c r="BE288" s="99">
        <f>IF(N288="základní",J288,0)</f>
        <v>0</v>
      </c>
      <c r="BF288" s="99">
        <f>IF(N288="snížená",J288,0)</f>
        <v>0</v>
      </c>
      <c r="BG288" s="99">
        <f>IF(N288="zákl. přenesená",J288,0)</f>
        <v>0</v>
      </c>
      <c r="BH288" s="99">
        <f>IF(N288="sníž. přenesená",J288,0)</f>
        <v>0</v>
      </c>
      <c r="BI288" s="99">
        <f>IF(N288="nulová",J288,0)</f>
        <v>0</v>
      </c>
      <c r="BJ288" s="6" t="s">
        <v>85</v>
      </c>
      <c r="BK288" s="99">
        <f>ROUND(I288*H288,2)</f>
        <v>0</v>
      </c>
      <c r="BL288" s="6" t="s">
        <v>85</v>
      </c>
      <c r="BM288" s="98" t="s">
        <v>904</v>
      </c>
    </row>
    <row r="289" spans="1:65" s="16" customFormat="1" ht="18">
      <c r="A289" s="13"/>
      <c r="B289" s="14"/>
      <c r="C289" s="13"/>
      <c r="D289" s="100" t="s">
        <v>191</v>
      </c>
      <c r="E289" s="13"/>
      <c r="F289" s="101" t="s">
        <v>673</v>
      </c>
      <c r="G289" s="13"/>
      <c r="H289" s="13"/>
      <c r="I289" s="13"/>
      <c r="J289" s="13"/>
      <c r="K289" s="13"/>
      <c r="L289" s="14"/>
      <c r="M289" s="102"/>
      <c r="N289" s="103"/>
      <c r="O289" s="95"/>
      <c r="P289" s="95"/>
      <c r="Q289" s="95"/>
      <c r="R289" s="95"/>
      <c r="S289" s="95"/>
      <c r="T289" s="104"/>
      <c r="U289" s="13"/>
      <c r="V289" s="13"/>
      <c r="W289" s="13"/>
      <c r="X289" s="13"/>
      <c r="Y289" s="13"/>
      <c r="Z289" s="13"/>
      <c r="AA289" s="13"/>
      <c r="AB289" s="13"/>
      <c r="AC289" s="13"/>
      <c r="AD289" s="13"/>
      <c r="AE289" s="13"/>
      <c r="AT289" s="6" t="s">
        <v>191</v>
      </c>
      <c r="AU289" s="6" t="s">
        <v>85</v>
      </c>
    </row>
    <row r="290" spans="1:65" s="16" customFormat="1" ht="14.4" customHeight="1">
      <c r="A290" s="13"/>
      <c r="B290" s="14"/>
      <c r="C290" s="86" t="s">
        <v>486</v>
      </c>
      <c r="D290" s="86" t="s">
        <v>185</v>
      </c>
      <c r="E290" s="87" t="s">
        <v>905</v>
      </c>
      <c r="F290" s="88" t="s">
        <v>906</v>
      </c>
      <c r="G290" s="89" t="s">
        <v>225</v>
      </c>
      <c r="H290" s="90">
        <v>2</v>
      </c>
      <c r="I290" s="91"/>
      <c r="J290" s="91">
        <f>ROUND(I290*H290,2)</f>
        <v>0</v>
      </c>
      <c r="K290" s="92"/>
      <c r="L290" s="14" t="s">
        <v>1242</v>
      </c>
      <c r="M290" s="93" t="s">
        <v>1</v>
      </c>
      <c r="N290" s="94" t="s">
        <v>42</v>
      </c>
      <c r="O290" s="95"/>
      <c r="P290" s="96">
        <f>O290*H290</f>
        <v>0</v>
      </c>
      <c r="Q290" s="96">
        <v>0</v>
      </c>
      <c r="R290" s="96">
        <f>Q290*H290</f>
        <v>0</v>
      </c>
      <c r="S290" s="96">
        <v>0</v>
      </c>
      <c r="T290" s="97">
        <f>S290*H290</f>
        <v>0</v>
      </c>
      <c r="U290" s="13"/>
      <c r="V290" s="13"/>
      <c r="W290" s="13"/>
      <c r="X290" s="13"/>
      <c r="Y290" s="13"/>
      <c r="Z290" s="13"/>
      <c r="AA290" s="13"/>
      <c r="AB290" s="13"/>
      <c r="AC290" s="13"/>
      <c r="AD290" s="13"/>
      <c r="AE290" s="13"/>
      <c r="AR290" s="98" t="s">
        <v>85</v>
      </c>
      <c r="AT290" s="98" t="s">
        <v>185</v>
      </c>
      <c r="AU290" s="98" t="s">
        <v>85</v>
      </c>
      <c r="AY290" s="6" t="s">
        <v>184</v>
      </c>
      <c r="BE290" s="99">
        <f>IF(N290="základní",J290,0)</f>
        <v>0</v>
      </c>
      <c r="BF290" s="99">
        <f>IF(N290="snížená",J290,0)</f>
        <v>0</v>
      </c>
      <c r="BG290" s="99">
        <f>IF(N290="zákl. přenesená",J290,0)</f>
        <v>0</v>
      </c>
      <c r="BH290" s="99">
        <f>IF(N290="sníž. přenesená",J290,0)</f>
        <v>0</v>
      </c>
      <c r="BI290" s="99">
        <f>IF(N290="nulová",J290,0)</f>
        <v>0</v>
      </c>
      <c r="BJ290" s="6" t="s">
        <v>85</v>
      </c>
      <c r="BK290" s="99">
        <f>ROUND(I290*H290,2)</f>
        <v>0</v>
      </c>
      <c r="BL290" s="6" t="s">
        <v>85</v>
      </c>
      <c r="BM290" s="98" t="s">
        <v>907</v>
      </c>
    </row>
    <row r="291" spans="1:65" s="16" customFormat="1" ht="18">
      <c r="A291" s="13"/>
      <c r="B291" s="14"/>
      <c r="C291" s="13"/>
      <c r="D291" s="100" t="s">
        <v>191</v>
      </c>
      <c r="E291" s="13"/>
      <c r="F291" s="101" t="s">
        <v>673</v>
      </c>
      <c r="G291" s="13"/>
      <c r="H291" s="13"/>
      <c r="I291" s="13"/>
      <c r="J291" s="13"/>
      <c r="K291" s="13"/>
      <c r="L291" s="14"/>
      <c r="M291" s="102"/>
      <c r="N291" s="103"/>
      <c r="O291" s="95"/>
      <c r="P291" s="95"/>
      <c r="Q291" s="95"/>
      <c r="R291" s="95"/>
      <c r="S291" s="95"/>
      <c r="T291" s="104"/>
      <c r="U291" s="13"/>
      <c r="V291" s="13"/>
      <c r="W291" s="13"/>
      <c r="X291" s="13"/>
      <c r="Y291" s="13"/>
      <c r="Z291" s="13"/>
      <c r="AA291" s="13"/>
      <c r="AB291" s="13"/>
      <c r="AC291" s="13"/>
      <c r="AD291" s="13"/>
      <c r="AE291" s="13"/>
      <c r="AT291" s="6" t="s">
        <v>191</v>
      </c>
      <c r="AU291" s="6" t="s">
        <v>85</v>
      </c>
    </row>
    <row r="292" spans="1:65" s="16" customFormat="1" ht="14.4" customHeight="1">
      <c r="A292" s="13"/>
      <c r="B292" s="14"/>
      <c r="C292" s="86" t="s">
        <v>908</v>
      </c>
      <c r="D292" s="86" t="s">
        <v>185</v>
      </c>
      <c r="E292" s="87" t="s">
        <v>909</v>
      </c>
      <c r="F292" s="88" t="s">
        <v>910</v>
      </c>
      <c r="G292" s="89" t="s">
        <v>225</v>
      </c>
      <c r="H292" s="90">
        <v>12</v>
      </c>
      <c r="I292" s="91"/>
      <c r="J292" s="91">
        <f>ROUND(I292*H292,2)</f>
        <v>0</v>
      </c>
      <c r="K292" s="92"/>
      <c r="L292" s="14" t="s">
        <v>1242</v>
      </c>
      <c r="M292" s="93" t="s">
        <v>1</v>
      </c>
      <c r="N292" s="94" t="s">
        <v>42</v>
      </c>
      <c r="O292" s="95"/>
      <c r="P292" s="96">
        <f>O292*H292</f>
        <v>0</v>
      </c>
      <c r="Q292" s="96">
        <v>0</v>
      </c>
      <c r="R292" s="96">
        <f>Q292*H292</f>
        <v>0</v>
      </c>
      <c r="S292" s="96">
        <v>0</v>
      </c>
      <c r="T292" s="97">
        <f>S292*H292</f>
        <v>0</v>
      </c>
      <c r="U292" s="13"/>
      <c r="V292" s="13"/>
      <c r="W292" s="13"/>
      <c r="X292" s="13"/>
      <c r="Y292" s="13"/>
      <c r="Z292" s="13"/>
      <c r="AA292" s="13"/>
      <c r="AB292" s="13"/>
      <c r="AC292" s="13"/>
      <c r="AD292" s="13"/>
      <c r="AE292" s="13"/>
      <c r="AR292" s="98" t="s">
        <v>85</v>
      </c>
      <c r="AT292" s="98" t="s">
        <v>185</v>
      </c>
      <c r="AU292" s="98" t="s">
        <v>85</v>
      </c>
      <c r="AY292" s="6" t="s">
        <v>184</v>
      </c>
      <c r="BE292" s="99">
        <f>IF(N292="základní",J292,0)</f>
        <v>0</v>
      </c>
      <c r="BF292" s="99">
        <f>IF(N292="snížená",J292,0)</f>
        <v>0</v>
      </c>
      <c r="BG292" s="99">
        <f>IF(N292="zákl. přenesená",J292,0)</f>
        <v>0</v>
      </c>
      <c r="BH292" s="99">
        <f>IF(N292="sníž. přenesená",J292,0)</f>
        <v>0</v>
      </c>
      <c r="BI292" s="99">
        <f>IF(N292="nulová",J292,0)</f>
        <v>0</v>
      </c>
      <c r="BJ292" s="6" t="s">
        <v>85</v>
      </c>
      <c r="BK292" s="99">
        <f>ROUND(I292*H292,2)</f>
        <v>0</v>
      </c>
      <c r="BL292" s="6" t="s">
        <v>85</v>
      </c>
      <c r="BM292" s="98" t="s">
        <v>911</v>
      </c>
    </row>
    <row r="293" spans="1:65" s="16" customFormat="1" ht="18">
      <c r="A293" s="13"/>
      <c r="B293" s="14"/>
      <c r="C293" s="13"/>
      <c r="D293" s="100" t="s">
        <v>191</v>
      </c>
      <c r="E293" s="13"/>
      <c r="F293" s="101" t="s">
        <v>673</v>
      </c>
      <c r="G293" s="13"/>
      <c r="H293" s="13"/>
      <c r="I293" s="13"/>
      <c r="J293" s="13"/>
      <c r="K293" s="13"/>
      <c r="L293" s="14"/>
      <c r="M293" s="102"/>
      <c r="N293" s="103"/>
      <c r="O293" s="95"/>
      <c r="P293" s="95"/>
      <c r="Q293" s="95"/>
      <c r="R293" s="95"/>
      <c r="S293" s="95"/>
      <c r="T293" s="104"/>
      <c r="U293" s="13"/>
      <c r="V293" s="13"/>
      <c r="W293" s="13"/>
      <c r="X293" s="13"/>
      <c r="Y293" s="13"/>
      <c r="Z293" s="13"/>
      <c r="AA293" s="13"/>
      <c r="AB293" s="13"/>
      <c r="AC293" s="13"/>
      <c r="AD293" s="13"/>
      <c r="AE293" s="13"/>
      <c r="AT293" s="6" t="s">
        <v>191</v>
      </c>
      <c r="AU293" s="6" t="s">
        <v>85</v>
      </c>
    </row>
    <row r="294" spans="1:65" s="16" customFormat="1" ht="14.4" customHeight="1">
      <c r="A294" s="13"/>
      <c r="B294" s="14"/>
      <c r="C294" s="86" t="s">
        <v>489</v>
      </c>
      <c r="D294" s="86" t="s">
        <v>185</v>
      </c>
      <c r="E294" s="87" t="s">
        <v>912</v>
      </c>
      <c r="F294" s="88" t="s">
        <v>913</v>
      </c>
      <c r="G294" s="89" t="s">
        <v>225</v>
      </c>
      <c r="H294" s="90">
        <v>100</v>
      </c>
      <c r="I294" s="91"/>
      <c r="J294" s="91">
        <f>ROUND(I294*H294,2)</f>
        <v>0</v>
      </c>
      <c r="K294" s="92"/>
      <c r="L294" s="14" t="s">
        <v>1242</v>
      </c>
      <c r="M294" s="93" t="s">
        <v>1</v>
      </c>
      <c r="N294" s="94" t="s">
        <v>42</v>
      </c>
      <c r="O294" s="95"/>
      <c r="P294" s="96">
        <f>O294*H294</f>
        <v>0</v>
      </c>
      <c r="Q294" s="96">
        <v>0</v>
      </c>
      <c r="R294" s="96">
        <f>Q294*H294</f>
        <v>0</v>
      </c>
      <c r="S294" s="96">
        <v>0</v>
      </c>
      <c r="T294" s="97">
        <f>S294*H294</f>
        <v>0</v>
      </c>
      <c r="U294" s="13"/>
      <c r="V294" s="13"/>
      <c r="W294" s="13"/>
      <c r="X294" s="13"/>
      <c r="Y294" s="13"/>
      <c r="Z294" s="13"/>
      <c r="AA294" s="13"/>
      <c r="AB294" s="13"/>
      <c r="AC294" s="13"/>
      <c r="AD294" s="13"/>
      <c r="AE294" s="13"/>
      <c r="AR294" s="98" t="s">
        <v>85</v>
      </c>
      <c r="AT294" s="98" t="s">
        <v>185</v>
      </c>
      <c r="AU294" s="98" t="s">
        <v>85</v>
      </c>
      <c r="AY294" s="6" t="s">
        <v>184</v>
      </c>
      <c r="BE294" s="99">
        <f>IF(N294="základní",J294,0)</f>
        <v>0</v>
      </c>
      <c r="BF294" s="99">
        <f>IF(N294="snížená",J294,0)</f>
        <v>0</v>
      </c>
      <c r="BG294" s="99">
        <f>IF(N294="zákl. přenesená",J294,0)</f>
        <v>0</v>
      </c>
      <c r="BH294" s="99">
        <f>IF(N294="sníž. přenesená",J294,0)</f>
        <v>0</v>
      </c>
      <c r="BI294" s="99">
        <f>IF(N294="nulová",J294,0)</f>
        <v>0</v>
      </c>
      <c r="BJ294" s="6" t="s">
        <v>85</v>
      </c>
      <c r="BK294" s="99">
        <f>ROUND(I294*H294,2)</f>
        <v>0</v>
      </c>
      <c r="BL294" s="6" t="s">
        <v>85</v>
      </c>
      <c r="BM294" s="98" t="s">
        <v>914</v>
      </c>
    </row>
    <row r="295" spans="1:65" s="16" customFormat="1" ht="18">
      <c r="A295" s="13"/>
      <c r="B295" s="14"/>
      <c r="C295" s="13"/>
      <c r="D295" s="100" t="s">
        <v>191</v>
      </c>
      <c r="E295" s="13"/>
      <c r="F295" s="101" t="s">
        <v>673</v>
      </c>
      <c r="G295" s="13"/>
      <c r="H295" s="13"/>
      <c r="I295" s="13"/>
      <c r="J295" s="13"/>
      <c r="K295" s="13"/>
      <c r="L295" s="14"/>
      <c r="M295" s="102"/>
      <c r="N295" s="103"/>
      <c r="O295" s="95"/>
      <c r="P295" s="95"/>
      <c r="Q295" s="95"/>
      <c r="R295" s="95"/>
      <c r="S295" s="95"/>
      <c r="T295" s="104"/>
      <c r="U295" s="13"/>
      <c r="V295" s="13"/>
      <c r="W295" s="13"/>
      <c r="X295" s="13"/>
      <c r="Y295" s="13"/>
      <c r="Z295" s="13"/>
      <c r="AA295" s="13"/>
      <c r="AB295" s="13"/>
      <c r="AC295" s="13"/>
      <c r="AD295" s="13"/>
      <c r="AE295" s="13"/>
      <c r="AT295" s="6" t="s">
        <v>191</v>
      </c>
      <c r="AU295" s="6" t="s">
        <v>85</v>
      </c>
    </row>
    <row r="296" spans="1:65" s="16" customFormat="1" ht="14.4" customHeight="1">
      <c r="A296" s="13"/>
      <c r="B296" s="14"/>
      <c r="C296" s="86" t="s">
        <v>915</v>
      </c>
      <c r="D296" s="86" t="s">
        <v>185</v>
      </c>
      <c r="E296" s="87" t="s">
        <v>916</v>
      </c>
      <c r="F296" s="88" t="s">
        <v>917</v>
      </c>
      <c r="G296" s="89" t="s">
        <v>225</v>
      </c>
      <c r="H296" s="90">
        <v>4</v>
      </c>
      <c r="I296" s="91"/>
      <c r="J296" s="91">
        <f>ROUND(I296*H296,2)</f>
        <v>0</v>
      </c>
      <c r="K296" s="92"/>
      <c r="L296" s="14" t="s">
        <v>1242</v>
      </c>
      <c r="M296" s="93" t="s">
        <v>1</v>
      </c>
      <c r="N296" s="94" t="s">
        <v>42</v>
      </c>
      <c r="O296" s="95"/>
      <c r="P296" s="96">
        <f>O296*H296</f>
        <v>0</v>
      </c>
      <c r="Q296" s="96">
        <v>0</v>
      </c>
      <c r="R296" s="96">
        <f>Q296*H296</f>
        <v>0</v>
      </c>
      <c r="S296" s="96">
        <v>0</v>
      </c>
      <c r="T296" s="97">
        <f>S296*H296</f>
        <v>0</v>
      </c>
      <c r="U296" s="13"/>
      <c r="V296" s="13"/>
      <c r="W296" s="13"/>
      <c r="X296" s="13"/>
      <c r="Y296" s="13"/>
      <c r="Z296" s="13"/>
      <c r="AA296" s="13"/>
      <c r="AB296" s="13"/>
      <c r="AC296" s="13"/>
      <c r="AD296" s="13"/>
      <c r="AE296" s="13"/>
      <c r="AR296" s="98" t="s">
        <v>85</v>
      </c>
      <c r="AT296" s="98" t="s">
        <v>185</v>
      </c>
      <c r="AU296" s="98" t="s">
        <v>85</v>
      </c>
      <c r="AY296" s="6" t="s">
        <v>184</v>
      </c>
      <c r="BE296" s="99">
        <f>IF(N296="základní",J296,0)</f>
        <v>0</v>
      </c>
      <c r="BF296" s="99">
        <f>IF(N296="snížená",J296,0)</f>
        <v>0</v>
      </c>
      <c r="BG296" s="99">
        <f>IF(N296="zákl. přenesená",J296,0)</f>
        <v>0</v>
      </c>
      <c r="BH296" s="99">
        <f>IF(N296="sníž. přenesená",J296,0)</f>
        <v>0</v>
      </c>
      <c r="BI296" s="99">
        <f>IF(N296="nulová",J296,0)</f>
        <v>0</v>
      </c>
      <c r="BJ296" s="6" t="s">
        <v>85</v>
      </c>
      <c r="BK296" s="99">
        <f>ROUND(I296*H296,2)</f>
        <v>0</v>
      </c>
      <c r="BL296" s="6" t="s">
        <v>85</v>
      </c>
      <c r="BM296" s="98" t="s">
        <v>918</v>
      </c>
    </row>
    <row r="297" spans="1:65" s="16" customFormat="1" ht="18">
      <c r="A297" s="13"/>
      <c r="B297" s="14"/>
      <c r="C297" s="13"/>
      <c r="D297" s="100" t="s">
        <v>191</v>
      </c>
      <c r="E297" s="13"/>
      <c r="F297" s="101" t="s">
        <v>673</v>
      </c>
      <c r="G297" s="13"/>
      <c r="H297" s="13"/>
      <c r="I297" s="13"/>
      <c r="J297" s="13"/>
      <c r="K297" s="13"/>
      <c r="L297" s="14"/>
      <c r="M297" s="102"/>
      <c r="N297" s="103"/>
      <c r="O297" s="95"/>
      <c r="P297" s="95"/>
      <c r="Q297" s="95"/>
      <c r="R297" s="95"/>
      <c r="S297" s="95"/>
      <c r="T297" s="104"/>
      <c r="U297" s="13"/>
      <c r="V297" s="13"/>
      <c r="W297" s="13"/>
      <c r="X297" s="13"/>
      <c r="Y297" s="13"/>
      <c r="Z297" s="13"/>
      <c r="AA297" s="13"/>
      <c r="AB297" s="13"/>
      <c r="AC297" s="13"/>
      <c r="AD297" s="13"/>
      <c r="AE297" s="13"/>
      <c r="AT297" s="6" t="s">
        <v>191</v>
      </c>
      <c r="AU297" s="6" t="s">
        <v>85</v>
      </c>
    </row>
    <row r="298" spans="1:65" s="16" customFormat="1" ht="14.4" customHeight="1">
      <c r="A298" s="13"/>
      <c r="B298" s="14"/>
      <c r="C298" s="86" t="s">
        <v>492</v>
      </c>
      <c r="D298" s="86" t="s">
        <v>185</v>
      </c>
      <c r="E298" s="87" t="s">
        <v>919</v>
      </c>
      <c r="F298" s="88" t="s">
        <v>920</v>
      </c>
      <c r="G298" s="89" t="s">
        <v>225</v>
      </c>
      <c r="H298" s="90">
        <v>4</v>
      </c>
      <c r="I298" s="91"/>
      <c r="J298" s="91">
        <f>ROUND(I298*H298,2)</f>
        <v>0</v>
      </c>
      <c r="K298" s="92"/>
      <c r="L298" s="14" t="s">
        <v>1242</v>
      </c>
      <c r="M298" s="93" t="s">
        <v>1</v>
      </c>
      <c r="N298" s="94" t="s">
        <v>42</v>
      </c>
      <c r="O298" s="95"/>
      <c r="P298" s="96">
        <f>O298*H298</f>
        <v>0</v>
      </c>
      <c r="Q298" s="96">
        <v>0</v>
      </c>
      <c r="R298" s="96">
        <f>Q298*H298</f>
        <v>0</v>
      </c>
      <c r="S298" s="96">
        <v>0</v>
      </c>
      <c r="T298" s="97">
        <f>S298*H298</f>
        <v>0</v>
      </c>
      <c r="U298" s="13"/>
      <c r="V298" s="13"/>
      <c r="W298" s="13"/>
      <c r="X298" s="13"/>
      <c r="Y298" s="13"/>
      <c r="Z298" s="13"/>
      <c r="AA298" s="13"/>
      <c r="AB298" s="13"/>
      <c r="AC298" s="13"/>
      <c r="AD298" s="13"/>
      <c r="AE298" s="13"/>
      <c r="AR298" s="98" t="s">
        <v>85</v>
      </c>
      <c r="AT298" s="98" t="s">
        <v>185</v>
      </c>
      <c r="AU298" s="98" t="s">
        <v>85</v>
      </c>
      <c r="AY298" s="6" t="s">
        <v>184</v>
      </c>
      <c r="BE298" s="99">
        <f>IF(N298="základní",J298,0)</f>
        <v>0</v>
      </c>
      <c r="BF298" s="99">
        <f>IF(N298="snížená",J298,0)</f>
        <v>0</v>
      </c>
      <c r="BG298" s="99">
        <f>IF(N298="zákl. přenesená",J298,0)</f>
        <v>0</v>
      </c>
      <c r="BH298" s="99">
        <f>IF(N298="sníž. přenesená",J298,0)</f>
        <v>0</v>
      </c>
      <c r="BI298" s="99">
        <f>IF(N298="nulová",J298,0)</f>
        <v>0</v>
      </c>
      <c r="BJ298" s="6" t="s">
        <v>85</v>
      </c>
      <c r="BK298" s="99">
        <f>ROUND(I298*H298,2)</f>
        <v>0</v>
      </c>
      <c r="BL298" s="6" t="s">
        <v>85</v>
      </c>
      <c r="BM298" s="98" t="s">
        <v>921</v>
      </c>
    </row>
    <row r="299" spans="1:65" s="16" customFormat="1" ht="18">
      <c r="A299" s="13"/>
      <c r="B299" s="14"/>
      <c r="C299" s="13"/>
      <c r="D299" s="100" t="s">
        <v>191</v>
      </c>
      <c r="E299" s="13"/>
      <c r="F299" s="101" t="s">
        <v>673</v>
      </c>
      <c r="G299" s="13"/>
      <c r="H299" s="13"/>
      <c r="I299" s="13"/>
      <c r="J299" s="13"/>
      <c r="K299" s="13"/>
      <c r="L299" s="14"/>
      <c r="M299" s="102"/>
      <c r="N299" s="103"/>
      <c r="O299" s="95"/>
      <c r="P299" s="95"/>
      <c r="Q299" s="95"/>
      <c r="R299" s="95"/>
      <c r="S299" s="95"/>
      <c r="T299" s="104"/>
      <c r="U299" s="13"/>
      <c r="V299" s="13"/>
      <c r="W299" s="13"/>
      <c r="X299" s="13"/>
      <c r="Y299" s="13"/>
      <c r="Z299" s="13"/>
      <c r="AA299" s="13"/>
      <c r="AB299" s="13"/>
      <c r="AC299" s="13"/>
      <c r="AD299" s="13"/>
      <c r="AE299" s="13"/>
      <c r="AT299" s="6" t="s">
        <v>191</v>
      </c>
      <c r="AU299" s="6" t="s">
        <v>85</v>
      </c>
    </row>
    <row r="300" spans="1:65" s="16" customFormat="1" ht="14.4" customHeight="1">
      <c r="A300" s="13"/>
      <c r="B300" s="14"/>
      <c r="C300" s="86" t="s">
        <v>922</v>
      </c>
      <c r="D300" s="86" t="s">
        <v>185</v>
      </c>
      <c r="E300" s="87" t="s">
        <v>923</v>
      </c>
      <c r="F300" s="88" t="s">
        <v>924</v>
      </c>
      <c r="G300" s="89" t="s">
        <v>225</v>
      </c>
      <c r="H300" s="90">
        <v>4</v>
      </c>
      <c r="I300" s="91"/>
      <c r="J300" s="91">
        <f>ROUND(I300*H300,2)</f>
        <v>0</v>
      </c>
      <c r="K300" s="92"/>
      <c r="L300" s="14" t="s">
        <v>1242</v>
      </c>
      <c r="M300" s="93" t="s">
        <v>1</v>
      </c>
      <c r="N300" s="94" t="s">
        <v>42</v>
      </c>
      <c r="O300" s="95"/>
      <c r="P300" s="96">
        <f>O300*H300</f>
        <v>0</v>
      </c>
      <c r="Q300" s="96">
        <v>0</v>
      </c>
      <c r="R300" s="96">
        <f>Q300*H300</f>
        <v>0</v>
      </c>
      <c r="S300" s="96">
        <v>0</v>
      </c>
      <c r="T300" s="97">
        <f>S300*H300</f>
        <v>0</v>
      </c>
      <c r="U300" s="13"/>
      <c r="V300" s="13"/>
      <c r="W300" s="13"/>
      <c r="X300" s="13"/>
      <c r="Y300" s="13"/>
      <c r="Z300" s="13"/>
      <c r="AA300" s="13"/>
      <c r="AB300" s="13"/>
      <c r="AC300" s="13"/>
      <c r="AD300" s="13"/>
      <c r="AE300" s="13"/>
      <c r="AR300" s="98" t="s">
        <v>85</v>
      </c>
      <c r="AT300" s="98" t="s">
        <v>185</v>
      </c>
      <c r="AU300" s="98" t="s">
        <v>85</v>
      </c>
      <c r="AY300" s="6" t="s">
        <v>184</v>
      </c>
      <c r="BE300" s="99">
        <f>IF(N300="základní",J300,0)</f>
        <v>0</v>
      </c>
      <c r="BF300" s="99">
        <f>IF(N300="snížená",J300,0)</f>
        <v>0</v>
      </c>
      <c r="BG300" s="99">
        <f>IF(N300="zákl. přenesená",J300,0)</f>
        <v>0</v>
      </c>
      <c r="BH300" s="99">
        <f>IF(N300="sníž. přenesená",J300,0)</f>
        <v>0</v>
      </c>
      <c r="BI300" s="99">
        <f>IF(N300="nulová",J300,0)</f>
        <v>0</v>
      </c>
      <c r="BJ300" s="6" t="s">
        <v>85</v>
      </c>
      <c r="BK300" s="99">
        <f>ROUND(I300*H300,2)</f>
        <v>0</v>
      </c>
      <c r="BL300" s="6" t="s">
        <v>85</v>
      </c>
      <c r="BM300" s="98" t="s">
        <v>925</v>
      </c>
    </row>
    <row r="301" spans="1:65" s="16" customFormat="1" ht="18">
      <c r="A301" s="13"/>
      <c r="B301" s="14"/>
      <c r="C301" s="13"/>
      <c r="D301" s="100" t="s">
        <v>191</v>
      </c>
      <c r="E301" s="13"/>
      <c r="F301" s="101" t="s">
        <v>673</v>
      </c>
      <c r="G301" s="13"/>
      <c r="H301" s="13"/>
      <c r="I301" s="13"/>
      <c r="J301" s="13"/>
      <c r="K301" s="13"/>
      <c r="L301" s="14"/>
      <c r="M301" s="102"/>
      <c r="N301" s="103"/>
      <c r="O301" s="95"/>
      <c r="P301" s="95"/>
      <c r="Q301" s="95"/>
      <c r="R301" s="95"/>
      <c r="S301" s="95"/>
      <c r="T301" s="104"/>
      <c r="U301" s="13"/>
      <c r="V301" s="13"/>
      <c r="W301" s="13"/>
      <c r="X301" s="13"/>
      <c r="Y301" s="13"/>
      <c r="Z301" s="13"/>
      <c r="AA301" s="13"/>
      <c r="AB301" s="13"/>
      <c r="AC301" s="13"/>
      <c r="AD301" s="13"/>
      <c r="AE301" s="13"/>
      <c r="AT301" s="6" t="s">
        <v>191</v>
      </c>
      <c r="AU301" s="6" t="s">
        <v>85</v>
      </c>
    </row>
    <row r="302" spans="1:65" s="16" customFormat="1" ht="14.4" customHeight="1">
      <c r="A302" s="13"/>
      <c r="B302" s="14"/>
      <c r="C302" s="86" t="s">
        <v>495</v>
      </c>
      <c r="D302" s="86" t="s">
        <v>185</v>
      </c>
      <c r="E302" s="87" t="s">
        <v>926</v>
      </c>
      <c r="F302" s="88" t="s">
        <v>927</v>
      </c>
      <c r="G302" s="89" t="s">
        <v>225</v>
      </c>
      <c r="H302" s="90">
        <v>3</v>
      </c>
      <c r="I302" s="91"/>
      <c r="J302" s="91">
        <f>ROUND(I302*H302,2)</f>
        <v>0</v>
      </c>
      <c r="K302" s="92"/>
      <c r="L302" s="14" t="s">
        <v>1242</v>
      </c>
      <c r="M302" s="93" t="s">
        <v>1</v>
      </c>
      <c r="N302" s="94" t="s">
        <v>42</v>
      </c>
      <c r="O302" s="95"/>
      <c r="P302" s="96">
        <f>O302*H302</f>
        <v>0</v>
      </c>
      <c r="Q302" s="96">
        <v>0</v>
      </c>
      <c r="R302" s="96">
        <f>Q302*H302</f>
        <v>0</v>
      </c>
      <c r="S302" s="96">
        <v>0</v>
      </c>
      <c r="T302" s="97">
        <f>S302*H302</f>
        <v>0</v>
      </c>
      <c r="U302" s="13"/>
      <c r="V302" s="13"/>
      <c r="W302" s="13"/>
      <c r="X302" s="13"/>
      <c r="Y302" s="13"/>
      <c r="Z302" s="13"/>
      <c r="AA302" s="13"/>
      <c r="AB302" s="13"/>
      <c r="AC302" s="13"/>
      <c r="AD302" s="13"/>
      <c r="AE302" s="13"/>
      <c r="AR302" s="98" t="s">
        <v>85</v>
      </c>
      <c r="AT302" s="98" t="s">
        <v>185</v>
      </c>
      <c r="AU302" s="98" t="s">
        <v>85</v>
      </c>
      <c r="AY302" s="6" t="s">
        <v>184</v>
      </c>
      <c r="BE302" s="99">
        <f>IF(N302="základní",J302,0)</f>
        <v>0</v>
      </c>
      <c r="BF302" s="99">
        <f>IF(N302="snížená",J302,0)</f>
        <v>0</v>
      </c>
      <c r="BG302" s="99">
        <f>IF(N302="zákl. přenesená",J302,0)</f>
        <v>0</v>
      </c>
      <c r="BH302" s="99">
        <f>IF(N302="sníž. přenesená",J302,0)</f>
        <v>0</v>
      </c>
      <c r="BI302" s="99">
        <f>IF(N302="nulová",J302,0)</f>
        <v>0</v>
      </c>
      <c r="BJ302" s="6" t="s">
        <v>85</v>
      </c>
      <c r="BK302" s="99">
        <f>ROUND(I302*H302,2)</f>
        <v>0</v>
      </c>
      <c r="BL302" s="6" t="s">
        <v>85</v>
      </c>
      <c r="BM302" s="98" t="s">
        <v>928</v>
      </c>
    </row>
    <row r="303" spans="1:65" s="16" customFormat="1" ht="18">
      <c r="A303" s="13"/>
      <c r="B303" s="14"/>
      <c r="C303" s="13"/>
      <c r="D303" s="100" t="s">
        <v>191</v>
      </c>
      <c r="E303" s="13"/>
      <c r="F303" s="101" t="s">
        <v>673</v>
      </c>
      <c r="G303" s="13"/>
      <c r="H303" s="13"/>
      <c r="I303" s="13"/>
      <c r="J303" s="13"/>
      <c r="K303" s="13"/>
      <c r="L303" s="14"/>
      <c r="M303" s="102"/>
      <c r="N303" s="103"/>
      <c r="O303" s="95"/>
      <c r="P303" s="95"/>
      <c r="Q303" s="95"/>
      <c r="R303" s="95"/>
      <c r="S303" s="95"/>
      <c r="T303" s="104"/>
      <c r="U303" s="13"/>
      <c r="V303" s="13"/>
      <c r="W303" s="13"/>
      <c r="X303" s="13"/>
      <c r="Y303" s="13"/>
      <c r="Z303" s="13"/>
      <c r="AA303" s="13"/>
      <c r="AB303" s="13"/>
      <c r="AC303" s="13"/>
      <c r="AD303" s="13"/>
      <c r="AE303" s="13"/>
      <c r="AT303" s="6" t="s">
        <v>191</v>
      </c>
      <c r="AU303" s="6" t="s">
        <v>85</v>
      </c>
    </row>
    <row r="304" spans="1:65" s="16" customFormat="1" ht="14.4" customHeight="1">
      <c r="A304" s="13"/>
      <c r="B304" s="14"/>
      <c r="C304" s="86" t="s">
        <v>929</v>
      </c>
      <c r="D304" s="86" t="s">
        <v>185</v>
      </c>
      <c r="E304" s="87" t="s">
        <v>930</v>
      </c>
      <c r="F304" s="88" t="s">
        <v>931</v>
      </c>
      <c r="G304" s="89" t="s">
        <v>225</v>
      </c>
      <c r="H304" s="90">
        <v>1</v>
      </c>
      <c r="I304" s="91"/>
      <c r="J304" s="91">
        <f>ROUND(I304*H304,2)</f>
        <v>0</v>
      </c>
      <c r="K304" s="92"/>
      <c r="L304" s="14" t="s">
        <v>1242</v>
      </c>
      <c r="M304" s="93" t="s">
        <v>1</v>
      </c>
      <c r="N304" s="94" t="s">
        <v>42</v>
      </c>
      <c r="O304" s="95"/>
      <c r="P304" s="96">
        <f>O304*H304</f>
        <v>0</v>
      </c>
      <c r="Q304" s="96">
        <v>0</v>
      </c>
      <c r="R304" s="96">
        <f>Q304*H304</f>
        <v>0</v>
      </c>
      <c r="S304" s="96">
        <v>0</v>
      </c>
      <c r="T304" s="97">
        <f>S304*H304</f>
        <v>0</v>
      </c>
      <c r="U304" s="13"/>
      <c r="V304" s="13"/>
      <c r="W304" s="13"/>
      <c r="X304" s="13"/>
      <c r="Y304" s="13"/>
      <c r="Z304" s="13"/>
      <c r="AA304" s="13"/>
      <c r="AB304" s="13"/>
      <c r="AC304" s="13"/>
      <c r="AD304" s="13"/>
      <c r="AE304" s="13"/>
      <c r="AR304" s="98" t="s">
        <v>85</v>
      </c>
      <c r="AT304" s="98" t="s">
        <v>185</v>
      </c>
      <c r="AU304" s="98" t="s">
        <v>85</v>
      </c>
      <c r="AY304" s="6" t="s">
        <v>184</v>
      </c>
      <c r="BE304" s="99">
        <f>IF(N304="základní",J304,0)</f>
        <v>0</v>
      </c>
      <c r="BF304" s="99">
        <f>IF(N304="snížená",J304,0)</f>
        <v>0</v>
      </c>
      <c r="BG304" s="99">
        <f>IF(N304="zákl. přenesená",J304,0)</f>
        <v>0</v>
      </c>
      <c r="BH304" s="99">
        <f>IF(N304="sníž. přenesená",J304,0)</f>
        <v>0</v>
      </c>
      <c r="BI304" s="99">
        <f>IF(N304="nulová",J304,0)</f>
        <v>0</v>
      </c>
      <c r="BJ304" s="6" t="s">
        <v>85</v>
      </c>
      <c r="BK304" s="99">
        <f>ROUND(I304*H304,2)</f>
        <v>0</v>
      </c>
      <c r="BL304" s="6" t="s">
        <v>85</v>
      </c>
      <c r="BM304" s="98" t="s">
        <v>932</v>
      </c>
    </row>
    <row r="305" spans="1:65" s="16" customFormat="1" ht="18">
      <c r="A305" s="13"/>
      <c r="B305" s="14"/>
      <c r="C305" s="13"/>
      <c r="D305" s="100" t="s">
        <v>191</v>
      </c>
      <c r="E305" s="13"/>
      <c r="F305" s="101" t="s">
        <v>673</v>
      </c>
      <c r="G305" s="13"/>
      <c r="H305" s="13"/>
      <c r="I305" s="13"/>
      <c r="J305" s="13"/>
      <c r="K305" s="13"/>
      <c r="L305" s="14"/>
      <c r="M305" s="102"/>
      <c r="N305" s="103"/>
      <c r="O305" s="95"/>
      <c r="P305" s="95"/>
      <c r="Q305" s="95"/>
      <c r="R305" s="95"/>
      <c r="S305" s="95"/>
      <c r="T305" s="104"/>
      <c r="U305" s="13"/>
      <c r="V305" s="13"/>
      <c r="W305" s="13"/>
      <c r="X305" s="13"/>
      <c r="Y305" s="13"/>
      <c r="Z305" s="13"/>
      <c r="AA305" s="13"/>
      <c r="AB305" s="13"/>
      <c r="AC305" s="13"/>
      <c r="AD305" s="13"/>
      <c r="AE305" s="13"/>
      <c r="AT305" s="6" t="s">
        <v>191</v>
      </c>
      <c r="AU305" s="6" t="s">
        <v>85</v>
      </c>
    </row>
    <row r="306" spans="1:65" s="16" customFormat="1" ht="14.4" customHeight="1">
      <c r="A306" s="13"/>
      <c r="B306" s="14"/>
      <c r="C306" s="86" t="s">
        <v>498</v>
      </c>
      <c r="D306" s="86" t="s">
        <v>185</v>
      </c>
      <c r="E306" s="87" t="s">
        <v>933</v>
      </c>
      <c r="F306" s="88" t="s">
        <v>931</v>
      </c>
      <c r="G306" s="89" t="s">
        <v>225</v>
      </c>
      <c r="H306" s="90">
        <v>5</v>
      </c>
      <c r="I306" s="91"/>
      <c r="J306" s="91">
        <f>ROUND(I306*H306,2)</f>
        <v>0</v>
      </c>
      <c r="K306" s="92"/>
      <c r="L306" s="14" t="s">
        <v>1242</v>
      </c>
      <c r="M306" s="93" t="s">
        <v>1</v>
      </c>
      <c r="N306" s="94" t="s">
        <v>42</v>
      </c>
      <c r="O306" s="95"/>
      <c r="P306" s="96">
        <f>O306*H306</f>
        <v>0</v>
      </c>
      <c r="Q306" s="96">
        <v>0</v>
      </c>
      <c r="R306" s="96">
        <f>Q306*H306</f>
        <v>0</v>
      </c>
      <c r="S306" s="96">
        <v>0</v>
      </c>
      <c r="T306" s="97">
        <f>S306*H306</f>
        <v>0</v>
      </c>
      <c r="U306" s="13"/>
      <c r="V306" s="13"/>
      <c r="W306" s="13"/>
      <c r="X306" s="13"/>
      <c r="Y306" s="13"/>
      <c r="Z306" s="13"/>
      <c r="AA306" s="13"/>
      <c r="AB306" s="13"/>
      <c r="AC306" s="13"/>
      <c r="AD306" s="13"/>
      <c r="AE306" s="13"/>
      <c r="AR306" s="98" t="s">
        <v>85</v>
      </c>
      <c r="AT306" s="98" t="s">
        <v>185</v>
      </c>
      <c r="AU306" s="98" t="s">
        <v>85</v>
      </c>
      <c r="AY306" s="6" t="s">
        <v>184</v>
      </c>
      <c r="BE306" s="99">
        <f>IF(N306="základní",J306,0)</f>
        <v>0</v>
      </c>
      <c r="BF306" s="99">
        <f>IF(N306="snížená",J306,0)</f>
        <v>0</v>
      </c>
      <c r="BG306" s="99">
        <f>IF(N306="zákl. přenesená",J306,0)</f>
        <v>0</v>
      </c>
      <c r="BH306" s="99">
        <f>IF(N306="sníž. přenesená",J306,0)</f>
        <v>0</v>
      </c>
      <c r="BI306" s="99">
        <f>IF(N306="nulová",J306,0)</f>
        <v>0</v>
      </c>
      <c r="BJ306" s="6" t="s">
        <v>85</v>
      </c>
      <c r="BK306" s="99">
        <f>ROUND(I306*H306,2)</f>
        <v>0</v>
      </c>
      <c r="BL306" s="6" t="s">
        <v>85</v>
      </c>
      <c r="BM306" s="98" t="s">
        <v>934</v>
      </c>
    </row>
    <row r="307" spans="1:65" s="16" customFormat="1" ht="18">
      <c r="A307" s="13"/>
      <c r="B307" s="14"/>
      <c r="C307" s="13"/>
      <c r="D307" s="100" t="s">
        <v>191</v>
      </c>
      <c r="E307" s="13"/>
      <c r="F307" s="101" t="s">
        <v>673</v>
      </c>
      <c r="G307" s="13"/>
      <c r="H307" s="13"/>
      <c r="I307" s="13"/>
      <c r="J307" s="13"/>
      <c r="K307" s="13"/>
      <c r="L307" s="14"/>
      <c r="M307" s="102"/>
      <c r="N307" s="103"/>
      <c r="O307" s="95"/>
      <c r="P307" s="95"/>
      <c r="Q307" s="95"/>
      <c r="R307" s="95"/>
      <c r="S307" s="95"/>
      <c r="T307" s="104"/>
      <c r="U307" s="13"/>
      <c r="V307" s="13"/>
      <c r="W307" s="13"/>
      <c r="X307" s="13"/>
      <c r="Y307" s="13"/>
      <c r="Z307" s="13"/>
      <c r="AA307" s="13"/>
      <c r="AB307" s="13"/>
      <c r="AC307" s="13"/>
      <c r="AD307" s="13"/>
      <c r="AE307" s="13"/>
      <c r="AT307" s="6" t="s">
        <v>191</v>
      </c>
      <c r="AU307" s="6" t="s">
        <v>85</v>
      </c>
    </row>
    <row r="308" spans="1:65" s="16" customFormat="1" ht="14.4" customHeight="1">
      <c r="A308" s="13"/>
      <c r="B308" s="14"/>
      <c r="C308" s="86" t="s">
        <v>935</v>
      </c>
      <c r="D308" s="86" t="s">
        <v>185</v>
      </c>
      <c r="E308" s="87" t="s">
        <v>936</v>
      </c>
      <c r="F308" s="88" t="s">
        <v>931</v>
      </c>
      <c r="G308" s="89" t="s">
        <v>225</v>
      </c>
      <c r="H308" s="90">
        <v>1</v>
      </c>
      <c r="I308" s="91"/>
      <c r="J308" s="91">
        <f>ROUND(I308*H308,2)</f>
        <v>0</v>
      </c>
      <c r="K308" s="92"/>
      <c r="L308" s="14" t="s">
        <v>1242</v>
      </c>
      <c r="M308" s="93" t="s">
        <v>1</v>
      </c>
      <c r="N308" s="94" t="s">
        <v>42</v>
      </c>
      <c r="O308" s="95"/>
      <c r="P308" s="96">
        <f>O308*H308</f>
        <v>0</v>
      </c>
      <c r="Q308" s="96">
        <v>0</v>
      </c>
      <c r="R308" s="96">
        <f>Q308*H308</f>
        <v>0</v>
      </c>
      <c r="S308" s="96">
        <v>0</v>
      </c>
      <c r="T308" s="97">
        <f>S308*H308</f>
        <v>0</v>
      </c>
      <c r="U308" s="13"/>
      <c r="V308" s="13"/>
      <c r="W308" s="13"/>
      <c r="X308" s="13"/>
      <c r="Y308" s="13"/>
      <c r="Z308" s="13"/>
      <c r="AA308" s="13"/>
      <c r="AB308" s="13"/>
      <c r="AC308" s="13"/>
      <c r="AD308" s="13"/>
      <c r="AE308" s="13"/>
      <c r="AR308" s="98" t="s">
        <v>85</v>
      </c>
      <c r="AT308" s="98" t="s">
        <v>185</v>
      </c>
      <c r="AU308" s="98" t="s">
        <v>85</v>
      </c>
      <c r="AY308" s="6" t="s">
        <v>184</v>
      </c>
      <c r="BE308" s="99">
        <f>IF(N308="základní",J308,0)</f>
        <v>0</v>
      </c>
      <c r="BF308" s="99">
        <f>IF(N308="snížená",J308,0)</f>
        <v>0</v>
      </c>
      <c r="BG308" s="99">
        <f>IF(N308="zákl. přenesená",J308,0)</f>
        <v>0</v>
      </c>
      <c r="BH308" s="99">
        <f>IF(N308="sníž. přenesená",J308,0)</f>
        <v>0</v>
      </c>
      <c r="BI308" s="99">
        <f>IF(N308="nulová",J308,0)</f>
        <v>0</v>
      </c>
      <c r="BJ308" s="6" t="s">
        <v>85</v>
      </c>
      <c r="BK308" s="99">
        <f>ROUND(I308*H308,2)</f>
        <v>0</v>
      </c>
      <c r="BL308" s="6" t="s">
        <v>85</v>
      </c>
      <c r="BM308" s="98" t="s">
        <v>937</v>
      </c>
    </row>
    <row r="309" spans="1:65" s="16" customFormat="1" ht="18">
      <c r="A309" s="13"/>
      <c r="B309" s="14"/>
      <c r="C309" s="13"/>
      <c r="D309" s="100" t="s">
        <v>191</v>
      </c>
      <c r="E309" s="13"/>
      <c r="F309" s="101" t="s">
        <v>673</v>
      </c>
      <c r="G309" s="13"/>
      <c r="H309" s="13"/>
      <c r="I309" s="13"/>
      <c r="J309" s="13"/>
      <c r="K309" s="13"/>
      <c r="L309" s="14"/>
      <c r="M309" s="102"/>
      <c r="N309" s="103"/>
      <c r="O309" s="95"/>
      <c r="P309" s="95"/>
      <c r="Q309" s="95"/>
      <c r="R309" s="95"/>
      <c r="S309" s="95"/>
      <c r="T309" s="104"/>
      <c r="U309" s="13"/>
      <c r="V309" s="13"/>
      <c r="W309" s="13"/>
      <c r="X309" s="13"/>
      <c r="Y309" s="13"/>
      <c r="Z309" s="13"/>
      <c r="AA309" s="13"/>
      <c r="AB309" s="13"/>
      <c r="AC309" s="13"/>
      <c r="AD309" s="13"/>
      <c r="AE309" s="13"/>
      <c r="AT309" s="6" t="s">
        <v>191</v>
      </c>
      <c r="AU309" s="6" t="s">
        <v>85</v>
      </c>
    </row>
    <row r="310" spans="1:65" s="16" customFormat="1" ht="14.4" customHeight="1">
      <c r="A310" s="13"/>
      <c r="B310" s="14"/>
      <c r="C310" s="86" t="s">
        <v>502</v>
      </c>
      <c r="D310" s="86" t="s">
        <v>185</v>
      </c>
      <c r="E310" s="87" t="s">
        <v>938</v>
      </c>
      <c r="F310" s="88" t="s">
        <v>931</v>
      </c>
      <c r="G310" s="89" t="s">
        <v>225</v>
      </c>
      <c r="H310" s="90">
        <v>1</v>
      </c>
      <c r="I310" s="91"/>
      <c r="J310" s="91">
        <f>ROUND(I310*H310,2)</f>
        <v>0</v>
      </c>
      <c r="K310" s="92"/>
      <c r="L310" s="14" t="s">
        <v>1242</v>
      </c>
      <c r="M310" s="93" t="s">
        <v>1</v>
      </c>
      <c r="N310" s="94" t="s">
        <v>42</v>
      </c>
      <c r="O310" s="95"/>
      <c r="P310" s="96">
        <f>O310*H310</f>
        <v>0</v>
      </c>
      <c r="Q310" s="96">
        <v>0</v>
      </c>
      <c r="R310" s="96">
        <f>Q310*H310</f>
        <v>0</v>
      </c>
      <c r="S310" s="96">
        <v>0</v>
      </c>
      <c r="T310" s="97">
        <f>S310*H310</f>
        <v>0</v>
      </c>
      <c r="U310" s="13"/>
      <c r="V310" s="13"/>
      <c r="W310" s="13"/>
      <c r="X310" s="13"/>
      <c r="Y310" s="13"/>
      <c r="Z310" s="13"/>
      <c r="AA310" s="13"/>
      <c r="AB310" s="13"/>
      <c r="AC310" s="13"/>
      <c r="AD310" s="13"/>
      <c r="AE310" s="13"/>
      <c r="AR310" s="98" t="s">
        <v>85</v>
      </c>
      <c r="AT310" s="98" t="s">
        <v>185</v>
      </c>
      <c r="AU310" s="98" t="s">
        <v>85</v>
      </c>
      <c r="AY310" s="6" t="s">
        <v>184</v>
      </c>
      <c r="BE310" s="99">
        <f>IF(N310="základní",J310,0)</f>
        <v>0</v>
      </c>
      <c r="BF310" s="99">
        <f>IF(N310="snížená",J310,0)</f>
        <v>0</v>
      </c>
      <c r="BG310" s="99">
        <f>IF(N310="zákl. přenesená",J310,0)</f>
        <v>0</v>
      </c>
      <c r="BH310" s="99">
        <f>IF(N310="sníž. přenesená",J310,0)</f>
        <v>0</v>
      </c>
      <c r="BI310" s="99">
        <f>IF(N310="nulová",J310,0)</f>
        <v>0</v>
      </c>
      <c r="BJ310" s="6" t="s">
        <v>85</v>
      </c>
      <c r="BK310" s="99">
        <f>ROUND(I310*H310,2)</f>
        <v>0</v>
      </c>
      <c r="BL310" s="6" t="s">
        <v>85</v>
      </c>
      <c r="BM310" s="98" t="s">
        <v>939</v>
      </c>
    </row>
    <row r="311" spans="1:65" s="16" customFormat="1" ht="18">
      <c r="A311" s="13"/>
      <c r="B311" s="14"/>
      <c r="C311" s="13"/>
      <c r="D311" s="100" t="s">
        <v>191</v>
      </c>
      <c r="E311" s="13"/>
      <c r="F311" s="101" t="s">
        <v>673</v>
      </c>
      <c r="G311" s="13"/>
      <c r="H311" s="13"/>
      <c r="I311" s="13"/>
      <c r="J311" s="13"/>
      <c r="K311" s="13"/>
      <c r="L311" s="14"/>
      <c r="M311" s="102"/>
      <c r="N311" s="103"/>
      <c r="O311" s="95"/>
      <c r="P311" s="95"/>
      <c r="Q311" s="95"/>
      <c r="R311" s="95"/>
      <c r="S311" s="95"/>
      <c r="T311" s="104"/>
      <c r="U311" s="13"/>
      <c r="V311" s="13"/>
      <c r="W311" s="13"/>
      <c r="X311" s="13"/>
      <c r="Y311" s="13"/>
      <c r="Z311" s="13"/>
      <c r="AA311" s="13"/>
      <c r="AB311" s="13"/>
      <c r="AC311" s="13"/>
      <c r="AD311" s="13"/>
      <c r="AE311" s="13"/>
      <c r="AT311" s="6" t="s">
        <v>191</v>
      </c>
      <c r="AU311" s="6" t="s">
        <v>85</v>
      </c>
    </row>
    <row r="312" spans="1:65" s="16" customFormat="1" ht="14.4" customHeight="1">
      <c r="A312" s="13"/>
      <c r="B312" s="14"/>
      <c r="C312" s="86" t="s">
        <v>940</v>
      </c>
      <c r="D312" s="86" t="s">
        <v>185</v>
      </c>
      <c r="E312" s="87" t="s">
        <v>941</v>
      </c>
      <c r="F312" s="88" t="s">
        <v>931</v>
      </c>
      <c r="G312" s="89" t="s">
        <v>225</v>
      </c>
      <c r="H312" s="90">
        <v>2</v>
      </c>
      <c r="I312" s="91"/>
      <c r="J312" s="91">
        <f>ROUND(I312*H312,2)</f>
        <v>0</v>
      </c>
      <c r="K312" s="92"/>
      <c r="L312" s="14" t="s">
        <v>1242</v>
      </c>
      <c r="M312" s="93" t="s">
        <v>1</v>
      </c>
      <c r="N312" s="94" t="s">
        <v>42</v>
      </c>
      <c r="O312" s="95"/>
      <c r="P312" s="96">
        <f>O312*H312</f>
        <v>0</v>
      </c>
      <c r="Q312" s="96">
        <v>0</v>
      </c>
      <c r="R312" s="96">
        <f>Q312*H312</f>
        <v>0</v>
      </c>
      <c r="S312" s="96">
        <v>0</v>
      </c>
      <c r="T312" s="97">
        <f>S312*H312</f>
        <v>0</v>
      </c>
      <c r="U312" s="13"/>
      <c r="V312" s="13"/>
      <c r="W312" s="13"/>
      <c r="X312" s="13"/>
      <c r="Y312" s="13"/>
      <c r="Z312" s="13"/>
      <c r="AA312" s="13"/>
      <c r="AB312" s="13"/>
      <c r="AC312" s="13"/>
      <c r="AD312" s="13"/>
      <c r="AE312" s="13"/>
      <c r="AR312" s="98" t="s">
        <v>85</v>
      </c>
      <c r="AT312" s="98" t="s">
        <v>185</v>
      </c>
      <c r="AU312" s="98" t="s">
        <v>85</v>
      </c>
      <c r="AY312" s="6" t="s">
        <v>184</v>
      </c>
      <c r="BE312" s="99">
        <f>IF(N312="základní",J312,0)</f>
        <v>0</v>
      </c>
      <c r="BF312" s="99">
        <f>IF(N312="snížená",J312,0)</f>
        <v>0</v>
      </c>
      <c r="BG312" s="99">
        <f>IF(N312="zákl. přenesená",J312,0)</f>
        <v>0</v>
      </c>
      <c r="BH312" s="99">
        <f>IF(N312="sníž. přenesená",J312,0)</f>
        <v>0</v>
      </c>
      <c r="BI312" s="99">
        <f>IF(N312="nulová",J312,0)</f>
        <v>0</v>
      </c>
      <c r="BJ312" s="6" t="s">
        <v>85</v>
      </c>
      <c r="BK312" s="99">
        <f>ROUND(I312*H312,2)</f>
        <v>0</v>
      </c>
      <c r="BL312" s="6" t="s">
        <v>85</v>
      </c>
      <c r="BM312" s="98" t="s">
        <v>942</v>
      </c>
    </row>
    <row r="313" spans="1:65" s="16" customFormat="1" ht="18">
      <c r="A313" s="13"/>
      <c r="B313" s="14"/>
      <c r="C313" s="13"/>
      <c r="D313" s="100" t="s">
        <v>191</v>
      </c>
      <c r="E313" s="13"/>
      <c r="F313" s="101" t="s">
        <v>673</v>
      </c>
      <c r="G313" s="13"/>
      <c r="H313" s="13"/>
      <c r="I313" s="13"/>
      <c r="J313" s="13"/>
      <c r="K313" s="13"/>
      <c r="L313" s="14"/>
      <c r="M313" s="102"/>
      <c r="N313" s="103"/>
      <c r="O313" s="95"/>
      <c r="P313" s="95"/>
      <c r="Q313" s="95"/>
      <c r="R313" s="95"/>
      <c r="S313" s="95"/>
      <c r="T313" s="104"/>
      <c r="U313" s="13"/>
      <c r="V313" s="13"/>
      <c r="W313" s="13"/>
      <c r="X313" s="13"/>
      <c r="Y313" s="13"/>
      <c r="Z313" s="13"/>
      <c r="AA313" s="13"/>
      <c r="AB313" s="13"/>
      <c r="AC313" s="13"/>
      <c r="AD313" s="13"/>
      <c r="AE313" s="13"/>
      <c r="AT313" s="6" t="s">
        <v>191</v>
      </c>
      <c r="AU313" s="6" t="s">
        <v>85</v>
      </c>
    </row>
    <row r="314" spans="1:65" s="16" customFormat="1" ht="14.4" customHeight="1">
      <c r="A314" s="13"/>
      <c r="B314" s="14"/>
      <c r="C314" s="86" t="s">
        <v>230</v>
      </c>
      <c r="D314" s="86" t="s">
        <v>185</v>
      </c>
      <c r="E314" s="87" t="s">
        <v>943</v>
      </c>
      <c r="F314" s="88" t="s">
        <v>944</v>
      </c>
      <c r="G314" s="89" t="s">
        <v>225</v>
      </c>
      <c r="H314" s="90">
        <v>3</v>
      </c>
      <c r="I314" s="91"/>
      <c r="J314" s="91">
        <f>ROUND(I314*H314,2)</f>
        <v>0</v>
      </c>
      <c r="K314" s="92"/>
      <c r="L314" s="14" t="s">
        <v>1242</v>
      </c>
      <c r="M314" s="93" t="s">
        <v>1</v>
      </c>
      <c r="N314" s="94" t="s">
        <v>42</v>
      </c>
      <c r="O314" s="95"/>
      <c r="P314" s="96">
        <f>O314*H314</f>
        <v>0</v>
      </c>
      <c r="Q314" s="96">
        <v>0</v>
      </c>
      <c r="R314" s="96">
        <f>Q314*H314</f>
        <v>0</v>
      </c>
      <c r="S314" s="96">
        <v>0</v>
      </c>
      <c r="T314" s="97">
        <f>S314*H314</f>
        <v>0</v>
      </c>
      <c r="U314" s="13"/>
      <c r="V314" s="13"/>
      <c r="W314" s="13"/>
      <c r="X314" s="13"/>
      <c r="Y314" s="13"/>
      <c r="Z314" s="13"/>
      <c r="AA314" s="13"/>
      <c r="AB314" s="13"/>
      <c r="AC314" s="13"/>
      <c r="AD314" s="13"/>
      <c r="AE314" s="13"/>
      <c r="AR314" s="98" t="s">
        <v>85</v>
      </c>
      <c r="AT314" s="98" t="s">
        <v>185</v>
      </c>
      <c r="AU314" s="98" t="s">
        <v>85</v>
      </c>
      <c r="AY314" s="6" t="s">
        <v>184</v>
      </c>
      <c r="BE314" s="99">
        <f>IF(N314="základní",J314,0)</f>
        <v>0</v>
      </c>
      <c r="BF314" s="99">
        <f>IF(N314="snížená",J314,0)</f>
        <v>0</v>
      </c>
      <c r="BG314" s="99">
        <f>IF(N314="zákl. přenesená",J314,0)</f>
        <v>0</v>
      </c>
      <c r="BH314" s="99">
        <f>IF(N314="sníž. přenesená",J314,0)</f>
        <v>0</v>
      </c>
      <c r="BI314" s="99">
        <f>IF(N314="nulová",J314,0)</f>
        <v>0</v>
      </c>
      <c r="BJ314" s="6" t="s">
        <v>85</v>
      </c>
      <c r="BK314" s="99">
        <f>ROUND(I314*H314,2)</f>
        <v>0</v>
      </c>
      <c r="BL314" s="6" t="s">
        <v>85</v>
      </c>
      <c r="BM314" s="98" t="s">
        <v>945</v>
      </c>
    </row>
    <row r="315" spans="1:65" s="16" customFormat="1" ht="18">
      <c r="A315" s="13"/>
      <c r="B315" s="14"/>
      <c r="C315" s="13"/>
      <c r="D315" s="100" t="s">
        <v>191</v>
      </c>
      <c r="E315" s="13"/>
      <c r="F315" s="101" t="s">
        <v>673</v>
      </c>
      <c r="G315" s="13"/>
      <c r="H315" s="13"/>
      <c r="I315" s="13"/>
      <c r="J315" s="13"/>
      <c r="K315" s="13"/>
      <c r="L315" s="14"/>
      <c r="M315" s="102"/>
      <c r="N315" s="103"/>
      <c r="O315" s="95"/>
      <c r="P315" s="95"/>
      <c r="Q315" s="95"/>
      <c r="R315" s="95"/>
      <c r="S315" s="95"/>
      <c r="T315" s="104"/>
      <c r="U315" s="13"/>
      <c r="V315" s="13"/>
      <c r="W315" s="13"/>
      <c r="X315" s="13"/>
      <c r="Y315" s="13"/>
      <c r="Z315" s="13"/>
      <c r="AA315" s="13"/>
      <c r="AB315" s="13"/>
      <c r="AC315" s="13"/>
      <c r="AD315" s="13"/>
      <c r="AE315" s="13"/>
      <c r="AT315" s="6" t="s">
        <v>191</v>
      </c>
      <c r="AU315" s="6" t="s">
        <v>85</v>
      </c>
    </row>
    <row r="316" spans="1:65" s="75" customFormat="1" ht="26" customHeight="1">
      <c r="B316" s="76"/>
      <c r="D316" s="77" t="s">
        <v>76</v>
      </c>
      <c r="E316" s="78" t="s">
        <v>366</v>
      </c>
      <c r="F316" s="78" t="s">
        <v>367</v>
      </c>
      <c r="J316" s="79">
        <f>BK316</f>
        <v>0</v>
      </c>
      <c r="L316" s="76"/>
      <c r="M316" s="80"/>
      <c r="N316" s="81"/>
      <c r="O316" s="81"/>
      <c r="P316" s="82">
        <f>SUM(P317:P338)</f>
        <v>0</v>
      </c>
      <c r="Q316" s="81"/>
      <c r="R316" s="82">
        <f>SUM(R317:R338)</f>
        <v>0</v>
      </c>
      <c r="S316" s="81"/>
      <c r="T316" s="83">
        <f>SUM(T317:T338)</f>
        <v>0</v>
      </c>
      <c r="AR316" s="77" t="s">
        <v>85</v>
      </c>
      <c r="AT316" s="84" t="s">
        <v>76</v>
      </c>
      <c r="AU316" s="84" t="s">
        <v>77</v>
      </c>
      <c r="AY316" s="77" t="s">
        <v>184</v>
      </c>
      <c r="BK316" s="85">
        <f>SUM(BK317:BK338)</f>
        <v>0</v>
      </c>
    </row>
    <row r="317" spans="1:65" s="16" customFormat="1" ht="14.4" customHeight="1">
      <c r="A317" s="13"/>
      <c r="B317" s="14"/>
      <c r="C317" s="86" t="s">
        <v>946</v>
      </c>
      <c r="D317" s="86" t="s">
        <v>185</v>
      </c>
      <c r="E317" s="87" t="s">
        <v>710</v>
      </c>
      <c r="F317" s="88" t="s">
        <v>708</v>
      </c>
      <c r="G317" s="89" t="s">
        <v>225</v>
      </c>
      <c r="H317" s="90">
        <v>8</v>
      </c>
      <c r="I317" s="91"/>
      <c r="J317" s="91">
        <f>ROUND(I317*H317,2)</f>
        <v>0</v>
      </c>
      <c r="K317" s="92"/>
      <c r="L317" s="14" t="s">
        <v>1242</v>
      </c>
      <c r="M317" s="93" t="s">
        <v>1</v>
      </c>
      <c r="N317" s="94" t="s">
        <v>42</v>
      </c>
      <c r="O317" s="95"/>
      <c r="P317" s="96">
        <f>O317*H317</f>
        <v>0</v>
      </c>
      <c r="Q317" s="96">
        <v>0</v>
      </c>
      <c r="R317" s="96">
        <f>Q317*H317</f>
        <v>0</v>
      </c>
      <c r="S317" s="96">
        <v>0</v>
      </c>
      <c r="T317" s="97">
        <f>S317*H317</f>
        <v>0</v>
      </c>
      <c r="U317" s="13"/>
      <c r="V317" s="13"/>
      <c r="W317" s="13"/>
      <c r="X317" s="13"/>
      <c r="Y317" s="13"/>
      <c r="Z317" s="13"/>
      <c r="AA317" s="13"/>
      <c r="AB317" s="13"/>
      <c r="AC317" s="13"/>
      <c r="AD317" s="13"/>
      <c r="AE317" s="13"/>
      <c r="AR317" s="98" t="s">
        <v>85</v>
      </c>
      <c r="AT317" s="98" t="s">
        <v>185</v>
      </c>
      <c r="AU317" s="98" t="s">
        <v>85</v>
      </c>
      <c r="AY317" s="6" t="s">
        <v>184</v>
      </c>
      <c r="BE317" s="99">
        <f>IF(N317="základní",J317,0)</f>
        <v>0</v>
      </c>
      <c r="BF317" s="99">
        <f>IF(N317="snížená",J317,0)</f>
        <v>0</v>
      </c>
      <c r="BG317" s="99">
        <f>IF(N317="zákl. přenesená",J317,0)</f>
        <v>0</v>
      </c>
      <c r="BH317" s="99">
        <f>IF(N317="sníž. přenesená",J317,0)</f>
        <v>0</v>
      </c>
      <c r="BI317" s="99">
        <f>IF(N317="nulová",J317,0)</f>
        <v>0</v>
      </c>
      <c r="BJ317" s="6" t="s">
        <v>85</v>
      </c>
      <c r="BK317" s="99">
        <f>ROUND(I317*H317,2)</f>
        <v>0</v>
      </c>
      <c r="BL317" s="6" t="s">
        <v>85</v>
      </c>
      <c r="BM317" s="98" t="s">
        <v>947</v>
      </c>
    </row>
    <row r="318" spans="1:65" s="16" customFormat="1" ht="18">
      <c r="A318" s="13"/>
      <c r="B318" s="14"/>
      <c r="C318" s="13"/>
      <c r="D318" s="100" t="s">
        <v>191</v>
      </c>
      <c r="E318" s="13"/>
      <c r="F318" s="101" t="s">
        <v>948</v>
      </c>
      <c r="G318" s="13"/>
      <c r="H318" s="13"/>
      <c r="I318" s="13"/>
      <c r="J318" s="13"/>
      <c r="K318" s="13"/>
      <c r="L318" s="14"/>
      <c r="M318" s="102"/>
      <c r="N318" s="103"/>
      <c r="O318" s="95"/>
      <c r="P318" s="95"/>
      <c r="Q318" s="95"/>
      <c r="R318" s="95"/>
      <c r="S318" s="95"/>
      <c r="T318" s="104"/>
      <c r="U318" s="13"/>
      <c r="V318" s="13"/>
      <c r="W318" s="13"/>
      <c r="X318" s="13"/>
      <c r="Y318" s="13"/>
      <c r="Z318" s="13"/>
      <c r="AA318" s="13"/>
      <c r="AB318" s="13"/>
      <c r="AC318" s="13"/>
      <c r="AD318" s="13"/>
      <c r="AE318" s="13"/>
      <c r="AT318" s="6" t="s">
        <v>191</v>
      </c>
      <c r="AU318" s="6" t="s">
        <v>85</v>
      </c>
    </row>
    <row r="319" spans="1:65" s="16" customFormat="1" ht="14.4" customHeight="1">
      <c r="A319" s="13"/>
      <c r="B319" s="14"/>
      <c r="C319" s="86" t="s">
        <v>232</v>
      </c>
      <c r="D319" s="86" t="s">
        <v>185</v>
      </c>
      <c r="E319" s="87" t="s">
        <v>949</v>
      </c>
      <c r="F319" s="88" t="s">
        <v>950</v>
      </c>
      <c r="G319" s="89" t="s">
        <v>225</v>
      </c>
      <c r="H319" s="90">
        <v>30</v>
      </c>
      <c r="I319" s="91"/>
      <c r="J319" s="91">
        <f>ROUND(I319*H319,2)</f>
        <v>0</v>
      </c>
      <c r="K319" s="92"/>
      <c r="L319" s="14" t="s">
        <v>1242</v>
      </c>
      <c r="M319" s="93" t="s">
        <v>1</v>
      </c>
      <c r="N319" s="94" t="s">
        <v>42</v>
      </c>
      <c r="O319" s="95"/>
      <c r="P319" s="96">
        <f>O319*H319</f>
        <v>0</v>
      </c>
      <c r="Q319" s="96">
        <v>0</v>
      </c>
      <c r="R319" s="96">
        <f>Q319*H319</f>
        <v>0</v>
      </c>
      <c r="S319" s="96">
        <v>0</v>
      </c>
      <c r="T319" s="97">
        <f>S319*H319</f>
        <v>0</v>
      </c>
      <c r="U319" s="13"/>
      <c r="V319" s="13"/>
      <c r="W319" s="13"/>
      <c r="X319" s="13"/>
      <c r="Y319" s="13"/>
      <c r="Z319" s="13"/>
      <c r="AA319" s="13"/>
      <c r="AB319" s="13"/>
      <c r="AC319" s="13"/>
      <c r="AD319" s="13"/>
      <c r="AE319" s="13"/>
      <c r="AR319" s="98" t="s">
        <v>85</v>
      </c>
      <c r="AT319" s="98" t="s">
        <v>185</v>
      </c>
      <c r="AU319" s="98" t="s">
        <v>85</v>
      </c>
      <c r="AY319" s="6" t="s">
        <v>184</v>
      </c>
      <c r="BE319" s="99">
        <f>IF(N319="základní",J319,0)</f>
        <v>0</v>
      </c>
      <c r="BF319" s="99">
        <f>IF(N319="snížená",J319,0)</f>
        <v>0</v>
      </c>
      <c r="BG319" s="99">
        <f>IF(N319="zákl. přenesená",J319,0)</f>
        <v>0</v>
      </c>
      <c r="BH319" s="99">
        <f>IF(N319="sníž. přenesená",J319,0)</f>
        <v>0</v>
      </c>
      <c r="BI319" s="99">
        <f>IF(N319="nulová",J319,0)</f>
        <v>0</v>
      </c>
      <c r="BJ319" s="6" t="s">
        <v>85</v>
      </c>
      <c r="BK319" s="99">
        <f>ROUND(I319*H319,2)</f>
        <v>0</v>
      </c>
      <c r="BL319" s="6" t="s">
        <v>85</v>
      </c>
      <c r="BM319" s="98" t="s">
        <v>951</v>
      </c>
    </row>
    <row r="320" spans="1:65" s="16" customFormat="1" ht="18">
      <c r="A320" s="13"/>
      <c r="B320" s="14"/>
      <c r="C320" s="13"/>
      <c r="D320" s="100" t="s">
        <v>191</v>
      </c>
      <c r="E320" s="13"/>
      <c r="F320" s="101" t="s">
        <v>948</v>
      </c>
      <c r="G320" s="13"/>
      <c r="H320" s="13"/>
      <c r="I320" s="13"/>
      <c r="J320" s="13"/>
      <c r="K320" s="13"/>
      <c r="L320" s="14"/>
      <c r="M320" s="102"/>
      <c r="N320" s="103"/>
      <c r="O320" s="95"/>
      <c r="P320" s="95"/>
      <c r="Q320" s="95"/>
      <c r="R320" s="95"/>
      <c r="S320" s="95"/>
      <c r="T320" s="104"/>
      <c r="U320" s="13"/>
      <c r="V320" s="13"/>
      <c r="W320" s="13"/>
      <c r="X320" s="13"/>
      <c r="Y320" s="13"/>
      <c r="Z320" s="13"/>
      <c r="AA320" s="13"/>
      <c r="AB320" s="13"/>
      <c r="AC320" s="13"/>
      <c r="AD320" s="13"/>
      <c r="AE320" s="13"/>
      <c r="AT320" s="6" t="s">
        <v>191</v>
      </c>
      <c r="AU320" s="6" t="s">
        <v>85</v>
      </c>
    </row>
    <row r="321" spans="1:65" s="16" customFormat="1" ht="14.4" customHeight="1">
      <c r="A321" s="13"/>
      <c r="B321" s="14"/>
      <c r="C321" s="86" t="s">
        <v>952</v>
      </c>
      <c r="D321" s="86" t="s">
        <v>185</v>
      </c>
      <c r="E321" s="87" t="s">
        <v>953</v>
      </c>
      <c r="F321" s="88" t="s">
        <v>954</v>
      </c>
      <c r="G321" s="89" t="s">
        <v>225</v>
      </c>
      <c r="H321" s="90">
        <v>6</v>
      </c>
      <c r="I321" s="91"/>
      <c r="J321" s="91">
        <f>ROUND(I321*H321,2)</f>
        <v>0</v>
      </c>
      <c r="K321" s="92"/>
      <c r="L321" s="14" t="s">
        <v>1242</v>
      </c>
      <c r="M321" s="93" t="s">
        <v>1</v>
      </c>
      <c r="N321" s="94" t="s">
        <v>42</v>
      </c>
      <c r="O321" s="95"/>
      <c r="P321" s="96">
        <f>O321*H321</f>
        <v>0</v>
      </c>
      <c r="Q321" s="96">
        <v>0</v>
      </c>
      <c r="R321" s="96">
        <f>Q321*H321</f>
        <v>0</v>
      </c>
      <c r="S321" s="96">
        <v>0</v>
      </c>
      <c r="T321" s="97">
        <f>S321*H321</f>
        <v>0</v>
      </c>
      <c r="U321" s="13"/>
      <c r="V321" s="13"/>
      <c r="W321" s="13"/>
      <c r="X321" s="13"/>
      <c r="Y321" s="13"/>
      <c r="Z321" s="13"/>
      <c r="AA321" s="13"/>
      <c r="AB321" s="13"/>
      <c r="AC321" s="13"/>
      <c r="AD321" s="13"/>
      <c r="AE321" s="13"/>
      <c r="AR321" s="98" t="s">
        <v>85</v>
      </c>
      <c r="AT321" s="98" t="s">
        <v>185</v>
      </c>
      <c r="AU321" s="98" t="s">
        <v>85</v>
      </c>
      <c r="AY321" s="6" t="s">
        <v>184</v>
      </c>
      <c r="BE321" s="99">
        <f>IF(N321="základní",J321,0)</f>
        <v>0</v>
      </c>
      <c r="BF321" s="99">
        <f>IF(N321="snížená",J321,0)</f>
        <v>0</v>
      </c>
      <c r="BG321" s="99">
        <f>IF(N321="zákl. přenesená",J321,0)</f>
        <v>0</v>
      </c>
      <c r="BH321" s="99">
        <f>IF(N321="sníž. přenesená",J321,0)</f>
        <v>0</v>
      </c>
      <c r="BI321" s="99">
        <f>IF(N321="nulová",J321,0)</f>
        <v>0</v>
      </c>
      <c r="BJ321" s="6" t="s">
        <v>85</v>
      </c>
      <c r="BK321" s="99">
        <f>ROUND(I321*H321,2)</f>
        <v>0</v>
      </c>
      <c r="BL321" s="6" t="s">
        <v>85</v>
      </c>
      <c r="BM321" s="98" t="s">
        <v>955</v>
      </c>
    </row>
    <row r="322" spans="1:65" s="16" customFormat="1" ht="18">
      <c r="A322" s="13"/>
      <c r="B322" s="14"/>
      <c r="C322" s="13"/>
      <c r="D322" s="100" t="s">
        <v>191</v>
      </c>
      <c r="E322" s="13"/>
      <c r="F322" s="101" t="s">
        <v>948</v>
      </c>
      <c r="G322" s="13"/>
      <c r="H322" s="13"/>
      <c r="I322" s="13"/>
      <c r="J322" s="13"/>
      <c r="K322" s="13"/>
      <c r="L322" s="14"/>
      <c r="M322" s="102"/>
      <c r="N322" s="103"/>
      <c r="O322" s="95"/>
      <c r="P322" s="95"/>
      <c r="Q322" s="95"/>
      <c r="R322" s="95"/>
      <c r="S322" s="95"/>
      <c r="T322" s="104"/>
      <c r="U322" s="13"/>
      <c r="V322" s="13"/>
      <c r="W322" s="13"/>
      <c r="X322" s="13"/>
      <c r="Y322" s="13"/>
      <c r="Z322" s="13"/>
      <c r="AA322" s="13"/>
      <c r="AB322" s="13"/>
      <c r="AC322" s="13"/>
      <c r="AD322" s="13"/>
      <c r="AE322" s="13"/>
      <c r="AT322" s="6" t="s">
        <v>191</v>
      </c>
      <c r="AU322" s="6" t="s">
        <v>85</v>
      </c>
    </row>
    <row r="323" spans="1:65" s="16" customFormat="1" ht="14.4" customHeight="1">
      <c r="A323" s="13"/>
      <c r="B323" s="14"/>
      <c r="C323" s="86" t="s">
        <v>234</v>
      </c>
      <c r="D323" s="86" t="s">
        <v>185</v>
      </c>
      <c r="E323" s="87" t="s">
        <v>956</v>
      </c>
      <c r="F323" s="88" t="s">
        <v>954</v>
      </c>
      <c r="G323" s="89" t="s">
        <v>225</v>
      </c>
      <c r="H323" s="90">
        <v>22</v>
      </c>
      <c r="I323" s="91"/>
      <c r="J323" s="91">
        <f>ROUND(I323*H323,2)</f>
        <v>0</v>
      </c>
      <c r="K323" s="92"/>
      <c r="L323" s="14" t="s">
        <v>1242</v>
      </c>
      <c r="M323" s="93" t="s">
        <v>1</v>
      </c>
      <c r="N323" s="94" t="s">
        <v>42</v>
      </c>
      <c r="O323" s="95"/>
      <c r="P323" s="96">
        <f>O323*H323</f>
        <v>0</v>
      </c>
      <c r="Q323" s="96">
        <v>0</v>
      </c>
      <c r="R323" s="96">
        <f>Q323*H323</f>
        <v>0</v>
      </c>
      <c r="S323" s="96">
        <v>0</v>
      </c>
      <c r="T323" s="97">
        <f>S323*H323</f>
        <v>0</v>
      </c>
      <c r="U323" s="13"/>
      <c r="V323" s="13"/>
      <c r="W323" s="13"/>
      <c r="X323" s="13"/>
      <c r="Y323" s="13"/>
      <c r="Z323" s="13"/>
      <c r="AA323" s="13"/>
      <c r="AB323" s="13"/>
      <c r="AC323" s="13"/>
      <c r="AD323" s="13"/>
      <c r="AE323" s="13"/>
      <c r="AR323" s="98" t="s">
        <v>85</v>
      </c>
      <c r="AT323" s="98" t="s">
        <v>185</v>
      </c>
      <c r="AU323" s="98" t="s">
        <v>85</v>
      </c>
      <c r="AY323" s="6" t="s">
        <v>184</v>
      </c>
      <c r="BE323" s="99">
        <f>IF(N323="základní",J323,0)</f>
        <v>0</v>
      </c>
      <c r="BF323" s="99">
        <f>IF(N323="snížená",J323,0)</f>
        <v>0</v>
      </c>
      <c r="BG323" s="99">
        <f>IF(N323="zákl. přenesená",J323,0)</f>
        <v>0</v>
      </c>
      <c r="BH323" s="99">
        <f>IF(N323="sníž. přenesená",J323,0)</f>
        <v>0</v>
      </c>
      <c r="BI323" s="99">
        <f>IF(N323="nulová",J323,0)</f>
        <v>0</v>
      </c>
      <c r="BJ323" s="6" t="s">
        <v>85</v>
      </c>
      <c r="BK323" s="99">
        <f>ROUND(I323*H323,2)</f>
        <v>0</v>
      </c>
      <c r="BL323" s="6" t="s">
        <v>85</v>
      </c>
      <c r="BM323" s="98" t="s">
        <v>957</v>
      </c>
    </row>
    <row r="324" spans="1:65" s="16" customFormat="1" ht="18">
      <c r="A324" s="13"/>
      <c r="B324" s="14"/>
      <c r="C324" s="13"/>
      <c r="D324" s="100" t="s">
        <v>191</v>
      </c>
      <c r="E324" s="13"/>
      <c r="F324" s="101" t="s">
        <v>948</v>
      </c>
      <c r="G324" s="13"/>
      <c r="H324" s="13"/>
      <c r="I324" s="13"/>
      <c r="J324" s="13"/>
      <c r="K324" s="13"/>
      <c r="L324" s="14"/>
      <c r="M324" s="102"/>
      <c r="N324" s="103"/>
      <c r="O324" s="95"/>
      <c r="P324" s="95"/>
      <c r="Q324" s="95"/>
      <c r="R324" s="95"/>
      <c r="S324" s="95"/>
      <c r="T324" s="104"/>
      <c r="U324" s="13"/>
      <c r="V324" s="13"/>
      <c r="W324" s="13"/>
      <c r="X324" s="13"/>
      <c r="Y324" s="13"/>
      <c r="Z324" s="13"/>
      <c r="AA324" s="13"/>
      <c r="AB324" s="13"/>
      <c r="AC324" s="13"/>
      <c r="AD324" s="13"/>
      <c r="AE324" s="13"/>
      <c r="AT324" s="6" t="s">
        <v>191</v>
      </c>
      <c r="AU324" s="6" t="s">
        <v>85</v>
      </c>
    </row>
    <row r="325" spans="1:65" s="16" customFormat="1" ht="14.4" customHeight="1">
      <c r="A325" s="13"/>
      <c r="B325" s="14"/>
      <c r="C325" s="86" t="s">
        <v>958</v>
      </c>
      <c r="D325" s="86" t="s">
        <v>185</v>
      </c>
      <c r="E325" s="87" t="s">
        <v>959</v>
      </c>
      <c r="F325" s="88" t="s">
        <v>954</v>
      </c>
      <c r="G325" s="89" t="s">
        <v>225</v>
      </c>
      <c r="H325" s="90">
        <v>7</v>
      </c>
      <c r="I325" s="91"/>
      <c r="J325" s="91">
        <f>ROUND(I325*H325,2)</f>
        <v>0</v>
      </c>
      <c r="K325" s="92"/>
      <c r="L325" s="14" t="s">
        <v>1242</v>
      </c>
      <c r="M325" s="93" t="s">
        <v>1</v>
      </c>
      <c r="N325" s="94" t="s">
        <v>42</v>
      </c>
      <c r="O325" s="95"/>
      <c r="P325" s="96">
        <f>O325*H325</f>
        <v>0</v>
      </c>
      <c r="Q325" s="96">
        <v>0</v>
      </c>
      <c r="R325" s="96">
        <f>Q325*H325</f>
        <v>0</v>
      </c>
      <c r="S325" s="96">
        <v>0</v>
      </c>
      <c r="T325" s="97">
        <f>S325*H325</f>
        <v>0</v>
      </c>
      <c r="U325" s="13"/>
      <c r="V325" s="13"/>
      <c r="W325" s="13"/>
      <c r="X325" s="13"/>
      <c r="Y325" s="13"/>
      <c r="Z325" s="13"/>
      <c r="AA325" s="13"/>
      <c r="AB325" s="13"/>
      <c r="AC325" s="13"/>
      <c r="AD325" s="13"/>
      <c r="AE325" s="13"/>
      <c r="AR325" s="98" t="s">
        <v>85</v>
      </c>
      <c r="AT325" s="98" t="s">
        <v>185</v>
      </c>
      <c r="AU325" s="98" t="s">
        <v>85</v>
      </c>
      <c r="AY325" s="6" t="s">
        <v>184</v>
      </c>
      <c r="BE325" s="99">
        <f>IF(N325="základní",J325,0)</f>
        <v>0</v>
      </c>
      <c r="BF325" s="99">
        <f>IF(N325="snížená",J325,0)</f>
        <v>0</v>
      </c>
      <c r="BG325" s="99">
        <f>IF(N325="zákl. přenesená",J325,0)</f>
        <v>0</v>
      </c>
      <c r="BH325" s="99">
        <f>IF(N325="sníž. přenesená",J325,0)</f>
        <v>0</v>
      </c>
      <c r="BI325" s="99">
        <f>IF(N325="nulová",J325,0)</f>
        <v>0</v>
      </c>
      <c r="BJ325" s="6" t="s">
        <v>85</v>
      </c>
      <c r="BK325" s="99">
        <f>ROUND(I325*H325,2)</f>
        <v>0</v>
      </c>
      <c r="BL325" s="6" t="s">
        <v>85</v>
      </c>
      <c r="BM325" s="98" t="s">
        <v>960</v>
      </c>
    </row>
    <row r="326" spans="1:65" s="16" customFormat="1" ht="18">
      <c r="A326" s="13"/>
      <c r="B326" s="14"/>
      <c r="C326" s="13"/>
      <c r="D326" s="100" t="s">
        <v>191</v>
      </c>
      <c r="E326" s="13"/>
      <c r="F326" s="101" t="s">
        <v>948</v>
      </c>
      <c r="G326" s="13"/>
      <c r="H326" s="13"/>
      <c r="I326" s="13"/>
      <c r="J326" s="13"/>
      <c r="K326" s="13"/>
      <c r="L326" s="14"/>
      <c r="M326" s="102"/>
      <c r="N326" s="103"/>
      <c r="O326" s="95"/>
      <c r="P326" s="95"/>
      <c r="Q326" s="95"/>
      <c r="R326" s="95"/>
      <c r="S326" s="95"/>
      <c r="T326" s="104"/>
      <c r="U326" s="13"/>
      <c r="V326" s="13"/>
      <c r="W326" s="13"/>
      <c r="X326" s="13"/>
      <c r="Y326" s="13"/>
      <c r="Z326" s="13"/>
      <c r="AA326" s="13"/>
      <c r="AB326" s="13"/>
      <c r="AC326" s="13"/>
      <c r="AD326" s="13"/>
      <c r="AE326" s="13"/>
      <c r="AT326" s="6" t="s">
        <v>191</v>
      </c>
      <c r="AU326" s="6" t="s">
        <v>85</v>
      </c>
    </row>
    <row r="327" spans="1:65" s="16" customFormat="1" ht="14.4" customHeight="1">
      <c r="A327" s="13"/>
      <c r="B327" s="14"/>
      <c r="C327" s="86" t="s">
        <v>505</v>
      </c>
      <c r="D327" s="86" t="s">
        <v>185</v>
      </c>
      <c r="E327" s="87" t="s">
        <v>961</v>
      </c>
      <c r="F327" s="88" t="s">
        <v>962</v>
      </c>
      <c r="G327" s="89" t="s">
        <v>225</v>
      </c>
      <c r="H327" s="90">
        <v>10</v>
      </c>
      <c r="I327" s="91"/>
      <c r="J327" s="91">
        <f>ROUND(I327*H327,2)</f>
        <v>0</v>
      </c>
      <c r="K327" s="92"/>
      <c r="L327" s="14" t="s">
        <v>1242</v>
      </c>
      <c r="M327" s="93" t="s">
        <v>1</v>
      </c>
      <c r="N327" s="94" t="s">
        <v>42</v>
      </c>
      <c r="O327" s="95"/>
      <c r="P327" s="96">
        <f>O327*H327</f>
        <v>0</v>
      </c>
      <c r="Q327" s="96">
        <v>0</v>
      </c>
      <c r="R327" s="96">
        <f>Q327*H327</f>
        <v>0</v>
      </c>
      <c r="S327" s="96">
        <v>0</v>
      </c>
      <c r="T327" s="97">
        <f>S327*H327</f>
        <v>0</v>
      </c>
      <c r="U327" s="13"/>
      <c r="V327" s="13"/>
      <c r="W327" s="13"/>
      <c r="X327" s="13"/>
      <c r="Y327" s="13"/>
      <c r="Z327" s="13"/>
      <c r="AA327" s="13"/>
      <c r="AB327" s="13"/>
      <c r="AC327" s="13"/>
      <c r="AD327" s="13"/>
      <c r="AE327" s="13"/>
      <c r="AR327" s="98" t="s">
        <v>85</v>
      </c>
      <c r="AT327" s="98" t="s">
        <v>185</v>
      </c>
      <c r="AU327" s="98" t="s">
        <v>85</v>
      </c>
      <c r="AY327" s="6" t="s">
        <v>184</v>
      </c>
      <c r="BE327" s="99">
        <f>IF(N327="základní",J327,0)</f>
        <v>0</v>
      </c>
      <c r="BF327" s="99">
        <f>IF(N327="snížená",J327,0)</f>
        <v>0</v>
      </c>
      <c r="BG327" s="99">
        <f>IF(N327="zákl. přenesená",J327,0)</f>
        <v>0</v>
      </c>
      <c r="BH327" s="99">
        <f>IF(N327="sníž. přenesená",J327,0)</f>
        <v>0</v>
      </c>
      <c r="BI327" s="99">
        <f>IF(N327="nulová",J327,0)</f>
        <v>0</v>
      </c>
      <c r="BJ327" s="6" t="s">
        <v>85</v>
      </c>
      <c r="BK327" s="99">
        <f>ROUND(I327*H327,2)</f>
        <v>0</v>
      </c>
      <c r="BL327" s="6" t="s">
        <v>85</v>
      </c>
      <c r="BM327" s="98" t="s">
        <v>963</v>
      </c>
    </row>
    <row r="328" spans="1:65" s="16" customFormat="1" ht="18">
      <c r="A328" s="13"/>
      <c r="B328" s="14"/>
      <c r="C328" s="13"/>
      <c r="D328" s="100" t="s">
        <v>191</v>
      </c>
      <c r="E328" s="13"/>
      <c r="F328" s="101" t="s">
        <v>948</v>
      </c>
      <c r="G328" s="13"/>
      <c r="H328" s="13"/>
      <c r="I328" s="13"/>
      <c r="J328" s="13"/>
      <c r="K328" s="13"/>
      <c r="L328" s="14"/>
      <c r="M328" s="102"/>
      <c r="N328" s="103"/>
      <c r="O328" s="95"/>
      <c r="P328" s="95"/>
      <c r="Q328" s="95"/>
      <c r="R328" s="95"/>
      <c r="S328" s="95"/>
      <c r="T328" s="104"/>
      <c r="U328" s="13"/>
      <c r="V328" s="13"/>
      <c r="W328" s="13"/>
      <c r="X328" s="13"/>
      <c r="Y328" s="13"/>
      <c r="Z328" s="13"/>
      <c r="AA328" s="13"/>
      <c r="AB328" s="13"/>
      <c r="AC328" s="13"/>
      <c r="AD328" s="13"/>
      <c r="AE328" s="13"/>
      <c r="AT328" s="6" t="s">
        <v>191</v>
      </c>
      <c r="AU328" s="6" t="s">
        <v>85</v>
      </c>
    </row>
    <row r="329" spans="1:65" s="16" customFormat="1" ht="14.4" customHeight="1">
      <c r="A329" s="13"/>
      <c r="B329" s="14"/>
      <c r="C329" s="86" t="s">
        <v>964</v>
      </c>
      <c r="D329" s="86" t="s">
        <v>185</v>
      </c>
      <c r="E329" s="87" t="s">
        <v>797</v>
      </c>
      <c r="F329" s="88" t="s">
        <v>798</v>
      </c>
      <c r="G329" s="89" t="s">
        <v>225</v>
      </c>
      <c r="H329" s="90">
        <v>204</v>
      </c>
      <c r="I329" s="91"/>
      <c r="J329" s="91">
        <f>ROUND(I329*H329,2)</f>
        <v>0</v>
      </c>
      <c r="K329" s="92"/>
      <c r="L329" s="14" t="s">
        <v>1242</v>
      </c>
      <c r="M329" s="93" t="s">
        <v>1</v>
      </c>
      <c r="N329" s="94" t="s">
        <v>42</v>
      </c>
      <c r="O329" s="95"/>
      <c r="P329" s="96">
        <f>O329*H329</f>
        <v>0</v>
      </c>
      <c r="Q329" s="96">
        <v>0</v>
      </c>
      <c r="R329" s="96">
        <f>Q329*H329</f>
        <v>0</v>
      </c>
      <c r="S329" s="96">
        <v>0</v>
      </c>
      <c r="T329" s="97">
        <f>S329*H329</f>
        <v>0</v>
      </c>
      <c r="U329" s="13"/>
      <c r="V329" s="13"/>
      <c r="W329" s="13"/>
      <c r="X329" s="13"/>
      <c r="Y329" s="13"/>
      <c r="Z329" s="13"/>
      <c r="AA329" s="13"/>
      <c r="AB329" s="13"/>
      <c r="AC329" s="13"/>
      <c r="AD329" s="13"/>
      <c r="AE329" s="13"/>
      <c r="AR329" s="98" t="s">
        <v>85</v>
      </c>
      <c r="AT329" s="98" t="s">
        <v>185</v>
      </c>
      <c r="AU329" s="98" t="s">
        <v>85</v>
      </c>
      <c r="AY329" s="6" t="s">
        <v>184</v>
      </c>
      <c r="BE329" s="99">
        <f>IF(N329="základní",J329,0)</f>
        <v>0</v>
      </c>
      <c r="BF329" s="99">
        <f>IF(N329="snížená",J329,0)</f>
        <v>0</v>
      </c>
      <c r="BG329" s="99">
        <f>IF(N329="zákl. přenesená",J329,0)</f>
        <v>0</v>
      </c>
      <c r="BH329" s="99">
        <f>IF(N329="sníž. přenesená",J329,0)</f>
        <v>0</v>
      </c>
      <c r="BI329" s="99">
        <f>IF(N329="nulová",J329,0)</f>
        <v>0</v>
      </c>
      <c r="BJ329" s="6" t="s">
        <v>85</v>
      </c>
      <c r="BK329" s="99">
        <f>ROUND(I329*H329,2)</f>
        <v>0</v>
      </c>
      <c r="BL329" s="6" t="s">
        <v>85</v>
      </c>
      <c r="BM329" s="98" t="s">
        <v>965</v>
      </c>
    </row>
    <row r="330" spans="1:65" s="16" customFormat="1" ht="18">
      <c r="A330" s="13"/>
      <c r="B330" s="14"/>
      <c r="C330" s="13"/>
      <c r="D330" s="100" t="s">
        <v>191</v>
      </c>
      <c r="E330" s="13"/>
      <c r="F330" s="101" t="s">
        <v>948</v>
      </c>
      <c r="G330" s="13"/>
      <c r="H330" s="13"/>
      <c r="I330" s="13"/>
      <c r="J330" s="13"/>
      <c r="K330" s="13"/>
      <c r="L330" s="14"/>
      <c r="M330" s="102"/>
      <c r="N330" s="103"/>
      <c r="O330" s="95"/>
      <c r="P330" s="95"/>
      <c r="Q330" s="95"/>
      <c r="R330" s="95"/>
      <c r="S330" s="95"/>
      <c r="T330" s="104"/>
      <c r="U330" s="13"/>
      <c r="V330" s="13"/>
      <c r="W330" s="13"/>
      <c r="X330" s="13"/>
      <c r="Y330" s="13"/>
      <c r="Z330" s="13"/>
      <c r="AA330" s="13"/>
      <c r="AB330" s="13"/>
      <c r="AC330" s="13"/>
      <c r="AD330" s="13"/>
      <c r="AE330" s="13"/>
      <c r="AT330" s="6" t="s">
        <v>191</v>
      </c>
      <c r="AU330" s="6" t="s">
        <v>85</v>
      </c>
    </row>
    <row r="331" spans="1:65" s="16" customFormat="1" ht="14.4" customHeight="1">
      <c r="A331" s="13"/>
      <c r="B331" s="14"/>
      <c r="C331" s="86" t="s">
        <v>509</v>
      </c>
      <c r="D331" s="86" t="s">
        <v>185</v>
      </c>
      <c r="E331" s="87" t="s">
        <v>826</v>
      </c>
      <c r="F331" s="88" t="s">
        <v>827</v>
      </c>
      <c r="G331" s="89" t="s">
        <v>225</v>
      </c>
      <c r="H331" s="90">
        <v>32</v>
      </c>
      <c r="I331" s="91"/>
      <c r="J331" s="91">
        <f>ROUND(I331*H331,2)</f>
        <v>0</v>
      </c>
      <c r="K331" s="92"/>
      <c r="L331" s="14" t="s">
        <v>1242</v>
      </c>
      <c r="M331" s="93" t="s">
        <v>1</v>
      </c>
      <c r="N331" s="94" t="s">
        <v>42</v>
      </c>
      <c r="O331" s="95"/>
      <c r="P331" s="96">
        <f>O331*H331</f>
        <v>0</v>
      </c>
      <c r="Q331" s="96">
        <v>0</v>
      </c>
      <c r="R331" s="96">
        <f>Q331*H331</f>
        <v>0</v>
      </c>
      <c r="S331" s="96">
        <v>0</v>
      </c>
      <c r="T331" s="97">
        <f>S331*H331</f>
        <v>0</v>
      </c>
      <c r="U331" s="13"/>
      <c r="V331" s="13"/>
      <c r="W331" s="13"/>
      <c r="X331" s="13"/>
      <c r="Y331" s="13"/>
      <c r="Z331" s="13"/>
      <c r="AA331" s="13"/>
      <c r="AB331" s="13"/>
      <c r="AC331" s="13"/>
      <c r="AD331" s="13"/>
      <c r="AE331" s="13"/>
      <c r="AR331" s="98" t="s">
        <v>85</v>
      </c>
      <c r="AT331" s="98" t="s">
        <v>185</v>
      </c>
      <c r="AU331" s="98" t="s">
        <v>85</v>
      </c>
      <c r="AY331" s="6" t="s">
        <v>184</v>
      </c>
      <c r="BE331" s="99">
        <f>IF(N331="základní",J331,0)</f>
        <v>0</v>
      </c>
      <c r="BF331" s="99">
        <f>IF(N331="snížená",J331,0)</f>
        <v>0</v>
      </c>
      <c r="BG331" s="99">
        <f>IF(N331="zákl. přenesená",J331,0)</f>
        <v>0</v>
      </c>
      <c r="BH331" s="99">
        <f>IF(N331="sníž. přenesená",J331,0)</f>
        <v>0</v>
      </c>
      <c r="BI331" s="99">
        <f>IF(N331="nulová",J331,0)</f>
        <v>0</v>
      </c>
      <c r="BJ331" s="6" t="s">
        <v>85</v>
      </c>
      <c r="BK331" s="99">
        <f>ROUND(I331*H331,2)</f>
        <v>0</v>
      </c>
      <c r="BL331" s="6" t="s">
        <v>85</v>
      </c>
      <c r="BM331" s="98" t="s">
        <v>966</v>
      </c>
    </row>
    <row r="332" spans="1:65" s="16" customFormat="1" ht="18">
      <c r="A332" s="13"/>
      <c r="B332" s="14"/>
      <c r="C332" s="13"/>
      <c r="D332" s="100" t="s">
        <v>191</v>
      </c>
      <c r="E332" s="13"/>
      <c r="F332" s="101" t="s">
        <v>948</v>
      </c>
      <c r="G332" s="13"/>
      <c r="H332" s="13"/>
      <c r="I332" s="13"/>
      <c r="J332" s="13"/>
      <c r="K332" s="13"/>
      <c r="L332" s="14"/>
      <c r="M332" s="102"/>
      <c r="N332" s="103"/>
      <c r="O332" s="95"/>
      <c r="P332" s="95"/>
      <c r="Q332" s="95"/>
      <c r="R332" s="95"/>
      <c r="S332" s="95"/>
      <c r="T332" s="104"/>
      <c r="U332" s="13"/>
      <c r="V332" s="13"/>
      <c r="W332" s="13"/>
      <c r="X332" s="13"/>
      <c r="Y332" s="13"/>
      <c r="Z332" s="13"/>
      <c r="AA332" s="13"/>
      <c r="AB332" s="13"/>
      <c r="AC332" s="13"/>
      <c r="AD332" s="13"/>
      <c r="AE332" s="13"/>
      <c r="AT332" s="6" t="s">
        <v>191</v>
      </c>
      <c r="AU332" s="6" t="s">
        <v>85</v>
      </c>
    </row>
    <row r="333" spans="1:65" s="16" customFormat="1" ht="14.4" customHeight="1">
      <c r="A333" s="13"/>
      <c r="B333" s="14"/>
      <c r="C333" s="86" t="s">
        <v>967</v>
      </c>
      <c r="D333" s="86" t="s">
        <v>185</v>
      </c>
      <c r="E333" s="87" t="s">
        <v>968</v>
      </c>
      <c r="F333" s="88" t="s">
        <v>824</v>
      </c>
      <c r="G333" s="89" t="s">
        <v>225</v>
      </c>
      <c r="H333" s="90">
        <v>60</v>
      </c>
      <c r="I333" s="91"/>
      <c r="J333" s="91">
        <f>ROUND(I333*H333,2)</f>
        <v>0</v>
      </c>
      <c r="K333" s="92"/>
      <c r="L333" s="14" t="s">
        <v>1242</v>
      </c>
      <c r="M333" s="93" t="s">
        <v>1</v>
      </c>
      <c r="N333" s="94" t="s">
        <v>42</v>
      </c>
      <c r="O333" s="95"/>
      <c r="P333" s="96">
        <f>O333*H333</f>
        <v>0</v>
      </c>
      <c r="Q333" s="96">
        <v>0</v>
      </c>
      <c r="R333" s="96">
        <f>Q333*H333</f>
        <v>0</v>
      </c>
      <c r="S333" s="96">
        <v>0</v>
      </c>
      <c r="T333" s="97">
        <f>S333*H333</f>
        <v>0</v>
      </c>
      <c r="U333" s="13"/>
      <c r="V333" s="13"/>
      <c r="W333" s="13"/>
      <c r="X333" s="13"/>
      <c r="Y333" s="13"/>
      <c r="Z333" s="13"/>
      <c r="AA333" s="13"/>
      <c r="AB333" s="13"/>
      <c r="AC333" s="13"/>
      <c r="AD333" s="13"/>
      <c r="AE333" s="13"/>
      <c r="AR333" s="98" t="s">
        <v>85</v>
      </c>
      <c r="AT333" s="98" t="s">
        <v>185</v>
      </c>
      <c r="AU333" s="98" t="s">
        <v>85</v>
      </c>
      <c r="AY333" s="6" t="s">
        <v>184</v>
      </c>
      <c r="BE333" s="99">
        <f>IF(N333="základní",J333,0)</f>
        <v>0</v>
      </c>
      <c r="BF333" s="99">
        <f>IF(N333="snížená",J333,0)</f>
        <v>0</v>
      </c>
      <c r="BG333" s="99">
        <f>IF(N333="zákl. přenesená",J333,0)</f>
        <v>0</v>
      </c>
      <c r="BH333" s="99">
        <f>IF(N333="sníž. přenesená",J333,0)</f>
        <v>0</v>
      </c>
      <c r="BI333" s="99">
        <f>IF(N333="nulová",J333,0)</f>
        <v>0</v>
      </c>
      <c r="BJ333" s="6" t="s">
        <v>85</v>
      </c>
      <c r="BK333" s="99">
        <f>ROUND(I333*H333,2)</f>
        <v>0</v>
      </c>
      <c r="BL333" s="6" t="s">
        <v>85</v>
      </c>
      <c r="BM333" s="98" t="s">
        <v>969</v>
      </c>
    </row>
    <row r="334" spans="1:65" s="16" customFormat="1" ht="18">
      <c r="A334" s="13"/>
      <c r="B334" s="14"/>
      <c r="C334" s="13"/>
      <c r="D334" s="100" t="s">
        <v>191</v>
      </c>
      <c r="E334" s="13"/>
      <c r="F334" s="101" t="s">
        <v>948</v>
      </c>
      <c r="G334" s="13"/>
      <c r="H334" s="13"/>
      <c r="I334" s="13"/>
      <c r="J334" s="13"/>
      <c r="K334" s="13"/>
      <c r="L334" s="14"/>
      <c r="M334" s="102"/>
      <c r="N334" s="103"/>
      <c r="O334" s="95"/>
      <c r="P334" s="95"/>
      <c r="Q334" s="95"/>
      <c r="R334" s="95"/>
      <c r="S334" s="95"/>
      <c r="T334" s="104"/>
      <c r="U334" s="13"/>
      <c r="V334" s="13"/>
      <c r="W334" s="13"/>
      <c r="X334" s="13"/>
      <c r="Y334" s="13"/>
      <c r="Z334" s="13"/>
      <c r="AA334" s="13"/>
      <c r="AB334" s="13"/>
      <c r="AC334" s="13"/>
      <c r="AD334" s="13"/>
      <c r="AE334" s="13"/>
      <c r="AT334" s="6" t="s">
        <v>191</v>
      </c>
      <c r="AU334" s="6" t="s">
        <v>85</v>
      </c>
    </row>
    <row r="335" spans="1:65" s="16" customFormat="1" ht="14.4" customHeight="1">
      <c r="A335" s="13"/>
      <c r="B335" s="14"/>
      <c r="C335" s="86" t="s">
        <v>512</v>
      </c>
      <c r="D335" s="86" t="s">
        <v>185</v>
      </c>
      <c r="E335" s="87" t="s">
        <v>912</v>
      </c>
      <c r="F335" s="88" t="s">
        <v>913</v>
      </c>
      <c r="G335" s="89" t="s">
        <v>225</v>
      </c>
      <c r="H335" s="90">
        <v>30</v>
      </c>
      <c r="I335" s="91"/>
      <c r="J335" s="91">
        <f>ROUND(I335*H335,2)</f>
        <v>0</v>
      </c>
      <c r="K335" s="92"/>
      <c r="L335" s="14" t="s">
        <v>1242</v>
      </c>
      <c r="M335" s="93" t="s">
        <v>1</v>
      </c>
      <c r="N335" s="94" t="s">
        <v>42</v>
      </c>
      <c r="O335" s="95"/>
      <c r="P335" s="96">
        <f>O335*H335</f>
        <v>0</v>
      </c>
      <c r="Q335" s="96">
        <v>0</v>
      </c>
      <c r="R335" s="96">
        <f>Q335*H335</f>
        <v>0</v>
      </c>
      <c r="S335" s="96">
        <v>0</v>
      </c>
      <c r="T335" s="97">
        <f>S335*H335</f>
        <v>0</v>
      </c>
      <c r="U335" s="13"/>
      <c r="V335" s="13"/>
      <c r="W335" s="13"/>
      <c r="X335" s="13"/>
      <c r="Y335" s="13"/>
      <c r="Z335" s="13"/>
      <c r="AA335" s="13"/>
      <c r="AB335" s="13"/>
      <c r="AC335" s="13"/>
      <c r="AD335" s="13"/>
      <c r="AE335" s="13"/>
      <c r="AR335" s="98" t="s">
        <v>85</v>
      </c>
      <c r="AT335" s="98" t="s">
        <v>185</v>
      </c>
      <c r="AU335" s="98" t="s">
        <v>85</v>
      </c>
      <c r="AY335" s="6" t="s">
        <v>184</v>
      </c>
      <c r="BE335" s="99">
        <f>IF(N335="základní",J335,0)</f>
        <v>0</v>
      </c>
      <c r="BF335" s="99">
        <f>IF(N335="snížená",J335,0)</f>
        <v>0</v>
      </c>
      <c r="BG335" s="99">
        <f>IF(N335="zákl. přenesená",J335,0)</f>
        <v>0</v>
      </c>
      <c r="BH335" s="99">
        <f>IF(N335="sníž. přenesená",J335,0)</f>
        <v>0</v>
      </c>
      <c r="BI335" s="99">
        <f>IF(N335="nulová",J335,0)</f>
        <v>0</v>
      </c>
      <c r="BJ335" s="6" t="s">
        <v>85</v>
      </c>
      <c r="BK335" s="99">
        <f>ROUND(I335*H335,2)</f>
        <v>0</v>
      </c>
      <c r="BL335" s="6" t="s">
        <v>85</v>
      </c>
      <c r="BM335" s="98" t="s">
        <v>970</v>
      </c>
    </row>
    <row r="336" spans="1:65" s="16" customFormat="1" ht="18">
      <c r="A336" s="13"/>
      <c r="B336" s="14"/>
      <c r="C336" s="13"/>
      <c r="D336" s="100" t="s">
        <v>191</v>
      </c>
      <c r="E336" s="13"/>
      <c r="F336" s="101" t="s">
        <v>948</v>
      </c>
      <c r="G336" s="13"/>
      <c r="H336" s="13"/>
      <c r="I336" s="13"/>
      <c r="J336" s="13"/>
      <c r="K336" s="13"/>
      <c r="L336" s="14"/>
      <c r="M336" s="102"/>
      <c r="N336" s="103"/>
      <c r="O336" s="95"/>
      <c r="P336" s="95"/>
      <c r="Q336" s="95"/>
      <c r="R336" s="95"/>
      <c r="S336" s="95"/>
      <c r="T336" s="104"/>
      <c r="U336" s="13"/>
      <c r="V336" s="13"/>
      <c r="W336" s="13"/>
      <c r="X336" s="13"/>
      <c r="Y336" s="13"/>
      <c r="Z336" s="13"/>
      <c r="AA336" s="13"/>
      <c r="AB336" s="13"/>
      <c r="AC336" s="13"/>
      <c r="AD336" s="13"/>
      <c r="AE336" s="13"/>
      <c r="AT336" s="6" t="s">
        <v>191</v>
      </c>
      <c r="AU336" s="6" t="s">
        <v>85</v>
      </c>
    </row>
    <row r="337" spans="1:65" s="16" customFormat="1" ht="14.4" customHeight="1">
      <c r="A337" s="13"/>
      <c r="B337" s="14"/>
      <c r="C337" s="86" t="s">
        <v>971</v>
      </c>
      <c r="D337" s="86" t="s">
        <v>185</v>
      </c>
      <c r="E337" s="87" t="s">
        <v>972</v>
      </c>
      <c r="F337" s="88" t="s">
        <v>973</v>
      </c>
      <c r="G337" s="89" t="s">
        <v>225</v>
      </c>
      <c r="H337" s="90">
        <v>2</v>
      </c>
      <c r="I337" s="91"/>
      <c r="J337" s="91">
        <f>ROUND(I337*H337,2)</f>
        <v>0</v>
      </c>
      <c r="K337" s="92"/>
      <c r="L337" s="14" t="s">
        <v>1242</v>
      </c>
      <c r="M337" s="93" t="s">
        <v>1</v>
      </c>
      <c r="N337" s="94" t="s">
        <v>42</v>
      </c>
      <c r="O337" s="95"/>
      <c r="P337" s="96">
        <f>O337*H337</f>
        <v>0</v>
      </c>
      <c r="Q337" s="96">
        <v>0</v>
      </c>
      <c r="R337" s="96">
        <f>Q337*H337</f>
        <v>0</v>
      </c>
      <c r="S337" s="96">
        <v>0</v>
      </c>
      <c r="T337" s="97">
        <f>S337*H337</f>
        <v>0</v>
      </c>
      <c r="U337" s="13"/>
      <c r="V337" s="13"/>
      <c r="W337" s="13"/>
      <c r="X337" s="13"/>
      <c r="Y337" s="13"/>
      <c r="Z337" s="13"/>
      <c r="AA337" s="13"/>
      <c r="AB337" s="13"/>
      <c r="AC337" s="13"/>
      <c r="AD337" s="13"/>
      <c r="AE337" s="13"/>
      <c r="AR337" s="98" t="s">
        <v>85</v>
      </c>
      <c r="AT337" s="98" t="s">
        <v>185</v>
      </c>
      <c r="AU337" s="98" t="s">
        <v>85</v>
      </c>
      <c r="AY337" s="6" t="s">
        <v>184</v>
      </c>
      <c r="BE337" s="99">
        <f>IF(N337="základní",J337,0)</f>
        <v>0</v>
      </c>
      <c r="BF337" s="99">
        <f>IF(N337="snížená",J337,0)</f>
        <v>0</v>
      </c>
      <c r="BG337" s="99">
        <f>IF(N337="zákl. přenesená",J337,0)</f>
        <v>0</v>
      </c>
      <c r="BH337" s="99">
        <f>IF(N337="sníž. přenesená",J337,0)</f>
        <v>0</v>
      </c>
      <c r="BI337" s="99">
        <f>IF(N337="nulová",J337,0)</f>
        <v>0</v>
      </c>
      <c r="BJ337" s="6" t="s">
        <v>85</v>
      </c>
      <c r="BK337" s="99">
        <f>ROUND(I337*H337,2)</f>
        <v>0</v>
      </c>
      <c r="BL337" s="6" t="s">
        <v>85</v>
      </c>
      <c r="BM337" s="98" t="s">
        <v>974</v>
      </c>
    </row>
    <row r="338" spans="1:65" s="16" customFormat="1" ht="18">
      <c r="A338" s="13"/>
      <c r="B338" s="14"/>
      <c r="C338" s="13"/>
      <c r="D338" s="100" t="s">
        <v>191</v>
      </c>
      <c r="E338" s="13"/>
      <c r="F338" s="101" t="s">
        <v>948</v>
      </c>
      <c r="G338" s="13"/>
      <c r="H338" s="13"/>
      <c r="I338" s="13"/>
      <c r="J338" s="13"/>
      <c r="K338" s="13"/>
      <c r="L338" s="14"/>
      <c r="M338" s="105"/>
      <c r="N338" s="106"/>
      <c r="O338" s="107"/>
      <c r="P338" s="107"/>
      <c r="Q338" s="107"/>
      <c r="R338" s="107"/>
      <c r="S338" s="107"/>
      <c r="T338" s="108"/>
      <c r="U338" s="13"/>
      <c r="V338" s="13"/>
      <c r="W338" s="13"/>
      <c r="X338" s="13"/>
      <c r="Y338" s="13"/>
      <c r="Z338" s="13"/>
      <c r="AA338" s="13"/>
      <c r="AB338" s="13"/>
      <c r="AC338" s="13"/>
      <c r="AD338" s="13"/>
      <c r="AE338" s="13"/>
      <c r="AT338" s="6" t="s">
        <v>191</v>
      </c>
      <c r="AU338" s="6" t="s">
        <v>85</v>
      </c>
    </row>
    <row r="339" spans="1:65" s="16" customFormat="1" ht="6.9" customHeight="1">
      <c r="A339" s="13"/>
      <c r="B339" s="44"/>
      <c r="C339" s="45"/>
      <c r="D339" s="45"/>
      <c r="E339" s="45"/>
      <c r="F339" s="45"/>
      <c r="G339" s="45"/>
      <c r="H339" s="45"/>
      <c r="I339" s="45"/>
      <c r="J339" s="45"/>
      <c r="K339" s="45"/>
      <c r="L339" s="14"/>
      <c r="M339" s="13"/>
      <c r="O339" s="13"/>
      <c r="P339" s="13"/>
      <c r="Q339" s="13"/>
      <c r="R339" s="13"/>
      <c r="S339" s="13"/>
      <c r="T339" s="13"/>
      <c r="U339" s="13"/>
      <c r="V339" s="13"/>
      <c r="W339" s="13"/>
      <c r="X339" s="13"/>
      <c r="Y339" s="13"/>
      <c r="Z339" s="13"/>
      <c r="AA339" s="13"/>
      <c r="AB339" s="13"/>
      <c r="AC339" s="13"/>
      <c r="AD339" s="13"/>
      <c r="AE339" s="13"/>
    </row>
  </sheetData>
  <sheetProtection algorithmName="SHA-512" hashValue="9AxzoFpAeexwkCY4GdhrvBekjt/rEv6WsrrMZDumaNBV1iG5LehFrRC7FaSSOal43as7POtLgdUtWRnAyC7XwQ==" saltValue="b95JGroAkuX9You+F3tJ7A==" spinCount="100000" sheet="1" objects="1" scenarios="1"/>
  <autoFilter ref="C125:K338" xr:uid="{00000000-0009-0000-0000-000007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131"/>
  <sheetViews>
    <sheetView showGridLines="0" topLeftCell="A111" workbookViewId="0">
      <selection activeCell="X143" sqref="X143"/>
    </sheetView>
  </sheetViews>
  <sheetFormatPr defaultRowHeight="10"/>
  <cols>
    <col min="1" max="1" width="8.33203125" style="5" customWidth="1"/>
    <col min="2" max="2" width="1.109375" style="5" customWidth="1"/>
    <col min="3" max="3" width="4.109375" style="5" customWidth="1"/>
    <col min="4" max="4" width="4.33203125" style="5" customWidth="1"/>
    <col min="5" max="5" width="17.109375" style="5" customWidth="1"/>
    <col min="6" max="6" width="50.88671875" style="5" customWidth="1"/>
    <col min="7" max="7" width="7.44140625" style="5" customWidth="1"/>
    <col min="8" max="8" width="14" style="5" customWidth="1"/>
    <col min="9" max="9" width="15.88671875" style="5" customWidth="1"/>
    <col min="10" max="10" width="22.33203125" style="5" customWidth="1"/>
    <col min="11" max="11" width="22.33203125" style="5" hidden="1" customWidth="1"/>
    <col min="12" max="12" width="9.33203125" style="5" customWidth="1"/>
    <col min="13" max="13" width="10.88671875" style="5" hidden="1" customWidth="1"/>
    <col min="14" max="14" width="9.33203125" style="5" hidden="1"/>
    <col min="15" max="20" width="14.109375" style="5" hidden="1" customWidth="1"/>
    <col min="21" max="21" width="16.33203125" style="5" hidden="1" customWidth="1"/>
    <col min="22" max="22" width="12.33203125" style="5" customWidth="1"/>
    <col min="23" max="23" width="16.33203125" style="5" customWidth="1"/>
    <col min="24" max="24" width="12.33203125" style="5" customWidth="1"/>
    <col min="25" max="25" width="15" style="5" customWidth="1"/>
    <col min="26" max="26" width="11" style="5" customWidth="1"/>
    <col min="27" max="27" width="15" style="5" customWidth="1"/>
    <col min="28" max="28" width="16.33203125" style="5" customWidth="1"/>
    <col min="29" max="29" width="11" style="5" customWidth="1"/>
    <col min="30" max="30" width="15" style="5" customWidth="1"/>
    <col min="31" max="31" width="16.33203125" style="5" customWidth="1"/>
    <col min="32" max="43" width="8.88671875" style="5"/>
    <col min="44" max="65" width="9.33203125" style="5" hidden="1"/>
    <col min="66" max="16384" width="8.88671875" style="5"/>
  </cols>
  <sheetData>
    <row r="2" spans="1:46" ht="36.9" customHeight="1">
      <c r="L2" s="208" t="s">
        <v>5</v>
      </c>
      <c r="M2" s="209"/>
      <c r="N2" s="209"/>
      <c r="O2" s="209"/>
      <c r="P2" s="209"/>
      <c r="Q2" s="209"/>
      <c r="R2" s="209"/>
      <c r="S2" s="209"/>
      <c r="T2" s="209"/>
      <c r="U2" s="209"/>
      <c r="V2" s="209"/>
      <c r="AT2" s="6" t="s">
        <v>119</v>
      </c>
    </row>
    <row r="3" spans="1:46" ht="6.9" customHeight="1">
      <c r="B3" s="7"/>
      <c r="C3" s="8"/>
      <c r="D3" s="8"/>
      <c r="E3" s="8"/>
      <c r="F3" s="8"/>
      <c r="G3" s="8"/>
      <c r="H3" s="8"/>
      <c r="I3" s="8"/>
      <c r="J3" s="8"/>
      <c r="K3" s="8"/>
      <c r="L3" s="9"/>
      <c r="AT3" s="6" t="s">
        <v>87</v>
      </c>
    </row>
    <row r="4" spans="1:46" ht="24.9" customHeight="1">
      <c r="B4" s="9"/>
      <c r="D4" s="10" t="s">
        <v>159</v>
      </c>
      <c r="L4" s="9"/>
      <c r="M4" s="11" t="s">
        <v>10</v>
      </c>
      <c r="AT4" s="6" t="s">
        <v>3</v>
      </c>
    </row>
    <row r="5" spans="1:46" ht="6.9" customHeight="1">
      <c r="B5" s="9"/>
      <c r="L5" s="9"/>
    </row>
    <row r="6" spans="1:46" ht="12" customHeight="1">
      <c r="B6" s="9"/>
      <c r="D6" s="12" t="s">
        <v>16</v>
      </c>
      <c r="L6" s="9"/>
    </row>
    <row r="7" spans="1:46" ht="26.25" customHeight="1">
      <c r="B7" s="9"/>
      <c r="E7" s="241" t="str">
        <f>'Rekapitulace stavby'!K6</f>
        <v>Nemocnice Rychnov nad Kněžnou – rozšíření průmyslové zóny Solnice – Kvasiny</v>
      </c>
      <c r="F7" s="242"/>
      <c r="G7" s="242"/>
      <c r="H7" s="242"/>
      <c r="L7" s="9"/>
    </row>
    <row r="8" spans="1:46" ht="12.5">
      <c r="B8" s="9"/>
      <c r="D8" s="12" t="s">
        <v>160</v>
      </c>
      <c r="L8" s="9"/>
    </row>
    <row r="9" spans="1:46" ht="16.5" customHeight="1">
      <c r="B9" s="9"/>
      <c r="E9" s="241" t="s">
        <v>215</v>
      </c>
      <c r="F9" s="209"/>
      <c r="G9" s="209"/>
      <c r="H9" s="209"/>
      <c r="L9" s="9"/>
    </row>
    <row r="10" spans="1:46" ht="12" customHeight="1">
      <c r="B10" s="9"/>
      <c r="D10" s="12" t="s">
        <v>216</v>
      </c>
      <c r="L10" s="9"/>
    </row>
    <row r="11" spans="1:46" s="16" customFormat="1" ht="16.5" customHeight="1">
      <c r="A11" s="13"/>
      <c r="B11" s="14"/>
      <c r="C11" s="13"/>
      <c r="D11" s="13"/>
      <c r="E11" s="245" t="s">
        <v>975</v>
      </c>
      <c r="F11" s="240"/>
      <c r="G11" s="240"/>
      <c r="H11" s="240"/>
      <c r="I11" s="13"/>
      <c r="J11" s="13"/>
      <c r="K11" s="13"/>
      <c r="L11" s="15"/>
      <c r="S11" s="13"/>
      <c r="T11" s="13"/>
      <c r="U11" s="13"/>
      <c r="V11" s="13"/>
      <c r="W11" s="13"/>
      <c r="X11" s="13"/>
      <c r="Y11" s="13"/>
      <c r="Z11" s="13"/>
      <c r="AA11" s="13"/>
      <c r="AB11" s="13"/>
      <c r="AC11" s="13"/>
      <c r="AD11" s="13"/>
      <c r="AE11" s="13"/>
    </row>
    <row r="12" spans="1:46" s="16" customFormat="1" ht="12" customHeight="1">
      <c r="A12" s="13"/>
      <c r="B12" s="14"/>
      <c r="C12" s="13"/>
      <c r="D12" s="12" t="s">
        <v>218</v>
      </c>
      <c r="E12" s="13"/>
      <c r="F12" s="13"/>
      <c r="G12" s="13"/>
      <c r="H12" s="13"/>
      <c r="I12" s="13"/>
      <c r="J12" s="13"/>
      <c r="K12" s="13"/>
      <c r="L12" s="15"/>
      <c r="S12" s="13"/>
      <c r="T12" s="13"/>
      <c r="U12" s="13"/>
      <c r="V12" s="13"/>
      <c r="W12" s="13"/>
      <c r="X12" s="13"/>
      <c r="Y12" s="13"/>
      <c r="Z12" s="13"/>
      <c r="AA12" s="13"/>
      <c r="AB12" s="13"/>
      <c r="AC12" s="13"/>
      <c r="AD12" s="13"/>
      <c r="AE12" s="13"/>
    </row>
    <row r="13" spans="1:46" s="16" customFormat="1" ht="16.5" customHeight="1">
      <c r="A13" s="13"/>
      <c r="B13" s="14"/>
      <c r="C13" s="13"/>
      <c r="D13" s="13"/>
      <c r="E13" s="237" t="s">
        <v>976</v>
      </c>
      <c r="F13" s="240"/>
      <c r="G13" s="240"/>
      <c r="H13" s="240"/>
      <c r="I13" s="13"/>
      <c r="J13" s="13"/>
      <c r="K13" s="13"/>
      <c r="L13" s="15"/>
      <c r="S13" s="13"/>
      <c r="T13" s="13"/>
      <c r="U13" s="13"/>
      <c r="V13" s="13"/>
      <c r="W13" s="13"/>
      <c r="X13" s="13"/>
      <c r="Y13" s="13"/>
      <c r="Z13" s="13"/>
      <c r="AA13" s="13"/>
      <c r="AB13" s="13"/>
      <c r="AC13" s="13"/>
      <c r="AD13" s="13"/>
      <c r="AE13" s="13"/>
    </row>
    <row r="14" spans="1:46" s="16" customFormat="1">
      <c r="A14" s="13"/>
      <c r="B14" s="14"/>
      <c r="C14" s="13"/>
      <c r="D14" s="13"/>
      <c r="E14" s="13"/>
      <c r="F14" s="13"/>
      <c r="G14" s="13"/>
      <c r="H14" s="13"/>
      <c r="I14" s="13"/>
      <c r="J14" s="13"/>
      <c r="K14" s="13"/>
      <c r="L14" s="15"/>
      <c r="S14" s="13"/>
      <c r="T14" s="13"/>
      <c r="U14" s="13"/>
      <c r="V14" s="13"/>
      <c r="W14" s="13"/>
      <c r="X14" s="13"/>
      <c r="Y14" s="13"/>
      <c r="Z14" s="13"/>
      <c r="AA14" s="13"/>
      <c r="AB14" s="13"/>
      <c r="AC14" s="13"/>
      <c r="AD14" s="13"/>
      <c r="AE14" s="13"/>
    </row>
    <row r="15" spans="1:46" s="16" customFormat="1" ht="12" customHeight="1">
      <c r="A15" s="13"/>
      <c r="B15" s="14"/>
      <c r="C15" s="13"/>
      <c r="D15" s="12" t="s">
        <v>18</v>
      </c>
      <c r="E15" s="13"/>
      <c r="F15" s="17" t="s">
        <v>1</v>
      </c>
      <c r="G15" s="13"/>
      <c r="H15" s="13"/>
      <c r="I15" s="12" t="s">
        <v>19</v>
      </c>
      <c r="J15" s="17" t="s">
        <v>1</v>
      </c>
      <c r="K15" s="13"/>
      <c r="L15" s="15"/>
      <c r="S15" s="13"/>
      <c r="T15" s="13"/>
      <c r="U15" s="13"/>
      <c r="V15" s="13"/>
      <c r="W15" s="13"/>
      <c r="X15" s="13"/>
      <c r="Y15" s="13"/>
      <c r="Z15" s="13"/>
      <c r="AA15" s="13"/>
      <c r="AB15" s="13"/>
      <c r="AC15" s="13"/>
      <c r="AD15" s="13"/>
      <c r="AE15" s="13"/>
    </row>
    <row r="16" spans="1:46" s="16" customFormat="1" ht="12" customHeight="1">
      <c r="A16" s="13"/>
      <c r="B16" s="14"/>
      <c r="C16" s="13"/>
      <c r="D16" s="12" t="s">
        <v>20</v>
      </c>
      <c r="E16" s="13"/>
      <c r="F16" s="17" t="s">
        <v>21</v>
      </c>
      <c r="G16" s="13"/>
      <c r="H16" s="13"/>
      <c r="I16" s="12" t="s">
        <v>22</v>
      </c>
      <c r="J16" s="18" t="str">
        <f>'Rekapitulace stavby'!AN8</f>
        <v>4. 1. 2021</v>
      </c>
      <c r="K16" s="13"/>
      <c r="L16" s="15"/>
      <c r="S16" s="13"/>
      <c r="T16" s="13"/>
      <c r="U16" s="13"/>
      <c r="V16" s="13"/>
      <c r="W16" s="13"/>
      <c r="X16" s="13"/>
      <c r="Y16" s="13"/>
      <c r="Z16" s="13"/>
      <c r="AA16" s="13"/>
      <c r="AB16" s="13"/>
      <c r="AC16" s="13"/>
      <c r="AD16" s="13"/>
      <c r="AE16" s="13"/>
    </row>
    <row r="17" spans="1:31" s="16" customFormat="1" ht="10.75" customHeight="1">
      <c r="A17" s="13"/>
      <c r="B17" s="14"/>
      <c r="C17" s="13"/>
      <c r="D17" s="13"/>
      <c r="E17" s="13"/>
      <c r="F17" s="13"/>
      <c r="G17" s="13"/>
      <c r="H17" s="13"/>
      <c r="I17" s="13"/>
      <c r="J17" s="13"/>
      <c r="K17" s="13"/>
      <c r="L17" s="15"/>
      <c r="S17" s="13"/>
      <c r="T17" s="13"/>
      <c r="U17" s="13"/>
      <c r="V17" s="13"/>
      <c r="W17" s="13"/>
      <c r="X17" s="13"/>
      <c r="Y17" s="13"/>
      <c r="Z17" s="13"/>
      <c r="AA17" s="13"/>
      <c r="AB17" s="13"/>
      <c r="AC17" s="13"/>
      <c r="AD17" s="13"/>
      <c r="AE17" s="13"/>
    </row>
    <row r="18" spans="1:31" s="16" customFormat="1" ht="12" customHeight="1">
      <c r="A18" s="13"/>
      <c r="B18" s="14"/>
      <c r="C18" s="13"/>
      <c r="D18" s="12" t="s">
        <v>24</v>
      </c>
      <c r="E18" s="13"/>
      <c r="F18" s="13"/>
      <c r="G18" s="13"/>
      <c r="H18" s="13"/>
      <c r="I18" s="12" t="s">
        <v>25</v>
      </c>
      <c r="J18" s="17" t="s">
        <v>1</v>
      </c>
      <c r="K18" s="13"/>
      <c r="L18" s="15"/>
      <c r="S18" s="13"/>
      <c r="T18" s="13"/>
      <c r="U18" s="13"/>
      <c r="V18" s="13"/>
      <c r="W18" s="13"/>
      <c r="X18" s="13"/>
      <c r="Y18" s="13"/>
      <c r="Z18" s="13"/>
      <c r="AA18" s="13"/>
      <c r="AB18" s="13"/>
      <c r="AC18" s="13"/>
      <c r="AD18" s="13"/>
      <c r="AE18" s="13"/>
    </row>
    <row r="19" spans="1:31" s="16" customFormat="1" ht="18" customHeight="1">
      <c r="A19" s="13"/>
      <c r="B19" s="14"/>
      <c r="C19" s="13"/>
      <c r="D19" s="13"/>
      <c r="E19" s="17" t="s">
        <v>26</v>
      </c>
      <c r="F19" s="13"/>
      <c r="G19" s="13"/>
      <c r="H19" s="13"/>
      <c r="I19" s="12" t="s">
        <v>27</v>
      </c>
      <c r="J19" s="17" t="s">
        <v>1</v>
      </c>
      <c r="K19" s="13"/>
      <c r="L19" s="15"/>
      <c r="S19" s="13"/>
      <c r="T19" s="13"/>
      <c r="U19" s="13"/>
      <c r="V19" s="13"/>
      <c r="W19" s="13"/>
      <c r="X19" s="13"/>
      <c r="Y19" s="13"/>
      <c r="Z19" s="13"/>
      <c r="AA19" s="13"/>
      <c r="AB19" s="13"/>
      <c r="AC19" s="13"/>
      <c r="AD19" s="13"/>
      <c r="AE19" s="13"/>
    </row>
    <row r="20" spans="1:31" s="16" customFormat="1" ht="6.9" customHeight="1">
      <c r="A20" s="13"/>
      <c r="B20" s="14"/>
      <c r="C20" s="13"/>
      <c r="D20" s="13"/>
      <c r="E20" s="13"/>
      <c r="F20" s="13"/>
      <c r="G20" s="13"/>
      <c r="H20" s="13"/>
      <c r="I20" s="13"/>
      <c r="J20" s="13"/>
      <c r="K20" s="13"/>
      <c r="L20" s="15"/>
      <c r="S20" s="13"/>
      <c r="T20" s="13"/>
      <c r="U20" s="13"/>
      <c r="V20" s="13"/>
      <c r="W20" s="13"/>
      <c r="X20" s="13"/>
      <c r="Y20" s="13"/>
      <c r="Z20" s="13"/>
      <c r="AA20" s="13"/>
      <c r="AB20" s="13"/>
      <c r="AC20" s="13"/>
      <c r="AD20" s="13"/>
      <c r="AE20" s="13"/>
    </row>
    <row r="21" spans="1:31" s="16" customFormat="1" ht="12" customHeight="1">
      <c r="A21" s="13"/>
      <c r="B21" s="14"/>
      <c r="C21" s="13"/>
      <c r="D21" s="12" t="s">
        <v>28</v>
      </c>
      <c r="E21" s="13"/>
      <c r="F21" s="13"/>
      <c r="G21" s="13"/>
      <c r="H21" s="13"/>
      <c r="I21" s="12" t="s">
        <v>25</v>
      </c>
      <c r="J21" s="4" t="str">
        <f>'Rekapitulace stavby'!AN13</f>
        <v>Vyplň údaj</v>
      </c>
      <c r="K21" s="13"/>
      <c r="L21" s="15"/>
      <c r="S21" s="13"/>
      <c r="T21" s="13"/>
      <c r="U21" s="13"/>
      <c r="V21" s="13"/>
      <c r="W21" s="13"/>
      <c r="X21" s="13"/>
      <c r="Y21" s="13"/>
      <c r="Z21" s="13"/>
      <c r="AA21" s="13"/>
      <c r="AB21" s="13"/>
      <c r="AC21" s="13"/>
      <c r="AD21" s="13"/>
      <c r="AE21" s="13"/>
    </row>
    <row r="22" spans="1:31" s="16" customFormat="1" ht="18" customHeight="1">
      <c r="A22" s="13"/>
      <c r="B22" s="14"/>
      <c r="C22" s="13"/>
      <c r="D22" s="13"/>
      <c r="E22" s="243" t="str">
        <f>'Rekapitulace stavby'!E14</f>
        <v>Vyplň údaj</v>
      </c>
      <c r="F22" s="244"/>
      <c r="G22" s="244"/>
      <c r="H22" s="244"/>
      <c r="I22" s="12" t="s">
        <v>27</v>
      </c>
      <c r="J22" s="4" t="str">
        <f>'Rekapitulace stavby'!AN14</f>
        <v>Vyplň údaj</v>
      </c>
      <c r="K22" s="13"/>
      <c r="L22" s="15"/>
      <c r="S22" s="13"/>
      <c r="T22" s="13"/>
      <c r="U22" s="13"/>
      <c r="V22" s="13"/>
      <c r="W22" s="13"/>
      <c r="X22" s="13"/>
      <c r="Y22" s="13"/>
      <c r="Z22" s="13"/>
      <c r="AA22" s="13"/>
      <c r="AB22" s="13"/>
      <c r="AC22" s="13"/>
      <c r="AD22" s="13"/>
      <c r="AE22" s="13"/>
    </row>
    <row r="23" spans="1:31" s="16" customFormat="1" ht="6.9" customHeight="1">
      <c r="A23" s="13"/>
      <c r="B23" s="14"/>
      <c r="C23" s="13"/>
      <c r="D23" s="13"/>
      <c r="E23" s="13"/>
      <c r="F23" s="13"/>
      <c r="G23" s="13"/>
      <c r="H23" s="13"/>
      <c r="I23" s="13"/>
      <c r="J23" s="13"/>
      <c r="K23" s="13"/>
      <c r="L23" s="15"/>
      <c r="S23" s="13"/>
      <c r="T23" s="13"/>
      <c r="U23" s="13"/>
      <c r="V23" s="13"/>
      <c r="W23" s="13"/>
      <c r="X23" s="13"/>
      <c r="Y23" s="13"/>
      <c r="Z23" s="13"/>
      <c r="AA23" s="13"/>
      <c r="AB23" s="13"/>
      <c r="AC23" s="13"/>
      <c r="AD23" s="13"/>
      <c r="AE23" s="13"/>
    </row>
    <row r="24" spans="1:31" s="16" customFormat="1" ht="12" customHeight="1">
      <c r="A24" s="13"/>
      <c r="B24" s="14"/>
      <c r="C24" s="13"/>
      <c r="D24" s="12" t="s">
        <v>30</v>
      </c>
      <c r="E24" s="13"/>
      <c r="F24" s="13"/>
      <c r="G24" s="13"/>
      <c r="H24" s="13"/>
      <c r="I24" s="12" t="s">
        <v>25</v>
      </c>
      <c r="J24" s="17" t="s">
        <v>1</v>
      </c>
      <c r="K24" s="13"/>
      <c r="L24" s="15"/>
      <c r="S24" s="13"/>
      <c r="T24" s="13"/>
      <c r="U24" s="13"/>
      <c r="V24" s="13"/>
      <c r="W24" s="13"/>
      <c r="X24" s="13"/>
      <c r="Y24" s="13"/>
      <c r="Z24" s="13"/>
      <c r="AA24" s="13"/>
      <c r="AB24" s="13"/>
      <c r="AC24" s="13"/>
      <c r="AD24" s="13"/>
      <c r="AE24" s="13"/>
    </row>
    <row r="25" spans="1:31" s="16" customFormat="1" ht="18" customHeight="1">
      <c r="A25" s="13"/>
      <c r="B25" s="14"/>
      <c r="C25" s="13"/>
      <c r="D25" s="13"/>
      <c r="E25" s="17" t="s">
        <v>31</v>
      </c>
      <c r="F25" s="13"/>
      <c r="G25" s="13"/>
      <c r="H25" s="13"/>
      <c r="I25" s="12" t="s">
        <v>27</v>
      </c>
      <c r="J25" s="17" t="s">
        <v>1</v>
      </c>
      <c r="K25" s="13"/>
      <c r="L25" s="15"/>
      <c r="S25" s="13"/>
      <c r="T25" s="13"/>
      <c r="U25" s="13"/>
      <c r="V25" s="13"/>
      <c r="W25" s="13"/>
      <c r="X25" s="13"/>
      <c r="Y25" s="13"/>
      <c r="Z25" s="13"/>
      <c r="AA25" s="13"/>
      <c r="AB25" s="13"/>
      <c r="AC25" s="13"/>
      <c r="AD25" s="13"/>
      <c r="AE25" s="13"/>
    </row>
    <row r="26" spans="1:31" s="16" customFormat="1" ht="6.9" customHeight="1">
      <c r="A26" s="13"/>
      <c r="B26" s="14"/>
      <c r="C26" s="13"/>
      <c r="D26" s="13"/>
      <c r="E26" s="13"/>
      <c r="F26" s="13"/>
      <c r="G26" s="13"/>
      <c r="H26" s="13"/>
      <c r="I26" s="13"/>
      <c r="J26" s="13"/>
      <c r="K26" s="13"/>
      <c r="L26" s="15"/>
      <c r="S26" s="13"/>
      <c r="T26" s="13"/>
      <c r="U26" s="13"/>
      <c r="V26" s="13"/>
      <c r="W26" s="13"/>
      <c r="X26" s="13"/>
      <c r="Y26" s="13"/>
      <c r="Z26" s="13"/>
      <c r="AA26" s="13"/>
      <c r="AB26" s="13"/>
      <c r="AC26" s="13"/>
      <c r="AD26" s="13"/>
      <c r="AE26" s="13"/>
    </row>
    <row r="27" spans="1:31" s="16" customFormat="1" ht="12" customHeight="1">
      <c r="A27" s="13"/>
      <c r="B27" s="14"/>
      <c r="C27" s="13"/>
      <c r="D27" s="12" t="s">
        <v>33</v>
      </c>
      <c r="E27" s="13"/>
      <c r="F27" s="13"/>
      <c r="G27" s="13"/>
      <c r="H27" s="13"/>
      <c r="I27" s="12" t="s">
        <v>25</v>
      </c>
      <c r="J27" s="17" t="s">
        <v>1</v>
      </c>
      <c r="K27" s="13"/>
      <c r="L27" s="15"/>
      <c r="S27" s="13"/>
      <c r="T27" s="13"/>
      <c r="U27" s="13"/>
      <c r="V27" s="13"/>
      <c r="W27" s="13"/>
      <c r="X27" s="13"/>
      <c r="Y27" s="13"/>
      <c r="Z27" s="13"/>
      <c r="AA27" s="13"/>
      <c r="AB27" s="13"/>
      <c r="AC27" s="13"/>
      <c r="AD27" s="13"/>
      <c r="AE27" s="13"/>
    </row>
    <row r="28" spans="1:31" s="16" customFormat="1" ht="18" customHeight="1">
      <c r="A28" s="13"/>
      <c r="B28" s="14"/>
      <c r="C28" s="13"/>
      <c r="D28" s="13"/>
      <c r="E28" s="17" t="s">
        <v>34</v>
      </c>
      <c r="F28" s="13"/>
      <c r="G28" s="13"/>
      <c r="H28" s="13"/>
      <c r="I28" s="12" t="s">
        <v>27</v>
      </c>
      <c r="J28" s="17" t="s">
        <v>1</v>
      </c>
      <c r="K28" s="13"/>
      <c r="L28" s="15"/>
      <c r="S28" s="13"/>
      <c r="T28" s="13"/>
      <c r="U28" s="13"/>
      <c r="V28" s="13"/>
      <c r="W28" s="13"/>
      <c r="X28" s="13"/>
      <c r="Y28" s="13"/>
      <c r="Z28" s="13"/>
      <c r="AA28" s="13"/>
      <c r="AB28" s="13"/>
      <c r="AC28" s="13"/>
      <c r="AD28" s="13"/>
      <c r="AE28" s="13"/>
    </row>
    <row r="29" spans="1:31" s="16" customFormat="1" ht="6.9" customHeight="1">
      <c r="A29" s="13"/>
      <c r="B29" s="14"/>
      <c r="C29" s="13"/>
      <c r="D29" s="13"/>
      <c r="E29" s="13"/>
      <c r="F29" s="13"/>
      <c r="G29" s="13"/>
      <c r="H29" s="13"/>
      <c r="I29" s="13"/>
      <c r="J29" s="13"/>
      <c r="K29" s="13"/>
      <c r="L29" s="15"/>
      <c r="S29" s="13"/>
      <c r="T29" s="13"/>
      <c r="U29" s="13"/>
      <c r="V29" s="13"/>
      <c r="W29" s="13"/>
      <c r="X29" s="13"/>
      <c r="Y29" s="13"/>
      <c r="Z29" s="13"/>
      <c r="AA29" s="13"/>
      <c r="AB29" s="13"/>
      <c r="AC29" s="13"/>
      <c r="AD29" s="13"/>
      <c r="AE29" s="13"/>
    </row>
    <row r="30" spans="1:31" s="16" customFormat="1" ht="12" customHeight="1">
      <c r="A30" s="13"/>
      <c r="B30" s="14"/>
      <c r="C30" s="13"/>
      <c r="D30" s="12" t="s">
        <v>35</v>
      </c>
      <c r="E30" s="13"/>
      <c r="F30" s="13"/>
      <c r="G30" s="13"/>
      <c r="H30" s="13"/>
      <c r="I30" s="13"/>
      <c r="J30" s="13"/>
      <c r="K30" s="13"/>
      <c r="L30" s="15"/>
      <c r="S30" s="13"/>
      <c r="T30" s="13"/>
      <c r="U30" s="13"/>
      <c r="V30" s="13"/>
      <c r="W30" s="13"/>
      <c r="X30" s="13"/>
      <c r="Y30" s="13"/>
      <c r="Z30" s="13"/>
      <c r="AA30" s="13"/>
      <c r="AB30" s="13"/>
      <c r="AC30" s="13"/>
      <c r="AD30" s="13"/>
      <c r="AE30" s="13"/>
    </row>
    <row r="31" spans="1:31" s="22" customFormat="1" ht="16.5" customHeight="1">
      <c r="A31" s="19"/>
      <c r="B31" s="20"/>
      <c r="C31" s="19"/>
      <c r="D31" s="19"/>
      <c r="E31" s="217" t="s">
        <v>162</v>
      </c>
      <c r="F31" s="217"/>
      <c r="G31" s="217"/>
      <c r="H31" s="217"/>
      <c r="I31" s="19"/>
      <c r="J31" s="19"/>
      <c r="K31" s="19"/>
      <c r="L31" s="21"/>
      <c r="S31" s="19"/>
      <c r="T31" s="19"/>
      <c r="U31" s="19"/>
      <c r="V31" s="19"/>
      <c r="W31" s="19"/>
      <c r="X31" s="19"/>
      <c r="Y31" s="19"/>
      <c r="Z31" s="19"/>
      <c r="AA31" s="19"/>
      <c r="AB31" s="19"/>
      <c r="AC31" s="19"/>
      <c r="AD31" s="19"/>
      <c r="AE31" s="19"/>
    </row>
    <row r="32" spans="1:31" s="16" customFormat="1" ht="6.9" customHeight="1">
      <c r="A32" s="13"/>
      <c r="B32" s="14"/>
      <c r="C32" s="13"/>
      <c r="D32" s="13"/>
      <c r="E32" s="13"/>
      <c r="F32" s="13"/>
      <c r="G32" s="13"/>
      <c r="H32" s="13"/>
      <c r="I32" s="13"/>
      <c r="J32" s="13"/>
      <c r="K32" s="13"/>
      <c r="L32" s="15"/>
      <c r="S32" s="13"/>
      <c r="T32" s="13"/>
      <c r="U32" s="13"/>
      <c r="V32" s="13"/>
      <c r="W32" s="13"/>
      <c r="X32" s="13"/>
      <c r="Y32" s="13"/>
      <c r="Z32" s="13"/>
      <c r="AA32" s="13"/>
      <c r="AB32" s="13"/>
      <c r="AC32" s="13"/>
      <c r="AD32" s="13"/>
      <c r="AE32" s="13"/>
    </row>
    <row r="33" spans="1:31" s="16" customFormat="1" ht="6.9" customHeight="1">
      <c r="A33" s="13"/>
      <c r="B33" s="14"/>
      <c r="C33" s="13"/>
      <c r="D33" s="23"/>
      <c r="E33" s="23"/>
      <c r="F33" s="23"/>
      <c r="G33" s="23"/>
      <c r="H33" s="23"/>
      <c r="I33" s="23"/>
      <c r="J33" s="23"/>
      <c r="K33" s="23"/>
      <c r="L33" s="15"/>
      <c r="S33" s="13"/>
      <c r="T33" s="13"/>
      <c r="U33" s="13"/>
      <c r="V33" s="13"/>
      <c r="W33" s="13"/>
      <c r="X33" s="13"/>
      <c r="Y33" s="13"/>
      <c r="Z33" s="13"/>
      <c r="AA33" s="13"/>
      <c r="AB33" s="13"/>
      <c r="AC33" s="13"/>
      <c r="AD33" s="13"/>
      <c r="AE33" s="13"/>
    </row>
    <row r="34" spans="1:31" s="16" customFormat="1" ht="25.4" customHeight="1">
      <c r="A34" s="13"/>
      <c r="B34" s="14"/>
      <c r="C34" s="13"/>
      <c r="D34" s="24" t="s">
        <v>37</v>
      </c>
      <c r="E34" s="13"/>
      <c r="F34" s="13"/>
      <c r="G34" s="13"/>
      <c r="H34" s="13"/>
      <c r="I34" s="13"/>
      <c r="J34" s="25">
        <f>ROUND(J125, 2)</f>
        <v>0</v>
      </c>
      <c r="K34" s="13"/>
      <c r="L34" s="15"/>
      <c r="S34" s="13"/>
      <c r="T34" s="13"/>
      <c r="U34" s="13"/>
      <c r="V34" s="13"/>
      <c r="W34" s="13"/>
      <c r="X34" s="13"/>
      <c r="Y34" s="13"/>
      <c r="Z34" s="13"/>
      <c r="AA34" s="13"/>
      <c r="AB34" s="13"/>
      <c r="AC34" s="13"/>
      <c r="AD34" s="13"/>
      <c r="AE34" s="13"/>
    </row>
    <row r="35" spans="1:31" s="16" customFormat="1" ht="6.9" customHeight="1">
      <c r="A35" s="13"/>
      <c r="B35" s="14"/>
      <c r="C35" s="13"/>
      <c r="D35" s="23"/>
      <c r="E35" s="23"/>
      <c r="F35" s="23"/>
      <c r="G35" s="23"/>
      <c r="H35" s="23"/>
      <c r="I35" s="23"/>
      <c r="J35" s="23"/>
      <c r="K35" s="23"/>
      <c r="L35" s="15"/>
      <c r="S35" s="13"/>
      <c r="T35" s="13"/>
      <c r="U35" s="13"/>
      <c r="V35" s="13"/>
      <c r="W35" s="13"/>
      <c r="X35" s="13"/>
      <c r="Y35" s="13"/>
      <c r="Z35" s="13"/>
      <c r="AA35" s="13"/>
      <c r="AB35" s="13"/>
      <c r="AC35" s="13"/>
      <c r="AD35" s="13"/>
      <c r="AE35" s="13"/>
    </row>
    <row r="36" spans="1:31" s="16" customFormat="1" ht="14.4" customHeight="1">
      <c r="A36" s="13"/>
      <c r="B36" s="14"/>
      <c r="C36" s="13"/>
      <c r="D36" s="13"/>
      <c r="E36" s="13"/>
      <c r="F36" s="26" t="s">
        <v>39</v>
      </c>
      <c r="G36" s="13"/>
      <c r="H36" s="13"/>
      <c r="I36" s="26" t="s">
        <v>38</v>
      </c>
      <c r="J36" s="26" t="s">
        <v>40</v>
      </c>
      <c r="K36" s="13"/>
      <c r="L36" s="15"/>
      <c r="S36" s="13"/>
      <c r="T36" s="13"/>
      <c r="U36" s="13"/>
      <c r="V36" s="13"/>
      <c r="W36" s="13"/>
      <c r="X36" s="13"/>
      <c r="Y36" s="13"/>
      <c r="Z36" s="13"/>
      <c r="AA36" s="13"/>
      <c r="AB36" s="13"/>
      <c r="AC36" s="13"/>
      <c r="AD36" s="13"/>
      <c r="AE36" s="13"/>
    </row>
    <row r="37" spans="1:31" s="16" customFormat="1" ht="14.4" customHeight="1">
      <c r="A37" s="13"/>
      <c r="B37" s="14"/>
      <c r="C37" s="13"/>
      <c r="D37" s="27" t="s">
        <v>41</v>
      </c>
      <c r="E37" s="12" t="s">
        <v>42</v>
      </c>
      <c r="F37" s="28">
        <f>ROUND((SUM(BE125:BE130)),  2)</f>
        <v>0</v>
      </c>
      <c r="G37" s="13"/>
      <c r="H37" s="13"/>
      <c r="I37" s="29">
        <v>0.21</v>
      </c>
      <c r="J37" s="28">
        <f>ROUND(((SUM(BE125:BE130))*I37),  2)</f>
        <v>0</v>
      </c>
      <c r="K37" s="13"/>
      <c r="L37" s="15"/>
      <c r="S37" s="13"/>
      <c r="T37" s="13"/>
      <c r="U37" s="13"/>
      <c r="V37" s="13"/>
      <c r="W37" s="13"/>
      <c r="X37" s="13"/>
      <c r="Y37" s="13"/>
      <c r="Z37" s="13"/>
      <c r="AA37" s="13"/>
      <c r="AB37" s="13"/>
      <c r="AC37" s="13"/>
      <c r="AD37" s="13"/>
      <c r="AE37" s="13"/>
    </row>
    <row r="38" spans="1:31" s="16" customFormat="1" ht="14.4" customHeight="1">
      <c r="A38" s="13"/>
      <c r="B38" s="14"/>
      <c r="C38" s="13"/>
      <c r="D38" s="13"/>
      <c r="E38" s="12" t="s">
        <v>43</v>
      </c>
      <c r="F38" s="28">
        <f>ROUND((SUM(BF125:BF130)),  2)</f>
        <v>0</v>
      </c>
      <c r="G38" s="13"/>
      <c r="H38" s="13"/>
      <c r="I38" s="29">
        <v>0.15</v>
      </c>
      <c r="J38" s="28">
        <f>ROUND(((SUM(BF125:BF130))*I38),  2)</f>
        <v>0</v>
      </c>
      <c r="K38" s="13"/>
      <c r="L38" s="15"/>
      <c r="S38" s="13"/>
      <c r="T38" s="13"/>
      <c r="U38" s="13"/>
      <c r="V38" s="13"/>
      <c r="W38" s="13"/>
      <c r="X38" s="13"/>
      <c r="Y38" s="13"/>
      <c r="Z38" s="13"/>
      <c r="AA38" s="13"/>
      <c r="AB38" s="13"/>
      <c r="AC38" s="13"/>
      <c r="AD38" s="13"/>
      <c r="AE38" s="13"/>
    </row>
    <row r="39" spans="1:31" s="16" customFormat="1" ht="14.4" hidden="1" customHeight="1">
      <c r="A39" s="13"/>
      <c r="B39" s="14"/>
      <c r="C39" s="13"/>
      <c r="D39" s="13"/>
      <c r="E39" s="12" t="s">
        <v>44</v>
      </c>
      <c r="F39" s="28">
        <f>ROUND((SUM(BG125:BG130)),  2)</f>
        <v>0</v>
      </c>
      <c r="G39" s="13"/>
      <c r="H39" s="13"/>
      <c r="I39" s="29">
        <v>0.21</v>
      </c>
      <c r="J39" s="28">
        <f>0</f>
        <v>0</v>
      </c>
      <c r="K39" s="13"/>
      <c r="L39" s="15"/>
      <c r="S39" s="13"/>
      <c r="T39" s="13"/>
      <c r="U39" s="13"/>
      <c r="V39" s="13"/>
      <c r="W39" s="13"/>
      <c r="X39" s="13"/>
      <c r="Y39" s="13"/>
      <c r="Z39" s="13"/>
      <c r="AA39" s="13"/>
      <c r="AB39" s="13"/>
      <c r="AC39" s="13"/>
      <c r="AD39" s="13"/>
      <c r="AE39" s="13"/>
    </row>
    <row r="40" spans="1:31" s="16" customFormat="1" ht="14.4" hidden="1" customHeight="1">
      <c r="A40" s="13"/>
      <c r="B40" s="14"/>
      <c r="C40" s="13"/>
      <c r="D40" s="13"/>
      <c r="E40" s="12" t="s">
        <v>45</v>
      </c>
      <c r="F40" s="28">
        <f>ROUND((SUM(BH125:BH130)),  2)</f>
        <v>0</v>
      </c>
      <c r="G40" s="13"/>
      <c r="H40" s="13"/>
      <c r="I40" s="29">
        <v>0.15</v>
      </c>
      <c r="J40" s="28">
        <f>0</f>
        <v>0</v>
      </c>
      <c r="K40" s="13"/>
      <c r="L40" s="15"/>
      <c r="S40" s="13"/>
      <c r="T40" s="13"/>
      <c r="U40" s="13"/>
      <c r="V40" s="13"/>
      <c r="W40" s="13"/>
      <c r="X40" s="13"/>
      <c r="Y40" s="13"/>
      <c r="Z40" s="13"/>
      <c r="AA40" s="13"/>
      <c r="AB40" s="13"/>
      <c r="AC40" s="13"/>
      <c r="AD40" s="13"/>
      <c r="AE40" s="13"/>
    </row>
    <row r="41" spans="1:31" s="16" customFormat="1" ht="14.4" hidden="1" customHeight="1">
      <c r="A41" s="13"/>
      <c r="B41" s="14"/>
      <c r="C41" s="13"/>
      <c r="D41" s="13"/>
      <c r="E41" s="12" t="s">
        <v>46</v>
      </c>
      <c r="F41" s="28">
        <f>ROUND((SUM(BI125:BI130)),  2)</f>
        <v>0</v>
      </c>
      <c r="G41" s="13"/>
      <c r="H41" s="13"/>
      <c r="I41" s="29">
        <v>0</v>
      </c>
      <c r="J41" s="28">
        <f>0</f>
        <v>0</v>
      </c>
      <c r="K41" s="13"/>
      <c r="L41" s="15"/>
      <c r="S41" s="13"/>
      <c r="T41" s="13"/>
      <c r="U41" s="13"/>
      <c r="V41" s="13"/>
      <c r="W41" s="13"/>
      <c r="X41" s="13"/>
      <c r="Y41" s="13"/>
      <c r="Z41" s="13"/>
      <c r="AA41" s="13"/>
      <c r="AB41" s="13"/>
      <c r="AC41" s="13"/>
      <c r="AD41" s="13"/>
      <c r="AE41" s="13"/>
    </row>
    <row r="42" spans="1:31" s="16" customFormat="1" ht="6.9" customHeight="1">
      <c r="A42" s="13"/>
      <c r="B42" s="14"/>
      <c r="C42" s="13"/>
      <c r="D42" s="13"/>
      <c r="E42" s="13"/>
      <c r="F42" s="13"/>
      <c r="G42" s="13"/>
      <c r="H42" s="13"/>
      <c r="I42" s="13"/>
      <c r="J42" s="13"/>
      <c r="K42" s="13"/>
      <c r="L42" s="15"/>
      <c r="S42" s="13"/>
      <c r="T42" s="13"/>
      <c r="U42" s="13"/>
      <c r="V42" s="13"/>
      <c r="W42" s="13"/>
      <c r="X42" s="13"/>
      <c r="Y42" s="13"/>
      <c r="Z42" s="13"/>
      <c r="AA42" s="13"/>
      <c r="AB42" s="13"/>
      <c r="AC42" s="13"/>
      <c r="AD42" s="13"/>
      <c r="AE42" s="13"/>
    </row>
    <row r="43" spans="1:31" s="16" customFormat="1" ht="25.4" customHeight="1">
      <c r="A43" s="13"/>
      <c r="B43" s="14"/>
      <c r="C43" s="30"/>
      <c r="D43" s="31" t="s">
        <v>47</v>
      </c>
      <c r="E43" s="32"/>
      <c r="F43" s="32"/>
      <c r="G43" s="33" t="s">
        <v>48</v>
      </c>
      <c r="H43" s="34" t="s">
        <v>49</v>
      </c>
      <c r="I43" s="32"/>
      <c r="J43" s="35">
        <f>SUM(J34:J41)</f>
        <v>0</v>
      </c>
      <c r="K43" s="36"/>
      <c r="L43" s="15"/>
      <c r="S43" s="13"/>
      <c r="T43" s="13"/>
      <c r="U43" s="13"/>
      <c r="V43" s="13"/>
      <c r="W43" s="13"/>
      <c r="X43" s="13"/>
      <c r="Y43" s="13"/>
      <c r="Z43" s="13"/>
      <c r="AA43" s="13"/>
      <c r="AB43" s="13"/>
      <c r="AC43" s="13"/>
      <c r="AD43" s="13"/>
      <c r="AE43" s="13"/>
    </row>
    <row r="44" spans="1:31" s="16" customFormat="1" ht="14.4" customHeight="1">
      <c r="A44" s="13"/>
      <c r="B44" s="14"/>
      <c r="C44" s="13"/>
      <c r="D44" s="13"/>
      <c r="E44" s="13"/>
      <c r="F44" s="13"/>
      <c r="G44" s="13"/>
      <c r="H44" s="13"/>
      <c r="I44" s="13"/>
      <c r="J44" s="13"/>
      <c r="K44" s="13"/>
      <c r="L44" s="15"/>
      <c r="S44" s="13"/>
      <c r="T44" s="13"/>
      <c r="U44" s="13"/>
      <c r="V44" s="13"/>
      <c r="W44" s="13"/>
      <c r="X44" s="13"/>
      <c r="Y44" s="13"/>
      <c r="Z44" s="13"/>
      <c r="AA44" s="13"/>
      <c r="AB44" s="13"/>
      <c r="AC44" s="13"/>
      <c r="AD44" s="13"/>
      <c r="AE44" s="13"/>
    </row>
    <row r="45" spans="1:31" ht="14.4" customHeight="1">
      <c r="B45" s="9"/>
      <c r="L45" s="9"/>
    </row>
    <row r="46" spans="1:31" ht="14.4" customHeight="1">
      <c r="B46" s="9"/>
      <c r="L46" s="9"/>
    </row>
    <row r="47" spans="1:31" ht="14.4" customHeight="1">
      <c r="B47" s="9"/>
      <c r="L47" s="9"/>
    </row>
    <row r="48" spans="1:31" ht="14.4" customHeight="1">
      <c r="B48" s="9"/>
      <c r="L48" s="9"/>
    </row>
    <row r="49" spans="1:31" ht="14.4" customHeight="1">
      <c r="B49" s="9"/>
      <c r="L49" s="9"/>
    </row>
    <row r="50" spans="1:31" s="16" customFormat="1" ht="14.4" customHeight="1">
      <c r="B50" s="15"/>
      <c r="D50" s="37" t="s">
        <v>50</v>
      </c>
      <c r="E50" s="38"/>
      <c r="F50" s="38"/>
      <c r="G50" s="37" t="s">
        <v>51</v>
      </c>
      <c r="H50" s="38"/>
      <c r="I50" s="38"/>
      <c r="J50" s="38"/>
      <c r="K50" s="38"/>
      <c r="L50" s="15"/>
    </row>
    <row r="51" spans="1:31">
      <c r="B51" s="9"/>
      <c r="L51" s="9"/>
    </row>
    <row r="52" spans="1:31">
      <c r="B52" s="9"/>
      <c r="L52" s="9"/>
    </row>
    <row r="53" spans="1:31">
      <c r="B53" s="9"/>
      <c r="L53" s="9"/>
    </row>
    <row r="54" spans="1:31">
      <c r="B54" s="9"/>
      <c r="L54" s="9"/>
    </row>
    <row r="55" spans="1:31">
      <c r="B55" s="9"/>
      <c r="L55" s="9"/>
    </row>
    <row r="56" spans="1:31">
      <c r="B56" s="9"/>
      <c r="L56" s="9"/>
    </row>
    <row r="57" spans="1:31">
      <c r="B57" s="9"/>
      <c r="L57" s="9"/>
    </row>
    <row r="58" spans="1:31">
      <c r="B58" s="9"/>
      <c r="L58" s="9"/>
    </row>
    <row r="59" spans="1:31">
      <c r="B59" s="9"/>
      <c r="L59" s="9"/>
    </row>
    <row r="60" spans="1:31">
      <c r="B60" s="9"/>
      <c r="L60" s="9"/>
    </row>
    <row r="61" spans="1:31" s="16" customFormat="1" ht="12.5">
      <c r="A61" s="13"/>
      <c r="B61" s="14"/>
      <c r="C61" s="13"/>
      <c r="D61" s="39" t="s">
        <v>52</v>
      </c>
      <c r="E61" s="40"/>
      <c r="F61" s="41" t="s">
        <v>53</v>
      </c>
      <c r="G61" s="39" t="s">
        <v>52</v>
      </c>
      <c r="H61" s="40"/>
      <c r="I61" s="40"/>
      <c r="J61" s="42" t="s">
        <v>53</v>
      </c>
      <c r="K61" s="40"/>
      <c r="L61" s="15"/>
      <c r="S61" s="13"/>
      <c r="T61" s="13"/>
      <c r="U61" s="13"/>
      <c r="V61" s="13"/>
      <c r="W61" s="13"/>
      <c r="X61" s="13"/>
      <c r="Y61" s="13"/>
      <c r="Z61" s="13"/>
      <c r="AA61" s="13"/>
      <c r="AB61" s="13"/>
      <c r="AC61" s="13"/>
      <c r="AD61" s="13"/>
      <c r="AE61" s="13"/>
    </row>
    <row r="62" spans="1:31">
      <c r="B62" s="9"/>
      <c r="L62" s="9"/>
    </row>
    <row r="63" spans="1:31">
      <c r="B63" s="9"/>
      <c r="L63" s="9"/>
    </row>
    <row r="64" spans="1:31">
      <c r="B64" s="9"/>
      <c r="L64" s="9"/>
    </row>
    <row r="65" spans="1:31" s="16" customFormat="1" ht="13">
      <c r="A65" s="13"/>
      <c r="B65" s="14"/>
      <c r="C65" s="13"/>
      <c r="D65" s="37" t="s">
        <v>54</v>
      </c>
      <c r="E65" s="43"/>
      <c r="F65" s="43"/>
      <c r="G65" s="37" t="s">
        <v>55</v>
      </c>
      <c r="H65" s="43"/>
      <c r="I65" s="43"/>
      <c r="J65" s="43"/>
      <c r="K65" s="43"/>
      <c r="L65" s="15"/>
      <c r="S65" s="13"/>
      <c r="T65" s="13"/>
      <c r="U65" s="13"/>
      <c r="V65" s="13"/>
      <c r="W65" s="13"/>
      <c r="X65" s="13"/>
      <c r="Y65" s="13"/>
      <c r="Z65" s="13"/>
      <c r="AA65" s="13"/>
      <c r="AB65" s="13"/>
      <c r="AC65" s="13"/>
      <c r="AD65" s="13"/>
      <c r="AE65" s="13"/>
    </row>
    <row r="66" spans="1:31">
      <c r="B66" s="9"/>
      <c r="L66" s="9"/>
    </row>
    <row r="67" spans="1:31">
      <c r="B67" s="9"/>
      <c r="L67" s="9"/>
    </row>
    <row r="68" spans="1:31">
      <c r="B68" s="9"/>
      <c r="L68" s="9"/>
    </row>
    <row r="69" spans="1:31">
      <c r="B69" s="9"/>
      <c r="L69" s="9"/>
    </row>
    <row r="70" spans="1:31">
      <c r="B70" s="9"/>
      <c r="L70" s="9"/>
    </row>
    <row r="71" spans="1:31">
      <c r="B71" s="9"/>
      <c r="L71" s="9"/>
    </row>
    <row r="72" spans="1:31">
      <c r="B72" s="9"/>
      <c r="L72" s="9"/>
    </row>
    <row r="73" spans="1:31">
      <c r="B73" s="9"/>
      <c r="L73" s="9"/>
    </row>
    <row r="74" spans="1:31">
      <c r="B74" s="9"/>
      <c r="L74" s="9"/>
    </row>
    <row r="75" spans="1:31">
      <c r="B75" s="9"/>
      <c r="L75" s="9"/>
    </row>
    <row r="76" spans="1:31" s="16" customFormat="1" ht="12.5">
      <c r="A76" s="13"/>
      <c r="B76" s="14"/>
      <c r="C76" s="13"/>
      <c r="D76" s="39" t="s">
        <v>52</v>
      </c>
      <c r="E76" s="40"/>
      <c r="F76" s="41" t="s">
        <v>53</v>
      </c>
      <c r="G76" s="39" t="s">
        <v>52</v>
      </c>
      <c r="H76" s="40"/>
      <c r="I76" s="40"/>
      <c r="J76" s="42" t="s">
        <v>53</v>
      </c>
      <c r="K76" s="40"/>
      <c r="L76" s="15"/>
      <c r="S76" s="13"/>
      <c r="T76" s="13"/>
      <c r="U76" s="13"/>
      <c r="V76" s="13"/>
      <c r="W76" s="13"/>
      <c r="X76" s="13"/>
      <c r="Y76" s="13"/>
      <c r="Z76" s="13"/>
      <c r="AA76" s="13"/>
      <c r="AB76" s="13"/>
      <c r="AC76" s="13"/>
      <c r="AD76" s="13"/>
      <c r="AE76" s="13"/>
    </row>
    <row r="77" spans="1:31" s="16" customFormat="1" ht="14.4" customHeight="1">
      <c r="A77" s="13"/>
      <c r="B77" s="44"/>
      <c r="C77" s="45"/>
      <c r="D77" s="45"/>
      <c r="E77" s="45"/>
      <c r="F77" s="45"/>
      <c r="G77" s="45"/>
      <c r="H77" s="45"/>
      <c r="I77" s="45"/>
      <c r="J77" s="45"/>
      <c r="K77" s="45"/>
      <c r="L77" s="15"/>
      <c r="S77" s="13"/>
      <c r="T77" s="13"/>
      <c r="U77" s="13"/>
      <c r="V77" s="13"/>
      <c r="W77" s="13"/>
      <c r="X77" s="13"/>
      <c r="Y77" s="13"/>
      <c r="Z77" s="13"/>
      <c r="AA77" s="13"/>
      <c r="AB77" s="13"/>
      <c r="AC77" s="13"/>
      <c r="AD77" s="13"/>
      <c r="AE77" s="13"/>
    </row>
    <row r="81" spans="1:31" s="16" customFormat="1" ht="6.9" customHeight="1">
      <c r="A81" s="13"/>
      <c r="B81" s="46"/>
      <c r="C81" s="47"/>
      <c r="D81" s="47"/>
      <c r="E81" s="47"/>
      <c r="F81" s="47"/>
      <c r="G81" s="47"/>
      <c r="H81" s="47"/>
      <c r="I81" s="47"/>
      <c r="J81" s="47"/>
      <c r="K81" s="47"/>
      <c r="L81" s="15"/>
      <c r="S81" s="13"/>
      <c r="T81" s="13"/>
      <c r="U81" s="13"/>
      <c r="V81" s="13"/>
      <c r="W81" s="13"/>
      <c r="X81" s="13"/>
      <c r="Y81" s="13"/>
      <c r="Z81" s="13"/>
      <c r="AA81" s="13"/>
      <c r="AB81" s="13"/>
      <c r="AC81" s="13"/>
      <c r="AD81" s="13"/>
      <c r="AE81" s="13"/>
    </row>
    <row r="82" spans="1:31" s="16" customFormat="1" ht="24.9" customHeight="1">
      <c r="A82" s="13"/>
      <c r="B82" s="14"/>
      <c r="C82" s="10" t="s">
        <v>163</v>
      </c>
      <c r="D82" s="13"/>
      <c r="E82" s="13"/>
      <c r="F82" s="13"/>
      <c r="G82" s="13"/>
      <c r="H82" s="13"/>
      <c r="I82" s="13"/>
      <c r="J82" s="13"/>
      <c r="K82" s="13"/>
      <c r="L82" s="15"/>
      <c r="S82" s="13"/>
      <c r="T82" s="13"/>
      <c r="U82" s="13"/>
      <c r="V82" s="13"/>
      <c r="W82" s="13"/>
      <c r="X82" s="13"/>
      <c r="Y82" s="13"/>
      <c r="Z82" s="13"/>
      <c r="AA82" s="13"/>
      <c r="AB82" s="13"/>
      <c r="AC82" s="13"/>
      <c r="AD82" s="13"/>
      <c r="AE82" s="13"/>
    </row>
    <row r="83" spans="1:31" s="16" customFormat="1" ht="6.9" customHeight="1">
      <c r="A83" s="13"/>
      <c r="B83" s="14"/>
      <c r="C83" s="13"/>
      <c r="D83" s="13"/>
      <c r="E83" s="13"/>
      <c r="F83" s="13"/>
      <c r="G83" s="13"/>
      <c r="H83" s="13"/>
      <c r="I83" s="13"/>
      <c r="J83" s="13"/>
      <c r="K83" s="13"/>
      <c r="L83" s="15"/>
      <c r="S83" s="13"/>
      <c r="T83" s="13"/>
      <c r="U83" s="13"/>
      <c r="V83" s="13"/>
      <c r="W83" s="13"/>
      <c r="X83" s="13"/>
      <c r="Y83" s="13"/>
      <c r="Z83" s="13"/>
      <c r="AA83" s="13"/>
      <c r="AB83" s="13"/>
      <c r="AC83" s="13"/>
      <c r="AD83" s="13"/>
      <c r="AE83" s="13"/>
    </row>
    <row r="84" spans="1:31" s="16" customFormat="1" ht="12" customHeight="1">
      <c r="A84" s="13"/>
      <c r="B84" s="14"/>
      <c r="C84" s="12" t="s">
        <v>16</v>
      </c>
      <c r="D84" s="13"/>
      <c r="E84" s="13"/>
      <c r="F84" s="13"/>
      <c r="G84" s="13"/>
      <c r="H84" s="13"/>
      <c r="I84" s="13"/>
      <c r="J84" s="13"/>
      <c r="K84" s="13"/>
      <c r="L84" s="15"/>
      <c r="S84" s="13"/>
      <c r="T84" s="13"/>
      <c r="U84" s="13"/>
      <c r="V84" s="13"/>
      <c r="W84" s="13"/>
      <c r="X84" s="13"/>
      <c r="Y84" s="13"/>
      <c r="Z84" s="13"/>
      <c r="AA84" s="13"/>
      <c r="AB84" s="13"/>
      <c r="AC84" s="13"/>
      <c r="AD84" s="13"/>
      <c r="AE84" s="13"/>
    </row>
    <row r="85" spans="1:31" s="16" customFormat="1" ht="26.25" customHeight="1">
      <c r="A85" s="13"/>
      <c r="B85" s="14"/>
      <c r="C85" s="13"/>
      <c r="D85" s="13"/>
      <c r="E85" s="241" t="str">
        <f>E7</f>
        <v>Nemocnice Rychnov nad Kněžnou – rozšíření průmyslové zóny Solnice – Kvasiny</v>
      </c>
      <c r="F85" s="242"/>
      <c r="G85" s="242"/>
      <c r="H85" s="242"/>
      <c r="I85" s="13"/>
      <c r="J85" s="13"/>
      <c r="K85" s="13"/>
      <c r="L85" s="15"/>
      <c r="S85" s="13"/>
      <c r="T85" s="13"/>
      <c r="U85" s="13"/>
      <c r="V85" s="13"/>
      <c r="W85" s="13"/>
      <c r="X85" s="13"/>
      <c r="Y85" s="13"/>
      <c r="Z85" s="13"/>
      <c r="AA85" s="13"/>
      <c r="AB85" s="13"/>
      <c r="AC85" s="13"/>
      <c r="AD85" s="13"/>
      <c r="AE85" s="13"/>
    </row>
    <row r="86" spans="1:31" ht="12" customHeight="1">
      <c r="B86" s="9"/>
      <c r="C86" s="12" t="s">
        <v>160</v>
      </c>
      <c r="L86" s="9"/>
    </row>
    <row r="87" spans="1:31" ht="16.5" customHeight="1">
      <c r="B87" s="9"/>
      <c r="E87" s="241" t="s">
        <v>215</v>
      </c>
      <c r="F87" s="209"/>
      <c r="G87" s="209"/>
      <c r="H87" s="209"/>
      <c r="L87" s="9"/>
    </row>
    <row r="88" spans="1:31" ht="12" customHeight="1">
      <c r="B88" s="9"/>
      <c r="C88" s="12" t="s">
        <v>216</v>
      </c>
      <c r="L88" s="9"/>
    </row>
    <row r="89" spans="1:31" s="16" customFormat="1" ht="16.5" customHeight="1">
      <c r="A89" s="13"/>
      <c r="B89" s="14"/>
      <c r="C89" s="13"/>
      <c r="D89" s="13"/>
      <c r="E89" s="245" t="s">
        <v>975</v>
      </c>
      <c r="F89" s="240"/>
      <c r="G89" s="240"/>
      <c r="H89" s="240"/>
      <c r="I89" s="13"/>
      <c r="J89" s="13"/>
      <c r="K89" s="13"/>
      <c r="L89" s="15"/>
      <c r="S89" s="13"/>
      <c r="T89" s="13"/>
      <c r="U89" s="13"/>
      <c r="V89" s="13"/>
      <c r="W89" s="13"/>
      <c r="X89" s="13"/>
      <c r="Y89" s="13"/>
      <c r="Z89" s="13"/>
      <c r="AA89" s="13"/>
      <c r="AB89" s="13"/>
      <c r="AC89" s="13"/>
      <c r="AD89" s="13"/>
      <c r="AE89" s="13"/>
    </row>
    <row r="90" spans="1:31" s="16" customFormat="1" ht="12" customHeight="1">
      <c r="A90" s="13"/>
      <c r="B90" s="14"/>
      <c r="C90" s="12" t="s">
        <v>218</v>
      </c>
      <c r="D90" s="13"/>
      <c r="E90" s="13"/>
      <c r="F90" s="13"/>
      <c r="G90" s="13"/>
      <c r="H90" s="13"/>
      <c r="I90" s="13"/>
      <c r="J90" s="13"/>
      <c r="K90" s="13"/>
      <c r="L90" s="15"/>
      <c r="S90" s="13"/>
      <c r="T90" s="13"/>
      <c r="U90" s="13"/>
      <c r="V90" s="13"/>
      <c r="W90" s="13"/>
      <c r="X90" s="13"/>
      <c r="Y90" s="13"/>
      <c r="Z90" s="13"/>
      <c r="AA90" s="13"/>
      <c r="AB90" s="13"/>
      <c r="AC90" s="13"/>
      <c r="AD90" s="13"/>
      <c r="AE90" s="13"/>
    </row>
    <row r="91" spans="1:31" s="16" customFormat="1" ht="16.5" customHeight="1">
      <c r="A91" s="13"/>
      <c r="B91" s="14"/>
      <c r="C91" s="13"/>
      <c r="D91" s="13"/>
      <c r="E91" s="237" t="str">
        <f>E13</f>
        <v>2.1.2.1 - DIGIP 1.n.p. - 1B</v>
      </c>
      <c r="F91" s="240"/>
      <c r="G91" s="240"/>
      <c r="H91" s="240"/>
      <c r="I91" s="13"/>
      <c r="J91" s="13"/>
      <c r="K91" s="13"/>
      <c r="L91" s="15"/>
      <c r="S91" s="13"/>
      <c r="T91" s="13"/>
      <c r="U91" s="13"/>
      <c r="V91" s="13"/>
      <c r="W91" s="13"/>
      <c r="X91" s="13"/>
      <c r="Y91" s="13"/>
      <c r="Z91" s="13"/>
      <c r="AA91" s="13"/>
      <c r="AB91" s="13"/>
      <c r="AC91" s="13"/>
      <c r="AD91" s="13"/>
      <c r="AE91" s="13"/>
    </row>
    <row r="92" spans="1:31" s="16" customFormat="1" ht="6.9" customHeight="1">
      <c r="A92" s="13"/>
      <c r="B92" s="14"/>
      <c r="C92" s="13"/>
      <c r="D92" s="13"/>
      <c r="E92" s="13"/>
      <c r="F92" s="13"/>
      <c r="G92" s="13"/>
      <c r="H92" s="13"/>
      <c r="I92" s="13"/>
      <c r="J92" s="13"/>
      <c r="K92" s="13"/>
      <c r="L92" s="15"/>
      <c r="S92" s="13"/>
      <c r="T92" s="13"/>
      <c r="U92" s="13"/>
      <c r="V92" s="13"/>
      <c r="W92" s="13"/>
      <c r="X92" s="13"/>
      <c r="Y92" s="13"/>
      <c r="Z92" s="13"/>
      <c r="AA92" s="13"/>
      <c r="AB92" s="13"/>
      <c r="AC92" s="13"/>
      <c r="AD92" s="13"/>
      <c r="AE92" s="13"/>
    </row>
    <row r="93" spans="1:31" s="16" customFormat="1" ht="12" customHeight="1">
      <c r="A93" s="13"/>
      <c r="B93" s="14"/>
      <c r="C93" s="12" t="s">
        <v>20</v>
      </c>
      <c r="D93" s="13"/>
      <c r="E93" s="13"/>
      <c r="F93" s="17" t="str">
        <f>F16</f>
        <v>k.ú. Rychnov nad Kněžnou (744107)</v>
      </c>
      <c r="G93" s="13"/>
      <c r="H93" s="13"/>
      <c r="I93" s="12" t="s">
        <v>22</v>
      </c>
      <c r="J93" s="18" t="str">
        <f>IF(J16="","",J16)</f>
        <v>4. 1. 2021</v>
      </c>
      <c r="K93" s="13"/>
      <c r="L93" s="15"/>
      <c r="S93" s="13"/>
      <c r="T93" s="13"/>
      <c r="U93" s="13"/>
      <c r="V93" s="13"/>
      <c r="W93" s="13"/>
      <c r="X93" s="13"/>
      <c r="Y93" s="13"/>
      <c r="Z93" s="13"/>
      <c r="AA93" s="13"/>
      <c r="AB93" s="13"/>
      <c r="AC93" s="13"/>
      <c r="AD93" s="13"/>
      <c r="AE93" s="13"/>
    </row>
    <row r="94" spans="1:31" s="16" customFormat="1" ht="6.9" customHeight="1">
      <c r="A94" s="13"/>
      <c r="B94" s="14"/>
      <c r="C94" s="13"/>
      <c r="D94" s="13"/>
      <c r="E94" s="13"/>
      <c r="F94" s="13"/>
      <c r="G94" s="13"/>
      <c r="H94" s="13"/>
      <c r="I94" s="13"/>
      <c r="J94" s="13"/>
      <c r="K94" s="13"/>
      <c r="L94" s="15"/>
      <c r="S94" s="13"/>
      <c r="T94" s="13"/>
      <c r="U94" s="13"/>
      <c r="V94" s="13"/>
      <c r="W94" s="13"/>
      <c r="X94" s="13"/>
      <c r="Y94" s="13"/>
      <c r="Z94" s="13"/>
      <c r="AA94" s="13"/>
      <c r="AB94" s="13"/>
      <c r="AC94" s="13"/>
      <c r="AD94" s="13"/>
      <c r="AE94" s="13"/>
    </row>
    <row r="95" spans="1:31" s="16" customFormat="1" ht="40" customHeight="1">
      <c r="A95" s="13"/>
      <c r="B95" s="14"/>
      <c r="C95" s="12" t="s">
        <v>24</v>
      </c>
      <c r="D95" s="13"/>
      <c r="E95" s="13"/>
      <c r="F95" s="17" t="str">
        <f>E19</f>
        <v xml:space="preserve">Královéhrad.kraj, Pivovarské nám.1245, H.Králové  </v>
      </c>
      <c r="G95" s="13"/>
      <c r="H95" s="13"/>
      <c r="I95" s="12" t="s">
        <v>30</v>
      </c>
      <c r="J95" s="48" t="str">
        <f>E25</f>
        <v>DOMY, spol. s r. o., architekt. a projekt. ateliér</v>
      </c>
      <c r="K95" s="13"/>
      <c r="L95" s="15"/>
      <c r="S95" s="13"/>
      <c r="T95" s="13"/>
      <c r="U95" s="13"/>
      <c r="V95" s="13"/>
      <c r="W95" s="13"/>
      <c r="X95" s="13"/>
      <c r="Y95" s="13"/>
      <c r="Z95" s="13"/>
      <c r="AA95" s="13"/>
      <c r="AB95" s="13"/>
      <c r="AC95" s="13"/>
      <c r="AD95" s="13"/>
      <c r="AE95" s="13"/>
    </row>
    <row r="96" spans="1:31" s="16" customFormat="1" ht="15.15" customHeight="1">
      <c r="A96" s="13"/>
      <c r="B96" s="14"/>
      <c r="C96" s="12" t="s">
        <v>28</v>
      </c>
      <c r="D96" s="13"/>
      <c r="E96" s="13"/>
      <c r="F96" s="17" t="str">
        <f>IF(E22="","",E22)</f>
        <v>Vyplň údaj</v>
      </c>
      <c r="G96" s="13"/>
      <c r="H96" s="13"/>
      <c r="I96" s="12" t="s">
        <v>33</v>
      </c>
      <c r="J96" s="48" t="str">
        <f>E28</f>
        <v>Ecoten s.r.o.</v>
      </c>
      <c r="K96" s="13"/>
      <c r="L96" s="15"/>
      <c r="S96" s="13"/>
      <c r="T96" s="13"/>
      <c r="U96" s="13"/>
      <c r="V96" s="13"/>
      <c r="W96" s="13"/>
      <c r="X96" s="13"/>
      <c r="Y96" s="13"/>
      <c r="Z96" s="13"/>
      <c r="AA96" s="13"/>
      <c r="AB96" s="13"/>
      <c r="AC96" s="13"/>
      <c r="AD96" s="13"/>
      <c r="AE96" s="13"/>
    </row>
    <row r="97" spans="1:47" s="16" customFormat="1" ht="10.4" customHeight="1">
      <c r="A97" s="13"/>
      <c r="B97" s="14"/>
      <c r="C97" s="13"/>
      <c r="D97" s="13"/>
      <c r="E97" s="13"/>
      <c r="F97" s="13"/>
      <c r="G97" s="13"/>
      <c r="H97" s="13"/>
      <c r="I97" s="13"/>
      <c r="J97" s="13"/>
      <c r="K97" s="13"/>
      <c r="L97" s="15"/>
      <c r="S97" s="13"/>
      <c r="T97" s="13"/>
      <c r="U97" s="13"/>
      <c r="V97" s="13"/>
      <c r="W97" s="13"/>
      <c r="X97" s="13"/>
      <c r="Y97" s="13"/>
      <c r="Z97" s="13"/>
      <c r="AA97" s="13"/>
      <c r="AB97" s="13"/>
      <c r="AC97" s="13"/>
      <c r="AD97" s="13"/>
      <c r="AE97" s="13"/>
    </row>
    <row r="98" spans="1:47" s="16" customFormat="1" ht="29.25" customHeight="1">
      <c r="A98" s="13"/>
      <c r="B98" s="14"/>
      <c r="C98" s="49" t="s">
        <v>164</v>
      </c>
      <c r="D98" s="30"/>
      <c r="E98" s="30"/>
      <c r="F98" s="30"/>
      <c r="G98" s="30"/>
      <c r="H98" s="30"/>
      <c r="I98" s="30"/>
      <c r="J98" s="50" t="s">
        <v>165</v>
      </c>
      <c r="K98" s="30"/>
      <c r="L98" s="15"/>
      <c r="S98" s="13"/>
      <c r="T98" s="13"/>
      <c r="U98" s="13"/>
      <c r="V98" s="13"/>
      <c r="W98" s="13"/>
      <c r="X98" s="13"/>
      <c r="Y98" s="13"/>
      <c r="Z98" s="13"/>
      <c r="AA98" s="13"/>
      <c r="AB98" s="13"/>
      <c r="AC98" s="13"/>
      <c r="AD98" s="13"/>
      <c r="AE98" s="13"/>
    </row>
    <row r="99" spans="1:47" s="16" customFormat="1" ht="10.4" customHeight="1">
      <c r="A99" s="13"/>
      <c r="B99" s="14"/>
      <c r="C99" s="13"/>
      <c r="D99" s="13"/>
      <c r="E99" s="13"/>
      <c r="F99" s="13"/>
      <c r="G99" s="13"/>
      <c r="H99" s="13"/>
      <c r="I99" s="13"/>
      <c r="J99" s="13"/>
      <c r="K99" s="13"/>
      <c r="L99" s="15"/>
      <c r="S99" s="13"/>
      <c r="T99" s="13"/>
      <c r="U99" s="13"/>
      <c r="V99" s="13"/>
      <c r="W99" s="13"/>
      <c r="X99" s="13"/>
      <c r="Y99" s="13"/>
      <c r="Z99" s="13"/>
      <c r="AA99" s="13"/>
      <c r="AB99" s="13"/>
      <c r="AC99" s="13"/>
      <c r="AD99" s="13"/>
      <c r="AE99" s="13"/>
    </row>
    <row r="100" spans="1:47" s="16" customFormat="1" ht="22.75" customHeight="1">
      <c r="A100" s="13"/>
      <c r="B100" s="14"/>
      <c r="C100" s="51" t="s">
        <v>166</v>
      </c>
      <c r="D100" s="13"/>
      <c r="E100" s="13"/>
      <c r="F100" s="13"/>
      <c r="G100" s="13"/>
      <c r="H100" s="13"/>
      <c r="I100" s="13"/>
      <c r="J100" s="25">
        <f>J125</f>
        <v>0</v>
      </c>
      <c r="K100" s="13"/>
      <c r="L100" s="15"/>
      <c r="S100" s="13"/>
      <c r="T100" s="13"/>
      <c r="U100" s="13"/>
      <c r="V100" s="13"/>
      <c r="W100" s="13"/>
      <c r="X100" s="13"/>
      <c r="Y100" s="13"/>
      <c r="Z100" s="13"/>
      <c r="AA100" s="13"/>
      <c r="AB100" s="13"/>
      <c r="AC100" s="13"/>
      <c r="AD100" s="13"/>
      <c r="AE100" s="13"/>
      <c r="AU100" s="6" t="s">
        <v>167</v>
      </c>
    </row>
    <row r="101" spans="1:47" s="52" customFormat="1" ht="24.9" customHeight="1">
      <c r="B101" s="53"/>
      <c r="D101" s="54" t="s">
        <v>220</v>
      </c>
      <c r="E101" s="55"/>
      <c r="F101" s="55"/>
      <c r="G101" s="55"/>
      <c r="H101" s="55"/>
      <c r="I101" s="55"/>
      <c r="J101" s="56">
        <f>J126</f>
        <v>0</v>
      </c>
      <c r="L101" s="53"/>
    </row>
    <row r="102" spans="1:47" s="16" customFormat="1" ht="21.75" customHeight="1">
      <c r="A102" s="13"/>
      <c r="B102" s="14"/>
      <c r="C102" s="13"/>
      <c r="D102" s="13"/>
      <c r="E102" s="13"/>
      <c r="F102" s="13"/>
      <c r="G102" s="13"/>
      <c r="H102" s="13"/>
      <c r="I102" s="13"/>
      <c r="J102" s="13"/>
      <c r="K102" s="13"/>
      <c r="L102" s="15"/>
      <c r="S102" s="13"/>
      <c r="T102" s="13"/>
      <c r="U102" s="13"/>
      <c r="V102" s="13"/>
      <c r="W102" s="13"/>
      <c r="X102" s="13"/>
      <c r="Y102" s="13"/>
      <c r="Z102" s="13"/>
      <c r="AA102" s="13"/>
      <c r="AB102" s="13"/>
      <c r="AC102" s="13"/>
      <c r="AD102" s="13"/>
      <c r="AE102" s="13"/>
    </row>
    <row r="103" spans="1:47" s="16" customFormat="1" ht="6.9" customHeight="1">
      <c r="A103" s="13"/>
      <c r="B103" s="44"/>
      <c r="C103" s="45"/>
      <c r="D103" s="45"/>
      <c r="E103" s="45"/>
      <c r="F103" s="45"/>
      <c r="G103" s="45"/>
      <c r="H103" s="45"/>
      <c r="I103" s="45"/>
      <c r="J103" s="45"/>
      <c r="K103" s="45"/>
      <c r="L103" s="15"/>
      <c r="S103" s="13"/>
      <c r="T103" s="13"/>
      <c r="U103" s="13"/>
      <c r="V103" s="13"/>
      <c r="W103" s="13"/>
      <c r="X103" s="13"/>
      <c r="Y103" s="13"/>
      <c r="Z103" s="13"/>
      <c r="AA103" s="13"/>
      <c r="AB103" s="13"/>
      <c r="AC103" s="13"/>
      <c r="AD103" s="13"/>
      <c r="AE103" s="13"/>
    </row>
    <row r="107" spans="1:47" s="16" customFormat="1" ht="6.9" customHeight="1">
      <c r="A107" s="13"/>
      <c r="B107" s="46"/>
      <c r="C107" s="47"/>
      <c r="D107" s="47"/>
      <c r="E107" s="47"/>
      <c r="F107" s="47"/>
      <c r="G107" s="47"/>
      <c r="H107" s="47"/>
      <c r="I107" s="47"/>
      <c r="J107" s="47"/>
      <c r="K107" s="47"/>
      <c r="L107" s="15"/>
      <c r="S107" s="13"/>
      <c r="T107" s="13"/>
      <c r="U107" s="13"/>
      <c r="V107" s="13"/>
      <c r="W107" s="13"/>
      <c r="X107" s="13"/>
      <c r="Y107" s="13"/>
      <c r="Z107" s="13"/>
      <c r="AA107" s="13"/>
      <c r="AB107" s="13"/>
      <c r="AC107" s="13"/>
      <c r="AD107" s="13"/>
      <c r="AE107" s="13"/>
    </row>
    <row r="108" spans="1:47" s="16" customFormat="1" ht="24.9" customHeight="1">
      <c r="A108" s="13"/>
      <c r="B108" s="14"/>
      <c r="C108" s="10" t="s">
        <v>169</v>
      </c>
      <c r="D108" s="13"/>
      <c r="E108" s="13"/>
      <c r="F108" s="13"/>
      <c r="G108" s="13"/>
      <c r="H108" s="13"/>
      <c r="I108" s="13"/>
      <c r="J108" s="13"/>
      <c r="K108" s="13"/>
      <c r="L108" s="15"/>
      <c r="S108" s="13"/>
      <c r="T108" s="13"/>
      <c r="U108" s="13"/>
      <c r="V108" s="13"/>
      <c r="W108" s="13"/>
      <c r="X108" s="13"/>
      <c r="Y108" s="13"/>
      <c r="Z108" s="13"/>
      <c r="AA108" s="13"/>
      <c r="AB108" s="13"/>
      <c r="AC108" s="13"/>
      <c r="AD108" s="13"/>
      <c r="AE108" s="13"/>
    </row>
    <row r="109" spans="1:47" s="16" customFormat="1" ht="6.9" customHeight="1">
      <c r="A109" s="13"/>
      <c r="B109" s="14"/>
      <c r="C109" s="13"/>
      <c r="D109" s="13"/>
      <c r="E109" s="13"/>
      <c r="F109" s="13"/>
      <c r="G109" s="13"/>
      <c r="H109" s="13"/>
      <c r="I109" s="13"/>
      <c r="J109" s="13"/>
      <c r="K109" s="13"/>
      <c r="L109" s="15"/>
      <c r="S109" s="13"/>
      <c r="T109" s="13"/>
      <c r="U109" s="13"/>
      <c r="V109" s="13"/>
      <c r="W109" s="13"/>
      <c r="X109" s="13"/>
      <c r="Y109" s="13"/>
      <c r="Z109" s="13"/>
      <c r="AA109" s="13"/>
      <c r="AB109" s="13"/>
      <c r="AC109" s="13"/>
      <c r="AD109" s="13"/>
      <c r="AE109" s="13"/>
    </row>
    <row r="110" spans="1:47" s="16" customFormat="1" ht="12" customHeight="1">
      <c r="A110" s="13"/>
      <c r="B110" s="14"/>
      <c r="C110" s="12" t="s">
        <v>16</v>
      </c>
      <c r="D110" s="13"/>
      <c r="E110" s="13"/>
      <c r="F110" s="13"/>
      <c r="G110" s="13"/>
      <c r="H110" s="13"/>
      <c r="I110" s="13"/>
      <c r="J110" s="13"/>
      <c r="K110" s="13"/>
      <c r="L110" s="15"/>
      <c r="S110" s="13"/>
      <c r="T110" s="13"/>
      <c r="U110" s="13"/>
      <c r="V110" s="13"/>
      <c r="W110" s="13"/>
      <c r="X110" s="13"/>
      <c r="Y110" s="13"/>
      <c r="Z110" s="13"/>
      <c r="AA110" s="13"/>
      <c r="AB110" s="13"/>
      <c r="AC110" s="13"/>
      <c r="AD110" s="13"/>
      <c r="AE110" s="13"/>
    </row>
    <row r="111" spans="1:47" s="16" customFormat="1" ht="26.25" customHeight="1">
      <c r="A111" s="13"/>
      <c r="B111" s="14"/>
      <c r="C111" s="13"/>
      <c r="D111" s="13"/>
      <c r="E111" s="241" t="str">
        <f>E7</f>
        <v>Nemocnice Rychnov nad Kněžnou – rozšíření průmyslové zóny Solnice – Kvasiny</v>
      </c>
      <c r="F111" s="242"/>
      <c r="G111" s="242"/>
      <c r="H111" s="242"/>
      <c r="I111" s="13"/>
      <c r="J111" s="13"/>
      <c r="K111" s="13"/>
      <c r="L111" s="15"/>
      <c r="S111" s="13"/>
      <c r="T111" s="13"/>
      <c r="U111" s="13"/>
      <c r="V111" s="13"/>
      <c r="W111" s="13"/>
      <c r="X111" s="13"/>
      <c r="Y111" s="13"/>
      <c r="Z111" s="13"/>
      <c r="AA111" s="13"/>
      <c r="AB111" s="13"/>
      <c r="AC111" s="13"/>
      <c r="AD111" s="13"/>
      <c r="AE111" s="13"/>
    </row>
    <row r="112" spans="1:47" ht="12" customHeight="1">
      <c r="B112" s="9"/>
      <c r="C112" s="12" t="s">
        <v>160</v>
      </c>
      <c r="L112" s="9"/>
    </row>
    <row r="113" spans="1:65" ht="16.5" customHeight="1">
      <c r="B113" s="9"/>
      <c r="E113" s="241" t="s">
        <v>215</v>
      </c>
      <c r="F113" s="209"/>
      <c r="G113" s="209"/>
      <c r="H113" s="209"/>
      <c r="L113" s="9"/>
    </row>
    <row r="114" spans="1:65" ht="12" customHeight="1">
      <c r="B114" s="9"/>
      <c r="C114" s="12" t="s">
        <v>216</v>
      </c>
      <c r="L114" s="9"/>
    </row>
    <row r="115" spans="1:65" s="16" customFormat="1" ht="16.5" customHeight="1">
      <c r="A115" s="13"/>
      <c r="B115" s="14"/>
      <c r="C115" s="13"/>
      <c r="D115" s="13"/>
      <c r="E115" s="245" t="s">
        <v>975</v>
      </c>
      <c r="F115" s="240"/>
      <c r="G115" s="240"/>
      <c r="H115" s="240"/>
      <c r="I115" s="13"/>
      <c r="J115" s="13"/>
      <c r="K115" s="13"/>
      <c r="L115" s="15"/>
      <c r="S115" s="13"/>
      <c r="T115" s="13"/>
      <c r="U115" s="13"/>
      <c r="V115" s="13"/>
      <c r="W115" s="13"/>
      <c r="X115" s="13"/>
      <c r="Y115" s="13"/>
      <c r="Z115" s="13"/>
      <c r="AA115" s="13"/>
      <c r="AB115" s="13"/>
      <c r="AC115" s="13"/>
      <c r="AD115" s="13"/>
      <c r="AE115" s="13"/>
    </row>
    <row r="116" spans="1:65" s="16" customFormat="1" ht="12" customHeight="1">
      <c r="A116" s="13"/>
      <c r="B116" s="14"/>
      <c r="C116" s="12" t="s">
        <v>218</v>
      </c>
      <c r="D116" s="13"/>
      <c r="E116" s="13"/>
      <c r="F116" s="13"/>
      <c r="G116" s="13"/>
      <c r="H116" s="13"/>
      <c r="I116" s="13"/>
      <c r="J116" s="13"/>
      <c r="K116" s="13"/>
      <c r="L116" s="15"/>
      <c r="S116" s="13"/>
      <c r="T116" s="13"/>
      <c r="U116" s="13"/>
      <c r="V116" s="13"/>
      <c r="W116" s="13"/>
      <c r="X116" s="13"/>
      <c r="Y116" s="13"/>
      <c r="Z116" s="13"/>
      <c r="AA116" s="13"/>
      <c r="AB116" s="13"/>
      <c r="AC116" s="13"/>
      <c r="AD116" s="13"/>
      <c r="AE116" s="13"/>
    </row>
    <row r="117" spans="1:65" s="16" customFormat="1" ht="16.5" customHeight="1">
      <c r="A117" s="13"/>
      <c r="B117" s="14"/>
      <c r="C117" s="13"/>
      <c r="D117" s="13"/>
      <c r="E117" s="237" t="str">
        <f>E13</f>
        <v>2.1.2.1 - DIGIP 1.n.p. - 1B</v>
      </c>
      <c r="F117" s="240"/>
      <c r="G117" s="240"/>
      <c r="H117" s="240"/>
      <c r="I117" s="13"/>
      <c r="J117" s="13"/>
      <c r="K117" s="13"/>
      <c r="L117" s="15"/>
      <c r="S117" s="13"/>
      <c r="T117" s="13"/>
      <c r="U117" s="13"/>
      <c r="V117" s="13"/>
      <c r="W117" s="13"/>
      <c r="X117" s="13"/>
      <c r="Y117" s="13"/>
      <c r="Z117" s="13"/>
      <c r="AA117" s="13"/>
      <c r="AB117" s="13"/>
      <c r="AC117" s="13"/>
      <c r="AD117" s="13"/>
      <c r="AE117" s="13"/>
    </row>
    <row r="118" spans="1:65" s="16" customFormat="1" ht="6.9" customHeight="1">
      <c r="A118" s="13"/>
      <c r="B118" s="14"/>
      <c r="C118" s="13"/>
      <c r="D118" s="13"/>
      <c r="E118" s="13"/>
      <c r="F118" s="13"/>
      <c r="G118" s="13"/>
      <c r="H118" s="13"/>
      <c r="I118" s="13"/>
      <c r="J118" s="13"/>
      <c r="K118" s="13"/>
      <c r="L118" s="15"/>
      <c r="S118" s="13"/>
      <c r="T118" s="13"/>
      <c r="U118" s="13"/>
      <c r="V118" s="13"/>
      <c r="W118" s="13"/>
      <c r="X118" s="13"/>
      <c r="Y118" s="13"/>
      <c r="Z118" s="13"/>
      <c r="AA118" s="13"/>
      <c r="AB118" s="13"/>
      <c r="AC118" s="13"/>
      <c r="AD118" s="13"/>
      <c r="AE118" s="13"/>
    </row>
    <row r="119" spans="1:65" s="16" customFormat="1" ht="12" customHeight="1">
      <c r="A119" s="13"/>
      <c r="B119" s="14"/>
      <c r="C119" s="12" t="s">
        <v>20</v>
      </c>
      <c r="D119" s="13"/>
      <c r="E119" s="13"/>
      <c r="F119" s="17" t="str">
        <f>F16</f>
        <v>k.ú. Rychnov nad Kněžnou (744107)</v>
      </c>
      <c r="G119" s="13"/>
      <c r="H119" s="13"/>
      <c r="I119" s="12" t="s">
        <v>22</v>
      </c>
      <c r="J119" s="18" t="str">
        <f>IF(J16="","",J16)</f>
        <v>4. 1. 2021</v>
      </c>
      <c r="K119" s="13"/>
      <c r="L119" s="15"/>
      <c r="S119" s="13"/>
      <c r="T119" s="13"/>
      <c r="U119" s="13"/>
      <c r="V119" s="13"/>
      <c r="W119" s="13"/>
      <c r="X119" s="13"/>
      <c r="Y119" s="13"/>
      <c r="Z119" s="13"/>
      <c r="AA119" s="13"/>
      <c r="AB119" s="13"/>
      <c r="AC119" s="13"/>
      <c r="AD119" s="13"/>
      <c r="AE119" s="13"/>
    </row>
    <row r="120" spans="1:65" s="16" customFormat="1" ht="6.9" customHeight="1">
      <c r="A120" s="13"/>
      <c r="B120" s="14"/>
      <c r="C120" s="13"/>
      <c r="D120" s="13"/>
      <c r="E120" s="13"/>
      <c r="F120" s="13"/>
      <c r="G120" s="13"/>
      <c r="H120" s="13"/>
      <c r="I120" s="13"/>
      <c r="J120" s="13"/>
      <c r="K120" s="13"/>
      <c r="L120" s="15"/>
      <c r="S120" s="13"/>
      <c r="T120" s="13"/>
      <c r="U120" s="13"/>
      <c r="V120" s="13"/>
      <c r="W120" s="13"/>
      <c r="X120" s="13"/>
      <c r="Y120" s="13"/>
      <c r="Z120" s="13"/>
      <c r="AA120" s="13"/>
      <c r="AB120" s="13"/>
      <c r="AC120" s="13"/>
      <c r="AD120" s="13"/>
      <c r="AE120" s="13"/>
    </row>
    <row r="121" spans="1:65" s="16" customFormat="1" ht="40" customHeight="1">
      <c r="A121" s="13"/>
      <c r="B121" s="14"/>
      <c r="C121" s="12" t="s">
        <v>24</v>
      </c>
      <c r="D121" s="13"/>
      <c r="E121" s="13"/>
      <c r="F121" s="17" t="str">
        <f>E19</f>
        <v xml:space="preserve">Královéhrad.kraj, Pivovarské nám.1245, H.Králové  </v>
      </c>
      <c r="G121" s="13"/>
      <c r="H121" s="13"/>
      <c r="I121" s="12" t="s">
        <v>30</v>
      </c>
      <c r="J121" s="48" t="str">
        <f>E25</f>
        <v>DOMY, spol. s r. o., architekt. a projekt. ateliér</v>
      </c>
      <c r="K121" s="13"/>
      <c r="L121" s="15"/>
      <c r="S121" s="13"/>
      <c r="T121" s="13"/>
      <c r="U121" s="13"/>
      <c r="V121" s="13"/>
      <c r="W121" s="13"/>
      <c r="X121" s="13"/>
      <c r="Y121" s="13"/>
      <c r="Z121" s="13"/>
      <c r="AA121" s="13"/>
      <c r="AB121" s="13"/>
      <c r="AC121" s="13"/>
      <c r="AD121" s="13"/>
      <c r="AE121" s="13"/>
    </row>
    <row r="122" spans="1:65" s="16" customFormat="1" ht="15.15" customHeight="1">
      <c r="A122" s="13"/>
      <c r="B122" s="14"/>
      <c r="C122" s="12" t="s">
        <v>28</v>
      </c>
      <c r="D122" s="13"/>
      <c r="E122" s="13"/>
      <c r="F122" s="17" t="str">
        <f>IF(E22="","",E22)</f>
        <v>Vyplň údaj</v>
      </c>
      <c r="G122" s="13"/>
      <c r="H122" s="13"/>
      <c r="I122" s="12" t="s">
        <v>33</v>
      </c>
      <c r="J122" s="48" t="str">
        <f>E28</f>
        <v>Ecoten s.r.o.</v>
      </c>
      <c r="K122" s="13"/>
      <c r="L122" s="15"/>
      <c r="S122" s="13"/>
      <c r="T122" s="13"/>
      <c r="U122" s="13"/>
      <c r="V122" s="13"/>
      <c r="W122" s="13"/>
      <c r="X122" s="13"/>
      <c r="Y122" s="13"/>
      <c r="Z122" s="13"/>
      <c r="AA122" s="13"/>
      <c r="AB122" s="13"/>
      <c r="AC122" s="13"/>
      <c r="AD122" s="13"/>
      <c r="AE122" s="13"/>
    </row>
    <row r="123" spans="1:65" s="16" customFormat="1" ht="10.4" customHeight="1">
      <c r="A123" s="13"/>
      <c r="B123" s="14"/>
      <c r="C123" s="13"/>
      <c r="D123" s="13"/>
      <c r="E123" s="13"/>
      <c r="F123" s="13"/>
      <c r="G123" s="13"/>
      <c r="H123" s="13"/>
      <c r="I123" s="13"/>
      <c r="J123" s="13"/>
      <c r="K123" s="13"/>
      <c r="L123" s="15"/>
      <c r="S123" s="13"/>
      <c r="T123" s="13"/>
      <c r="U123" s="13"/>
      <c r="V123" s="13"/>
      <c r="W123" s="13"/>
      <c r="X123" s="13"/>
      <c r="Y123" s="13"/>
      <c r="Z123" s="13"/>
      <c r="AA123" s="13"/>
      <c r="AB123" s="13"/>
      <c r="AC123" s="13"/>
      <c r="AD123" s="13"/>
      <c r="AE123" s="13"/>
    </row>
    <row r="124" spans="1:65" s="67" customFormat="1" ht="29.25" customHeight="1">
      <c r="A124" s="57"/>
      <c r="B124" s="58"/>
      <c r="C124" s="59" t="s">
        <v>170</v>
      </c>
      <c r="D124" s="60" t="s">
        <v>62</v>
      </c>
      <c r="E124" s="60" t="s">
        <v>58</v>
      </c>
      <c r="F124" s="60" t="s">
        <v>59</v>
      </c>
      <c r="G124" s="60" t="s">
        <v>171</v>
      </c>
      <c r="H124" s="60" t="s">
        <v>172</v>
      </c>
      <c r="I124" s="60" t="s">
        <v>173</v>
      </c>
      <c r="J124" s="61" t="s">
        <v>165</v>
      </c>
      <c r="K124" s="62" t="s">
        <v>174</v>
      </c>
      <c r="L124" s="63"/>
      <c r="M124" s="64" t="s">
        <v>1</v>
      </c>
      <c r="N124" s="65" t="s">
        <v>41</v>
      </c>
      <c r="O124" s="65" t="s">
        <v>175</v>
      </c>
      <c r="P124" s="65" t="s">
        <v>176</v>
      </c>
      <c r="Q124" s="65" t="s">
        <v>177</v>
      </c>
      <c r="R124" s="65" t="s">
        <v>178</v>
      </c>
      <c r="S124" s="65" t="s">
        <v>179</v>
      </c>
      <c r="T124" s="66" t="s">
        <v>180</v>
      </c>
      <c r="U124" s="57"/>
      <c r="V124" s="57"/>
      <c r="W124" s="57"/>
      <c r="X124" s="57"/>
      <c r="Y124" s="57"/>
      <c r="Z124" s="57"/>
      <c r="AA124" s="57"/>
      <c r="AB124" s="57"/>
      <c r="AC124" s="57"/>
      <c r="AD124" s="57"/>
      <c r="AE124" s="57"/>
    </row>
    <row r="125" spans="1:65" s="16" customFormat="1" ht="22.75" customHeight="1">
      <c r="A125" s="13"/>
      <c r="B125" s="14"/>
      <c r="C125" s="68" t="s">
        <v>181</v>
      </c>
      <c r="D125" s="13"/>
      <c r="E125" s="13"/>
      <c r="F125" s="13"/>
      <c r="G125" s="13"/>
      <c r="H125" s="13"/>
      <c r="I125" s="13"/>
      <c r="J125" s="69">
        <f>BK125</f>
        <v>0</v>
      </c>
      <c r="K125" s="13"/>
      <c r="L125" s="14"/>
      <c r="M125" s="70"/>
      <c r="N125" s="71"/>
      <c r="O125" s="23"/>
      <c r="P125" s="72">
        <f>P126</f>
        <v>0</v>
      </c>
      <c r="Q125" s="23"/>
      <c r="R125" s="72">
        <f>R126</f>
        <v>0</v>
      </c>
      <c r="S125" s="23"/>
      <c r="T125" s="73">
        <f>T126</f>
        <v>0</v>
      </c>
      <c r="U125" s="13"/>
      <c r="V125" s="13"/>
      <c r="W125" s="13"/>
      <c r="X125" s="13"/>
      <c r="Y125" s="13"/>
      <c r="Z125" s="13"/>
      <c r="AA125" s="13"/>
      <c r="AB125" s="13"/>
      <c r="AC125" s="13"/>
      <c r="AD125" s="13"/>
      <c r="AE125" s="13"/>
      <c r="AT125" s="6" t="s">
        <v>76</v>
      </c>
      <c r="AU125" s="6" t="s">
        <v>167</v>
      </c>
      <c r="BK125" s="74">
        <f>BK126</f>
        <v>0</v>
      </c>
    </row>
    <row r="126" spans="1:65" s="75" customFormat="1" ht="26" customHeight="1">
      <c r="B126" s="76"/>
      <c r="D126" s="77" t="s">
        <v>76</v>
      </c>
      <c r="E126" s="78" t="s">
        <v>221</v>
      </c>
      <c r="F126" s="78" t="s">
        <v>222</v>
      </c>
      <c r="J126" s="79">
        <f>BK126</f>
        <v>0</v>
      </c>
      <c r="L126" s="76"/>
      <c r="M126" s="80"/>
      <c r="N126" s="81"/>
      <c r="O126" s="81"/>
      <c r="P126" s="82">
        <f>SUM(P127:P130)</f>
        <v>0</v>
      </c>
      <c r="Q126" s="81"/>
      <c r="R126" s="82">
        <f>SUM(R127:R130)</f>
        <v>0</v>
      </c>
      <c r="S126" s="81"/>
      <c r="T126" s="83">
        <f>SUM(T127:T130)</f>
        <v>0</v>
      </c>
      <c r="AR126" s="77" t="s">
        <v>85</v>
      </c>
      <c r="AT126" s="84" t="s">
        <v>76</v>
      </c>
      <c r="AU126" s="84" t="s">
        <v>77</v>
      </c>
      <c r="AY126" s="77" t="s">
        <v>184</v>
      </c>
      <c r="BK126" s="85">
        <f>SUM(BK127:BK130)</f>
        <v>0</v>
      </c>
    </row>
    <row r="127" spans="1:65" s="16" customFormat="1" ht="14.4" customHeight="1">
      <c r="A127" s="13"/>
      <c r="B127" s="14"/>
      <c r="C127" s="86" t="s">
        <v>85</v>
      </c>
      <c r="D127" s="86" t="s">
        <v>185</v>
      </c>
      <c r="E127" s="87" t="s">
        <v>231</v>
      </c>
      <c r="F127" s="88" t="s">
        <v>224</v>
      </c>
      <c r="G127" s="89" t="s">
        <v>225</v>
      </c>
      <c r="H127" s="90">
        <v>4</v>
      </c>
      <c r="I127" s="91"/>
      <c r="J127" s="91">
        <f>ROUND(I127*H127,2)</f>
        <v>0</v>
      </c>
      <c r="K127" s="92"/>
      <c r="L127" s="14" t="s">
        <v>1242</v>
      </c>
      <c r="M127" s="93" t="s">
        <v>1</v>
      </c>
      <c r="N127" s="94" t="s">
        <v>42</v>
      </c>
      <c r="O127" s="95"/>
      <c r="P127" s="96">
        <f>O127*H127</f>
        <v>0</v>
      </c>
      <c r="Q127" s="96">
        <v>0</v>
      </c>
      <c r="R127" s="96">
        <f>Q127*H127</f>
        <v>0</v>
      </c>
      <c r="S127" s="96">
        <v>0</v>
      </c>
      <c r="T127" s="97">
        <f>S127*H127</f>
        <v>0</v>
      </c>
      <c r="U127" s="13"/>
      <c r="V127" s="13"/>
      <c r="W127" s="13"/>
      <c r="X127" s="13"/>
      <c r="Y127" s="13"/>
      <c r="Z127" s="13"/>
      <c r="AA127" s="13"/>
      <c r="AB127" s="13"/>
      <c r="AC127" s="13"/>
      <c r="AD127" s="13"/>
      <c r="AE127" s="13"/>
      <c r="AR127" s="98" t="s">
        <v>85</v>
      </c>
      <c r="AT127" s="98" t="s">
        <v>185</v>
      </c>
      <c r="AU127" s="98" t="s">
        <v>85</v>
      </c>
      <c r="AY127" s="6" t="s">
        <v>184</v>
      </c>
      <c r="BE127" s="99">
        <f>IF(N127="základní",J127,0)</f>
        <v>0</v>
      </c>
      <c r="BF127" s="99">
        <f>IF(N127="snížená",J127,0)</f>
        <v>0</v>
      </c>
      <c r="BG127" s="99">
        <f>IF(N127="zákl. přenesená",J127,0)</f>
        <v>0</v>
      </c>
      <c r="BH127" s="99">
        <f>IF(N127="sníž. přenesená",J127,0)</f>
        <v>0</v>
      </c>
      <c r="BI127" s="99">
        <f>IF(N127="nulová",J127,0)</f>
        <v>0</v>
      </c>
      <c r="BJ127" s="6" t="s">
        <v>85</v>
      </c>
      <c r="BK127" s="99">
        <f>ROUND(I127*H127,2)</f>
        <v>0</v>
      </c>
      <c r="BL127" s="6" t="s">
        <v>85</v>
      </c>
      <c r="BM127" s="98" t="s">
        <v>304</v>
      </c>
    </row>
    <row r="128" spans="1:65" s="16" customFormat="1" ht="18">
      <c r="A128" s="13"/>
      <c r="B128" s="14"/>
      <c r="C128" s="13"/>
      <c r="D128" s="100" t="s">
        <v>191</v>
      </c>
      <c r="E128" s="13"/>
      <c r="F128" s="101" t="s">
        <v>227</v>
      </c>
      <c r="G128" s="13"/>
      <c r="H128" s="13"/>
      <c r="I128" s="13"/>
      <c r="J128" s="13"/>
      <c r="K128" s="13"/>
      <c r="L128" s="14"/>
      <c r="M128" s="102"/>
      <c r="N128" s="103"/>
      <c r="O128" s="95"/>
      <c r="P128" s="95"/>
      <c r="Q128" s="95"/>
      <c r="R128" s="95"/>
      <c r="S128" s="95"/>
      <c r="T128" s="104"/>
      <c r="U128" s="13"/>
      <c r="V128" s="13"/>
      <c r="W128" s="13"/>
      <c r="X128" s="13"/>
      <c r="Y128" s="13"/>
      <c r="Z128" s="13"/>
      <c r="AA128" s="13"/>
      <c r="AB128" s="13"/>
      <c r="AC128" s="13"/>
      <c r="AD128" s="13"/>
      <c r="AE128" s="13"/>
      <c r="AT128" s="6" t="s">
        <v>191</v>
      </c>
      <c r="AU128" s="6" t="s">
        <v>85</v>
      </c>
    </row>
    <row r="129" spans="1:65" s="16" customFormat="1" ht="14.4" customHeight="1">
      <c r="A129" s="13"/>
      <c r="B129" s="14"/>
      <c r="C129" s="86" t="s">
        <v>87</v>
      </c>
      <c r="D129" s="86" t="s">
        <v>185</v>
      </c>
      <c r="E129" s="87" t="s">
        <v>977</v>
      </c>
      <c r="F129" s="88" t="s">
        <v>978</v>
      </c>
      <c r="G129" s="89" t="s">
        <v>225</v>
      </c>
      <c r="H129" s="90">
        <v>2</v>
      </c>
      <c r="I129" s="91"/>
      <c r="J129" s="91">
        <f>ROUND(I129*H129,2)</f>
        <v>0</v>
      </c>
      <c r="K129" s="92"/>
      <c r="L129" s="14" t="s">
        <v>1242</v>
      </c>
      <c r="M129" s="93" t="s">
        <v>1</v>
      </c>
      <c r="N129" s="94" t="s">
        <v>42</v>
      </c>
      <c r="O129" s="95"/>
      <c r="P129" s="96">
        <f>O129*H129</f>
        <v>0</v>
      </c>
      <c r="Q129" s="96">
        <v>0</v>
      </c>
      <c r="R129" s="96">
        <f>Q129*H129</f>
        <v>0</v>
      </c>
      <c r="S129" s="96">
        <v>0</v>
      </c>
      <c r="T129" s="97">
        <f>S129*H129</f>
        <v>0</v>
      </c>
      <c r="U129" s="13"/>
      <c r="V129" s="13"/>
      <c r="W129" s="13"/>
      <c r="X129" s="13"/>
      <c r="Y129" s="13"/>
      <c r="Z129" s="13"/>
      <c r="AA129" s="13"/>
      <c r="AB129" s="13"/>
      <c r="AC129" s="13"/>
      <c r="AD129" s="13"/>
      <c r="AE129" s="13"/>
      <c r="AR129" s="98" t="s">
        <v>85</v>
      </c>
      <c r="AT129" s="98" t="s">
        <v>185</v>
      </c>
      <c r="AU129" s="98" t="s">
        <v>85</v>
      </c>
      <c r="AY129" s="6" t="s">
        <v>184</v>
      </c>
      <c r="BE129" s="99">
        <f>IF(N129="základní",J129,0)</f>
        <v>0</v>
      </c>
      <c r="BF129" s="99">
        <f>IF(N129="snížená",J129,0)</f>
        <v>0</v>
      </c>
      <c r="BG129" s="99">
        <f>IF(N129="zákl. přenesená",J129,0)</f>
        <v>0</v>
      </c>
      <c r="BH129" s="99">
        <f>IF(N129="sníž. přenesená",J129,0)</f>
        <v>0</v>
      </c>
      <c r="BI129" s="99">
        <f>IF(N129="nulová",J129,0)</f>
        <v>0</v>
      </c>
      <c r="BJ129" s="6" t="s">
        <v>85</v>
      </c>
      <c r="BK129" s="99">
        <f>ROUND(I129*H129,2)</f>
        <v>0</v>
      </c>
      <c r="BL129" s="6" t="s">
        <v>85</v>
      </c>
      <c r="BM129" s="98" t="s">
        <v>311</v>
      </c>
    </row>
    <row r="130" spans="1:65" s="16" customFormat="1" ht="18">
      <c r="A130" s="13"/>
      <c r="B130" s="14"/>
      <c r="C130" s="13"/>
      <c r="D130" s="100" t="s">
        <v>191</v>
      </c>
      <c r="E130" s="13"/>
      <c r="F130" s="101" t="s">
        <v>227</v>
      </c>
      <c r="G130" s="13"/>
      <c r="H130" s="13"/>
      <c r="I130" s="13"/>
      <c r="J130" s="13"/>
      <c r="K130" s="13"/>
      <c r="L130" s="14"/>
      <c r="M130" s="105"/>
      <c r="N130" s="106"/>
      <c r="O130" s="107"/>
      <c r="P130" s="107"/>
      <c r="Q130" s="107"/>
      <c r="R130" s="107"/>
      <c r="S130" s="107"/>
      <c r="T130" s="108"/>
      <c r="U130" s="13"/>
      <c r="V130" s="13"/>
      <c r="W130" s="13"/>
      <c r="X130" s="13"/>
      <c r="Y130" s="13"/>
      <c r="Z130" s="13"/>
      <c r="AA130" s="13"/>
      <c r="AB130" s="13"/>
      <c r="AC130" s="13"/>
      <c r="AD130" s="13"/>
      <c r="AE130" s="13"/>
      <c r="AT130" s="6" t="s">
        <v>191</v>
      </c>
      <c r="AU130" s="6" t="s">
        <v>85</v>
      </c>
    </row>
    <row r="131" spans="1:65" s="16" customFormat="1" ht="6.9" customHeight="1">
      <c r="A131" s="13"/>
      <c r="B131" s="44"/>
      <c r="C131" s="45"/>
      <c r="D131" s="45"/>
      <c r="E131" s="45"/>
      <c r="F131" s="45"/>
      <c r="G131" s="45"/>
      <c r="H131" s="45"/>
      <c r="I131" s="45"/>
      <c r="J131" s="45"/>
      <c r="K131" s="45"/>
      <c r="L131" s="14"/>
      <c r="M131" s="13"/>
      <c r="O131" s="13"/>
      <c r="P131" s="13"/>
      <c r="Q131" s="13"/>
      <c r="R131" s="13"/>
      <c r="S131" s="13"/>
      <c r="T131" s="13"/>
      <c r="U131" s="13"/>
      <c r="V131" s="13"/>
      <c r="W131" s="13"/>
      <c r="X131" s="13"/>
      <c r="Y131" s="13"/>
      <c r="Z131" s="13"/>
      <c r="AA131" s="13"/>
      <c r="AB131" s="13"/>
      <c r="AC131" s="13"/>
      <c r="AD131" s="13"/>
      <c r="AE131" s="13"/>
    </row>
  </sheetData>
  <sheetProtection algorithmName="SHA-512" hashValue="FMF9dyDaY9FZU3wTp8mbgwWO6Bg7E0xYK95U8Zmp/hHFgxtz0d/louu3afGrLlUy6StWJvx2drJrtgxgYjbuJg==" saltValue="7EvrJBYlcNLsnT4MgaAbig==" spinCount="100000" sheet="1" objects="1" scenarios="1"/>
  <autoFilter ref="C124:K130" xr:uid="{00000000-0009-0000-0000-000008000000}"/>
  <mergeCells count="15">
    <mergeCell ref="E111:H111"/>
    <mergeCell ref="E115:H115"/>
    <mergeCell ref="E113:H113"/>
    <mergeCell ref="E117:H117"/>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20</vt:i4>
      </vt:variant>
      <vt:variant>
        <vt:lpstr>Pojmenované oblasti</vt:lpstr>
      </vt:variant>
      <vt:variant>
        <vt:i4>40</vt:i4>
      </vt:variant>
    </vt:vector>
  </HeadingPairs>
  <TitlesOfParts>
    <vt:vector size="60" baseType="lpstr">
      <vt:lpstr>Rekapitulace stavby</vt:lpstr>
      <vt:lpstr>B - Vedlejší rozpočtové n...</vt:lpstr>
      <vt:lpstr>2.1.1.1 - Urgentní příjem...</vt:lpstr>
      <vt:lpstr>2.1.1.2 - Urgentní příjem...</vt:lpstr>
      <vt:lpstr>2.1.1.3 - Urgentní příjem...</vt:lpstr>
      <vt:lpstr>2.1.1.4 - Urgentní příjem...</vt:lpstr>
      <vt:lpstr>2.1.1.5 - Urgentní příjem...</vt:lpstr>
      <vt:lpstr>2.1.1.6 - Urgentní příjem...</vt:lpstr>
      <vt:lpstr>2.1.2.1 - DIGIP 1.n.p. - 1B</vt:lpstr>
      <vt:lpstr>2.1.2.2 - DIGIP 1.n.p. - 1C</vt:lpstr>
      <vt:lpstr>2.1.2.3 - DIGIP 1.n.p. - 2</vt:lpstr>
      <vt:lpstr>2.1.2.4 - DIGIP 1.n.p. - 3</vt:lpstr>
      <vt:lpstr>2.1.2.5 - DIGIP 1.n.p. - 4</vt:lpstr>
      <vt:lpstr>2.1.2.6 - DIGIP 1.n.p. - 5a</vt:lpstr>
      <vt:lpstr>2.7.1 - Úpravy v DIGIP - 2</vt:lpstr>
      <vt:lpstr>2.7.2 - Úpravy v DIGIP - 3</vt:lpstr>
      <vt:lpstr>2.7.3 - Úpravy v DIGIP - 4</vt:lpstr>
      <vt:lpstr>2.7.4 - Úpravy v DIGIP - 5</vt:lpstr>
      <vt:lpstr>D.2.8.1 - Vestavby operač...</vt:lpstr>
      <vt:lpstr>D.2.8.2 - Videoovládání sálu</vt:lpstr>
      <vt:lpstr>'2.1.1.1 - Urgentní příjem...'!Názvy_tisku</vt:lpstr>
      <vt:lpstr>'2.1.1.2 - Urgentní příjem...'!Názvy_tisku</vt:lpstr>
      <vt:lpstr>'2.1.1.3 - Urgentní příjem...'!Názvy_tisku</vt:lpstr>
      <vt:lpstr>'2.1.1.4 - Urgentní příjem...'!Názvy_tisku</vt:lpstr>
      <vt:lpstr>'2.1.1.5 - Urgentní příjem...'!Názvy_tisku</vt:lpstr>
      <vt:lpstr>'2.1.1.6 - Urgentní příjem...'!Názvy_tisku</vt:lpstr>
      <vt:lpstr>'2.1.2.1 - DIGIP 1.n.p. - 1B'!Názvy_tisku</vt:lpstr>
      <vt:lpstr>'2.1.2.2 - DIGIP 1.n.p. - 1C'!Názvy_tisku</vt:lpstr>
      <vt:lpstr>'2.1.2.3 - DIGIP 1.n.p. - 2'!Názvy_tisku</vt:lpstr>
      <vt:lpstr>'2.1.2.4 - DIGIP 1.n.p. - 3'!Názvy_tisku</vt:lpstr>
      <vt:lpstr>'2.1.2.5 - DIGIP 1.n.p. - 4'!Názvy_tisku</vt:lpstr>
      <vt:lpstr>'2.1.2.6 - DIGIP 1.n.p. - 5a'!Názvy_tisku</vt:lpstr>
      <vt:lpstr>'2.7.1 - Úpravy v DIGIP - 2'!Názvy_tisku</vt:lpstr>
      <vt:lpstr>'2.7.2 - Úpravy v DIGIP - 3'!Názvy_tisku</vt:lpstr>
      <vt:lpstr>'2.7.3 - Úpravy v DIGIP - 4'!Názvy_tisku</vt:lpstr>
      <vt:lpstr>'2.7.4 - Úpravy v DIGIP - 5'!Názvy_tisku</vt:lpstr>
      <vt:lpstr>'B - Vedlejší rozpočtové n...'!Názvy_tisku</vt:lpstr>
      <vt:lpstr>'D.2.8.1 - Vestavby operač...'!Názvy_tisku</vt:lpstr>
      <vt:lpstr>'D.2.8.2 - Videoovládání sálu'!Názvy_tisku</vt:lpstr>
      <vt:lpstr>'Rekapitulace stavby'!Názvy_tisku</vt:lpstr>
      <vt:lpstr>'2.1.1.1 - Urgentní příjem...'!Oblast_tisku</vt:lpstr>
      <vt:lpstr>'2.1.1.2 - Urgentní příjem...'!Oblast_tisku</vt:lpstr>
      <vt:lpstr>'2.1.1.3 - Urgentní příjem...'!Oblast_tisku</vt:lpstr>
      <vt:lpstr>'2.1.1.4 - Urgentní příjem...'!Oblast_tisku</vt:lpstr>
      <vt:lpstr>'2.1.1.5 - Urgentní příjem...'!Oblast_tisku</vt:lpstr>
      <vt:lpstr>'2.1.1.6 - Urgentní příjem...'!Oblast_tisku</vt:lpstr>
      <vt:lpstr>'2.1.2.1 - DIGIP 1.n.p. - 1B'!Oblast_tisku</vt:lpstr>
      <vt:lpstr>'2.1.2.2 - DIGIP 1.n.p. - 1C'!Oblast_tisku</vt:lpstr>
      <vt:lpstr>'2.1.2.3 - DIGIP 1.n.p. - 2'!Oblast_tisku</vt:lpstr>
      <vt:lpstr>'2.1.2.4 - DIGIP 1.n.p. - 3'!Oblast_tisku</vt:lpstr>
      <vt:lpstr>'2.1.2.5 - DIGIP 1.n.p. - 4'!Oblast_tisku</vt:lpstr>
      <vt:lpstr>'2.1.2.6 - DIGIP 1.n.p. - 5a'!Oblast_tisku</vt:lpstr>
      <vt:lpstr>'2.7.1 - Úpravy v DIGIP - 2'!Oblast_tisku</vt:lpstr>
      <vt:lpstr>'2.7.2 - Úpravy v DIGIP - 3'!Oblast_tisku</vt:lpstr>
      <vt:lpstr>'2.7.3 - Úpravy v DIGIP - 4'!Oblast_tisku</vt:lpstr>
      <vt:lpstr>'2.7.4 - Úpravy v DIGIP - 5'!Oblast_tisku</vt:lpstr>
      <vt:lpstr>'B - Vedlejší rozpočtové n...'!Oblast_tisku</vt:lpstr>
      <vt:lpstr>'D.2.8.1 - Vestavby operač...'!Oblast_tisku</vt:lpstr>
      <vt:lpstr>'D.2.8.2 - Videoovládání sálu'!Oblast_tisku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LAPTOP-JVJKK6JQ\Martin</dc:creator>
  <cp:lastModifiedBy>b.handrychova</cp:lastModifiedBy>
  <dcterms:created xsi:type="dcterms:W3CDTF">2021-06-11T17:42:47Z</dcterms:created>
  <dcterms:modified xsi:type="dcterms:W3CDTF">2022-07-13T12:35:45Z</dcterms:modified>
</cp:coreProperties>
</file>