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6" yWindow="65426" windowWidth="38020" windowHeight="21220" activeTab="5"/>
  </bookViews>
  <sheets>
    <sheet name="Tabulka místností 1.PP " sheetId="2" r:id="rId1"/>
    <sheet name="Tabulka místností 1.NP" sheetId="1" r:id="rId2"/>
    <sheet name="Tabulka místností 3.NP" sheetId="3" r:id="rId3"/>
    <sheet name="Tabulka místností 4.NP" sheetId="4" r:id="rId4"/>
    <sheet name="Tabulka místností 5.NP" sheetId="5" r:id="rId5"/>
    <sheet name="Tabulka místností 6.NP" sheetId="6" r:id="rId6"/>
  </sheets>
  <definedNames>
    <definedName name="_xlnm.Print_Area" localSheetId="1">'Tabulka místností 1.NP'!$A$1:$K$215</definedName>
    <definedName name="_xlnm.Print_Area" localSheetId="0">'Tabulka místností 1.PP '!$A$1:$M$173</definedName>
    <definedName name="_xlnm.Print_Area" localSheetId="2">'Tabulka místností 3.NP'!$A$1:$K$84</definedName>
    <definedName name="_xlnm.Print_Area" localSheetId="3">'Tabulka místností 4.NP'!$A$1:$K$81</definedName>
    <definedName name="_xlnm.Print_Area" localSheetId="4">'Tabulka místností 5.NP'!$A$1:$L$78</definedName>
    <definedName name="_xlnm.Print_Area" localSheetId="5">'Tabulka místností 6.NP'!$A$1:$L$34</definedName>
  </definedNames>
  <calcPr calcId="191029"/>
  <extLst/>
</workbook>
</file>

<file path=xl/sharedStrings.xml><?xml version="1.0" encoding="utf-8"?>
<sst xmlns="http://schemas.openxmlformats.org/spreadsheetml/2006/main" count="1562" uniqueCount="807">
  <si>
    <t>Tabulka místností 1.NP</t>
  </si>
  <si>
    <t>Č.</t>
  </si>
  <si>
    <t>Název místnosti</t>
  </si>
  <si>
    <t>Plocha (m2)</t>
  </si>
  <si>
    <t>0001</t>
  </si>
  <si>
    <t>SCHODIŠTĚ</t>
  </si>
  <si>
    <t>0002</t>
  </si>
  <si>
    <t>VÝTAHOVÉ LOBBY</t>
  </si>
  <si>
    <t>0003</t>
  </si>
  <si>
    <t>0004</t>
  </si>
  <si>
    <t>WC PAC.</t>
  </si>
  <si>
    <t>0005</t>
  </si>
  <si>
    <t>PŘEDSÍŇ</t>
  </si>
  <si>
    <t>0006</t>
  </si>
  <si>
    <t>WC INV.</t>
  </si>
  <si>
    <t>0007</t>
  </si>
  <si>
    <t>0008</t>
  </si>
  <si>
    <t>0009</t>
  </si>
  <si>
    <t>0010</t>
  </si>
  <si>
    <t/>
  </si>
  <si>
    <t>0011</t>
  </si>
  <si>
    <t>ÚKLID</t>
  </si>
  <si>
    <t>0012</t>
  </si>
  <si>
    <t>ROZVADĚČ SIL.</t>
  </si>
  <si>
    <t>0013</t>
  </si>
  <si>
    <t>ODBĚRY</t>
  </si>
  <si>
    <t>0014</t>
  </si>
  <si>
    <t>RECEPCE</t>
  </si>
  <si>
    <t>0015</t>
  </si>
  <si>
    <t>ČEKÁRNA</t>
  </si>
  <si>
    <t>0016</t>
  </si>
  <si>
    <t>ZÁZEMÍ ZÁCHRANÁŘŮ</t>
  </si>
  <si>
    <t>0018</t>
  </si>
  <si>
    <t>0019</t>
  </si>
  <si>
    <t>0021</t>
  </si>
  <si>
    <t>CHODBA</t>
  </si>
  <si>
    <t>0022</t>
  </si>
  <si>
    <t>0023</t>
  </si>
  <si>
    <t>INTERNÍ AMBULANCE</t>
  </si>
  <si>
    <t>0024</t>
  </si>
  <si>
    <t>0025</t>
  </si>
  <si>
    <t>ORTOPEDICKÁ AMBULANCE</t>
  </si>
  <si>
    <t>0026</t>
  </si>
  <si>
    <t>0027</t>
  </si>
  <si>
    <t>CHIRURGICKÁ AMBULANCE</t>
  </si>
  <si>
    <t>0028</t>
  </si>
  <si>
    <t>0029</t>
  </si>
  <si>
    <t>0030</t>
  </si>
  <si>
    <t>0031</t>
  </si>
  <si>
    <t>ZÁDVEŘÍ</t>
  </si>
  <si>
    <t>0032</t>
  </si>
  <si>
    <t>0033</t>
  </si>
  <si>
    <t>SANITÁŘI</t>
  </si>
  <si>
    <t>0034</t>
  </si>
  <si>
    <t>KOUPELNA</t>
  </si>
  <si>
    <t>0035</t>
  </si>
  <si>
    <t>0037</t>
  </si>
  <si>
    <t>0038</t>
  </si>
  <si>
    <t>TRIÁŽ</t>
  </si>
  <si>
    <t>0039</t>
  </si>
  <si>
    <t>0040</t>
  </si>
  <si>
    <t>0041</t>
  </si>
  <si>
    <t>0042</t>
  </si>
  <si>
    <t>WC</t>
  </si>
  <si>
    <t>0043</t>
  </si>
  <si>
    <t>EXPEKTAČNÍ LŮŽKA</t>
  </si>
  <si>
    <t>0044</t>
  </si>
  <si>
    <t>SPECIÁLNÍ VYŠETŘOVNA</t>
  </si>
  <si>
    <t>0045</t>
  </si>
  <si>
    <t>ZÁKROKOVÝ SÁL</t>
  </si>
  <si>
    <t>0046</t>
  </si>
  <si>
    <t>0047</t>
  </si>
  <si>
    <t>0048</t>
  </si>
  <si>
    <t>0049</t>
  </si>
  <si>
    <t>SKLAD</t>
  </si>
  <si>
    <t>0050</t>
  </si>
  <si>
    <t>SÁDROVNA</t>
  </si>
  <si>
    <t>0051</t>
  </si>
  <si>
    <t>0052</t>
  </si>
  <si>
    <t>PŘÍPRAVNA</t>
  </si>
  <si>
    <t>0053</t>
  </si>
  <si>
    <t>POPIS</t>
  </si>
  <si>
    <t>0054</t>
  </si>
  <si>
    <t>0055</t>
  </si>
  <si>
    <t>PRACOVNA</t>
  </si>
  <si>
    <t>0056</t>
  </si>
  <si>
    <t>0057</t>
  </si>
  <si>
    <t>OVLADOVNA</t>
  </si>
  <si>
    <t>0058</t>
  </si>
  <si>
    <t>BOX</t>
  </si>
  <si>
    <t>0059</t>
  </si>
  <si>
    <t>0060</t>
  </si>
  <si>
    <t>0061</t>
  </si>
  <si>
    <t>CT</t>
  </si>
  <si>
    <t>0062</t>
  </si>
  <si>
    <t>TECHNIKA</t>
  </si>
  <si>
    <t>0063</t>
  </si>
  <si>
    <t>0064</t>
  </si>
  <si>
    <t>WC ZAM.</t>
  </si>
  <si>
    <t>0065</t>
  </si>
  <si>
    <t>0066</t>
  </si>
  <si>
    <t>0067</t>
  </si>
  <si>
    <t>ULTRAZVUK</t>
  </si>
  <si>
    <t>0070</t>
  </si>
  <si>
    <t>0071</t>
  </si>
  <si>
    <t>0072</t>
  </si>
  <si>
    <t>0073</t>
  </si>
  <si>
    <t>0074</t>
  </si>
  <si>
    <t>0075</t>
  </si>
  <si>
    <t>SKIAGRAFIE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</si>
  <si>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</si>
  <si>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</si>
  <si>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</si>
  <si>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</si>
  <si>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</si>
  <si>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</si>
  <si>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</si>
  <si>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</si>
  <si>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</si>
  <si>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</si>
  <si>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</si>
  <si>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ROZVODNA SIL.</t>
  </si>
  <si>
    <t>D-001</t>
  </si>
  <si>
    <t>D-002</t>
  </si>
  <si>
    <t>ÚNIKOVÁ VERTIKÁLA</t>
  </si>
  <si>
    <t>D-003</t>
  </si>
  <si>
    <t>D-004</t>
  </si>
  <si>
    <t>D-005</t>
  </si>
  <si>
    <t>D-006</t>
  </si>
  <si>
    <t>ŠATNA PERS.</t>
  </si>
  <si>
    <t>D-007</t>
  </si>
  <si>
    <t>UMÝV.</t>
  </si>
  <si>
    <t>D-008</t>
  </si>
  <si>
    <t>D-009</t>
  </si>
  <si>
    <t>D-010</t>
  </si>
  <si>
    <t>D-011</t>
  </si>
  <si>
    <t>D-012</t>
  </si>
  <si>
    <t>D-013</t>
  </si>
  <si>
    <t>DENNÍ MÍST. PERS.</t>
  </si>
  <si>
    <t>D-014</t>
  </si>
  <si>
    <t>KANCELÁŘ</t>
  </si>
  <si>
    <t>D-015</t>
  </si>
  <si>
    <t>PŘÍJEM MATERIÁLU</t>
  </si>
  <si>
    <t>D-016</t>
  </si>
  <si>
    <t>DEKONTAMINACE</t>
  </si>
  <si>
    <t>D-017</t>
  </si>
  <si>
    <t>MYTÍ VOZÍKŮ</t>
  </si>
  <si>
    <t>D-018</t>
  </si>
  <si>
    <t>ÚPRAVNA VODY</t>
  </si>
  <si>
    <t>D-019</t>
  </si>
  <si>
    <t>D-020</t>
  </si>
  <si>
    <t>FILTR</t>
  </si>
  <si>
    <t>D-021</t>
  </si>
  <si>
    <t>SETOVÁNÍ</t>
  </si>
  <si>
    <t>D-022</t>
  </si>
  <si>
    <t>ČISTÁ STRANA STERILIZACE</t>
  </si>
  <si>
    <t>D-023</t>
  </si>
  <si>
    <t>KOMPLETACE</t>
  </si>
  <si>
    <t>D-024</t>
  </si>
  <si>
    <t>D-025</t>
  </si>
  <si>
    <t>D-026</t>
  </si>
  <si>
    <t>D-027</t>
  </si>
  <si>
    <t>D-028</t>
  </si>
  <si>
    <t>UMÝVÁRNA</t>
  </si>
  <si>
    <t>D-029</t>
  </si>
  <si>
    <t>D-030</t>
  </si>
  <si>
    <t>D-031</t>
  </si>
  <si>
    <t>D-032</t>
  </si>
  <si>
    <t>D-033</t>
  </si>
  <si>
    <t>D-034</t>
  </si>
  <si>
    <t>STROJOVNA VZT</t>
  </si>
  <si>
    <t>D-035</t>
  </si>
  <si>
    <t>ROZVODNA</t>
  </si>
  <si>
    <t>D-036</t>
  </si>
  <si>
    <t>TECHNICKÝ PROSTOR</t>
  </si>
  <si>
    <t>D-037</t>
  </si>
  <si>
    <t>CHODBA MANIPULACE</t>
  </si>
  <si>
    <t>D-038</t>
  </si>
  <si>
    <t>D-039</t>
  </si>
  <si>
    <t>D-040</t>
  </si>
  <si>
    <t>D-041</t>
  </si>
  <si>
    <t>DOBÍJENÍ</t>
  </si>
  <si>
    <t>D-042</t>
  </si>
  <si>
    <t>STANOVIŠTĚ AKU</t>
  </si>
  <si>
    <t>D-043</t>
  </si>
  <si>
    <t>SKLAD SVRŠKŮ PAC. INTERNY</t>
  </si>
  <si>
    <t>D-044</t>
  </si>
  <si>
    <t>D-045</t>
  </si>
  <si>
    <t>SKLAD SVRŠKŮ PAC. DĚTS. ODD.</t>
  </si>
  <si>
    <t>D-046</t>
  </si>
  <si>
    <t>D-047</t>
  </si>
  <si>
    <t>D-048</t>
  </si>
  <si>
    <t>UZÁVĚR O2</t>
  </si>
  <si>
    <t>D-049</t>
  </si>
  <si>
    <t>DENNÍ MÍSTNOST ZŘÍZERNCŮ</t>
  </si>
  <si>
    <t>D-050</t>
  </si>
  <si>
    <t>D-051</t>
  </si>
  <si>
    <t>ŠATNA ZŘÍZENCŮ</t>
  </si>
  <si>
    <t>D-054</t>
  </si>
  <si>
    <t>D-055</t>
  </si>
  <si>
    <t>D-056</t>
  </si>
  <si>
    <t>D-057</t>
  </si>
  <si>
    <t>D-059</t>
  </si>
  <si>
    <t>D-060</t>
  </si>
  <si>
    <t>D-061</t>
  </si>
  <si>
    <t>D-062</t>
  </si>
  <si>
    <t>D-063</t>
  </si>
  <si>
    <t>D-V01</t>
  </si>
  <si>
    <t>VÝTAH 1</t>
  </si>
  <si>
    <t>D-V02</t>
  </si>
  <si>
    <t>VÝTAH 2</t>
  </si>
  <si>
    <t>D-V03</t>
  </si>
  <si>
    <t>VÝTAH 3</t>
  </si>
  <si>
    <t>D-V04</t>
  </si>
  <si>
    <t>VÝTAH 4</t>
  </si>
  <si>
    <t>D-V05</t>
  </si>
  <si>
    <t>VÝTAH 5</t>
  </si>
  <si>
    <t>V01</t>
  </si>
  <si>
    <t>V02</t>
  </si>
  <si>
    <t>V03</t>
  </si>
  <si>
    <t>výška (m)</t>
  </si>
  <si>
    <t>přívod (m3h-1)</t>
  </si>
  <si>
    <t>odvod (m3h-1)</t>
  </si>
  <si>
    <t>výměna (h-1)</t>
  </si>
  <si>
    <t>PBŘ</t>
  </si>
  <si>
    <t>Tabulka místností 1.NP_PROFESE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</si>
  <si>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</si>
  <si>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</si>
  <si>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</si>
  <si>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</si>
  <si>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</si>
  <si>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</si>
  <si>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</si>
  <si>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</si>
  <si>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</si>
  <si>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</si>
  <si>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</si>
  <si>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</si>
  <si>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LÉKAŘSKÝ POKOJ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</si>
  <si>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</si>
  <si>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</si>
  <si>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</si>
  <si>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</si>
  <si>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</si>
  <si>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</si>
  <si>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</si>
  <si>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</si>
  <si>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</si>
  <si>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</si>
  <si>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</si>
  <si>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</si>
  <si>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</si>
  <si>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PŘEDÍŇ</t>
  </si>
  <si>
    <t>1026</t>
  </si>
  <si>
    <t>1027</t>
  </si>
  <si>
    <t>1028</t>
  </si>
  <si>
    <t>SLUŽEBNA</t>
  </si>
  <si>
    <t>1029</t>
  </si>
  <si>
    <t>1030</t>
  </si>
  <si>
    <t>ASISTOVANÁ LÁZEŇ</t>
  </si>
  <si>
    <t>1032</t>
  </si>
  <si>
    <t>1033</t>
  </si>
  <si>
    <t>1034</t>
  </si>
  <si>
    <t>ŠATNA PERS. Ž.</t>
  </si>
  <si>
    <t>1035</t>
  </si>
  <si>
    <t>1036</t>
  </si>
  <si>
    <t>WC P.ž</t>
  </si>
  <si>
    <t>1037</t>
  </si>
  <si>
    <t>1038</t>
  </si>
  <si>
    <t>ŠATNA NÁVŠ.</t>
  </si>
  <si>
    <t>1039</t>
  </si>
  <si>
    <t>HOV.</t>
  </si>
  <si>
    <t>1040</t>
  </si>
  <si>
    <t>FILTR PACIENTI</t>
  </si>
  <si>
    <t>1041</t>
  </si>
  <si>
    <t>ŠATNA PERS. M.</t>
  </si>
  <si>
    <t>1042</t>
  </si>
  <si>
    <t>1043</t>
  </si>
  <si>
    <t>1044</t>
  </si>
  <si>
    <t>WC P.M.</t>
  </si>
  <si>
    <t>1045</t>
  </si>
  <si>
    <t>SKLAD ODPADU</t>
  </si>
  <si>
    <t>1046</t>
  </si>
  <si>
    <t>1047</t>
  </si>
  <si>
    <t>1048</t>
  </si>
  <si>
    <t>1049</t>
  </si>
  <si>
    <t>HOVORNA</t>
  </si>
  <si>
    <t>1050</t>
  </si>
  <si>
    <t>FILTR PACIENTŮ</t>
  </si>
  <si>
    <t>1051</t>
  </si>
  <si>
    <t>ODPADY + ČIST. MÍSTNOST</t>
  </si>
  <si>
    <t>1052</t>
  </si>
  <si>
    <t>1053</t>
  </si>
  <si>
    <t>1054</t>
  </si>
  <si>
    <t>1055</t>
  </si>
  <si>
    <t>1056</t>
  </si>
  <si>
    <t>1L POKOJ JIP</t>
  </si>
  <si>
    <t>1057</t>
  </si>
  <si>
    <t>1058</t>
  </si>
  <si>
    <t>ČAJ.KUCH.</t>
  </si>
  <si>
    <t>1059</t>
  </si>
  <si>
    <t>1060</t>
  </si>
  <si>
    <t>STANOVIŠTĚ SESTER</t>
  </si>
  <si>
    <t>1061</t>
  </si>
  <si>
    <t>1062</t>
  </si>
  <si>
    <t>PRACOVIŠTĚ SESTER</t>
  </si>
  <si>
    <t>1063</t>
  </si>
  <si>
    <t>COFFE POINT</t>
  </si>
  <si>
    <t>1065</t>
  </si>
  <si>
    <t>1066</t>
  </si>
  <si>
    <t>1067</t>
  </si>
  <si>
    <t>1068</t>
  </si>
  <si>
    <t>1069</t>
  </si>
  <si>
    <t>1070</t>
  </si>
  <si>
    <t>ČISTÍCÍ MÍST.</t>
  </si>
  <si>
    <t>1071</t>
  </si>
  <si>
    <t>WC PER.</t>
  </si>
  <si>
    <t>1072</t>
  </si>
  <si>
    <t>PŘ. PER.</t>
  </si>
  <si>
    <t>1073</t>
  </si>
  <si>
    <t>ASIST. LÁZEŇ</t>
  </si>
  <si>
    <t>1074</t>
  </si>
  <si>
    <t>1075</t>
  </si>
  <si>
    <t>1076</t>
  </si>
  <si>
    <t>1077</t>
  </si>
  <si>
    <t>ČAJ. KUCH</t>
  </si>
  <si>
    <t>1078</t>
  </si>
  <si>
    <t>1079</t>
  </si>
  <si>
    <t>FILTR IZOLACÍ</t>
  </si>
  <si>
    <t>1080</t>
  </si>
  <si>
    <t>1L POKOJ ARO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</si>
  <si>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</si>
  <si>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</si>
  <si>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</si>
  <si>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</si>
  <si>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</si>
  <si>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</si>
  <si>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</si>
  <si>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</si>
  <si>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</si>
  <si>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</si>
  <si>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</si>
  <si>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</si>
  <si>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</si>
  <si>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STANIČNÍ SESTRA JIP a ARO</t>
  </si>
  <si>
    <t>1094</t>
  </si>
  <si>
    <t>1095</t>
  </si>
  <si>
    <t>1096</t>
  </si>
  <si>
    <t>1097</t>
  </si>
  <si>
    <t>1098</t>
  </si>
  <si>
    <t>1099</t>
  </si>
  <si>
    <t>1100</t>
  </si>
  <si>
    <t>D-101</t>
  </si>
  <si>
    <t>D-102</t>
  </si>
  <si>
    <t>D-103</t>
  </si>
  <si>
    <t>D-104</t>
  </si>
  <si>
    <t>D-105</t>
  </si>
  <si>
    <t>D-106</t>
  </si>
  <si>
    <t>POKOJ SESTER</t>
  </si>
  <si>
    <t>D-107</t>
  </si>
  <si>
    <t>D-108</t>
  </si>
  <si>
    <t>D-109</t>
  </si>
  <si>
    <t>WC-PERS. M</t>
  </si>
  <si>
    <t>D-110</t>
  </si>
  <si>
    <t>VYŠETŘOVNA</t>
  </si>
  <si>
    <t>D-111</t>
  </si>
  <si>
    <t>WC-PERS. Ž</t>
  </si>
  <si>
    <t>D-112</t>
  </si>
  <si>
    <t>D-113</t>
  </si>
  <si>
    <t>D-114</t>
  </si>
  <si>
    <t>FILTR PAC.</t>
  </si>
  <si>
    <t>D-115</t>
  </si>
  <si>
    <t>D-116</t>
  </si>
  <si>
    <t>VYŠETŘOVNA ENDOSKOPIE</t>
  </si>
  <si>
    <t>D-117</t>
  </si>
  <si>
    <t>D-118</t>
  </si>
  <si>
    <t>D-119</t>
  </si>
  <si>
    <t>MYTÍ ENDOSKOPŮ</t>
  </si>
  <si>
    <t>D-120</t>
  </si>
  <si>
    <t>D-121</t>
  </si>
  <si>
    <t>D-122</t>
  </si>
  <si>
    <t>D-123</t>
  </si>
  <si>
    <t>D-124</t>
  </si>
  <si>
    <t>D-125</t>
  </si>
  <si>
    <t>D-126</t>
  </si>
  <si>
    <t>D-127</t>
  </si>
  <si>
    <t>DENNÍ MÍST. SESTER</t>
  </si>
  <si>
    <t>D-128</t>
  </si>
  <si>
    <t>ŠATNA</t>
  </si>
  <si>
    <t>D-129</t>
  </si>
  <si>
    <t>D-130</t>
  </si>
  <si>
    <t>D-131</t>
  </si>
  <si>
    <t>D-132</t>
  </si>
  <si>
    <t>D-133</t>
  </si>
  <si>
    <t>D-134</t>
  </si>
  <si>
    <t>D-135</t>
  </si>
  <si>
    <t>D-136</t>
  </si>
  <si>
    <t>D-137</t>
  </si>
  <si>
    <t>D-138</t>
  </si>
  <si>
    <t>D-139</t>
  </si>
  <si>
    <t>D-140</t>
  </si>
  <si>
    <t>D-141</t>
  </si>
  <si>
    <t>D-142</t>
  </si>
  <si>
    <t>D-143</t>
  </si>
  <si>
    <t>WC-PAC.</t>
  </si>
  <si>
    <t>D-144,</t>
  </si>
  <si>
    <t>D-145</t>
  </si>
  <si>
    <t>D-146</t>
  </si>
  <si>
    <t>D-147</t>
  </si>
  <si>
    <t>D-148</t>
  </si>
  <si>
    <t>D-149</t>
  </si>
  <si>
    <t>TECH. MÍST.</t>
  </si>
  <si>
    <t>D-150</t>
  </si>
  <si>
    <t>VSTUPNÍ HALA</t>
  </si>
  <si>
    <t>D-151</t>
  </si>
  <si>
    <t>D-153</t>
  </si>
  <si>
    <t>D-154</t>
  </si>
  <si>
    <t>INFORMACE</t>
  </si>
  <si>
    <t>D-155</t>
  </si>
  <si>
    <t>POKLADNA</t>
  </si>
  <si>
    <t>D-174</t>
  </si>
  <si>
    <t>D-175</t>
  </si>
  <si>
    <t>WC PAC. MUŽI</t>
  </si>
  <si>
    <t>D-176</t>
  </si>
  <si>
    <t>D-177</t>
  </si>
  <si>
    <t>WC PAC. ŽENY</t>
  </si>
  <si>
    <t>D-178</t>
  </si>
  <si>
    <t>ZÁSOBOVÁNÍ</t>
  </si>
  <si>
    <t>D-179</t>
  </si>
  <si>
    <t>D-180</t>
  </si>
  <si>
    <t xml:space="preserve"> </t>
  </si>
  <si>
    <t>Qchl.(W)</t>
  </si>
  <si>
    <t>Qtop(W)</t>
  </si>
  <si>
    <t>přívod</t>
  </si>
  <si>
    <t>odvod</t>
  </si>
  <si>
    <t>Tabulka místností 3.NP_PROFESE</t>
  </si>
  <si>
    <t>3001</t>
  </si>
  <si>
    <t>3002</t>
  </si>
  <si>
    <t>3003</t>
  </si>
  <si>
    <t>3004</t>
  </si>
  <si>
    <t>3005</t>
  </si>
  <si>
    <t>3006</t>
  </si>
  <si>
    <t>3007</t>
  </si>
  <si>
    <t>FILTR MATERIÁLU</t>
  </si>
  <si>
    <t>3008</t>
  </si>
  <si>
    <t>ODPAD</t>
  </si>
  <si>
    <t>3009</t>
  </si>
  <si>
    <t>ČISTÍCÍ MÍSTNOST</t>
  </si>
  <si>
    <t>3010</t>
  </si>
  <si>
    <t>3011</t>
  </si>
  <si>
    <t>3012</t>
  </si>
  <si>
    <t>DOSPÁVÁNÍ</t>
  </si>
  <si>
    <t>3013</t>
  </si>
  <si>
    <t>3014</t>
  </si>
  <si>
    <t>3015</t>
  </si>
  <si>
    <t>3016</t>
  </si>
  <si>
    <t>3017</t>
  </si>
  <si>
    <t>3018</t>
  </si>
  <si>
    <t>3019</t>
  </si>
  <si>
    <t>3020</t>
  </si>
  <si>
    <t>PARKOVÁNÍ POSTELÍ</t>
  </si>
  <si>
    <t>3021</t>
  </si>
  <si>
    <t>PŘELŮŽKOVÁNÍ</t>
  </si>
  <si>
    <t>3022</t>
  </si>
  <si>
    <t>MYTÍ DESEK</t>
  </si>
  <si>
    <t>3023</t>
  </si>
  <si>
    <t>3024</t>
  </si>
  <si>
    <t>3025</t>
  </si>
  <si>
    <t>PARKOVÁNÍ</t>
  </si>
  <si>
    <t>3026</t>
  </si>
  <si>
    <t>3029</t>
  </si>
  <si>
    <t>FILTR Ž. ZAM.</t>
  </si>
  <si>
    <t>3031</t>
  </si>
  <si>
    <t>3032</t>
  </si>
  <si>
    <t>FILTR M. ZAM.</t>
  </si>
  <si>
    <t>3033</t>
  </si>
  <si>
    <t>3034</t>
  </si>
  <si>
    <t>3035</t>
  </si>
  <si>
    <t>KOUPELNA M. ZAM.</t>
  </si>
  <si>
    <t>3036</t>
  </si>
  <si>
    <t>PROTOKOLY</t>
  </si>
  <si>
    <t>3037</t>
  </si>
  <si>
    <t>ODPOČÍVÁRNA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</si>
  <si>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</si>
  <si>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</si>
  <si>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</si>
  <si>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</si>
  <si>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</si>
  <si>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</si>
  <si>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</si>
  <si>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</si>
  <si>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</si>
  <si>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</si>
  <si>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</si>
  <si>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</si>
  <si>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SKLAD STERILNÍHO MATERIÁLU</t>
  </si>
  <si>
    <t>3050</t>
  </si>
  <si>
    <t>STERILNÍ CHODBA</t>
  </si>
  <si>
    <t>3051</t>
  </si>
  <si>
    <t>STERILIZACE</t>
  </si>
  <si>
    <t>3052</t>
  </si>
  <si>
    <t>ADJUSTACE MATERIÁLU</t>
  </si>
  <si>
    <t>3053</t>
  </si>
  <si>
    <t>1 482,86 m²</t>
  </si>
  <si>
    <t>OS 1</t>
  </si>
  <si>
    <t>OS 2</t>
  </si>
  <si>
    <t>OS 3</t>
  </si>
  <si>
    <t xml:space="preserve">  </t>
  </si>
  <si>
    <t>VZT 01 urgentní příjem</t>
  </si>
  <si>
    <t>VZT 02 zobrazovací metody a technologie</t>
  </si>
  <si>
    <t>VZT 05 zázemí 1.NP</t>
  </si>
  <si>
    <t>VZT04 JIP a ARO</t>
  </si>
  <si>
    <t>VZT 08 Dospávání a lékařské pokoje</t>
  </si>
  <si>
    <t>12xcn</t>
  </si>
  <si>
    <t>VZT 09 Zázemí OS</t>
  </si>
  <si>
    <t>4001</t>
  </si>
  <si>
    <t>4002</t>
  </si>
  <si>
    <t>4003</t>
  </si>
  <si>
    <t>4004</t>
  </si>
  <si>
    <t>4005</t>
  </si>
  <si>
    <t>4006</t>
  </si>
  <si>
    <t>4007</t>
  </si>
  <si>
    <t>AUTOMAT</t>
  </si>
  <si>
    <t>4008</t>
  </si>
  <si>
    <t>DENNÍ MÍSTNOST</t>
  </si>
  <si>
    <t>4009</t>
  </si>
  <si>
    <t>4010</t>
  </si>
  <si>
    <t>ČAJOVÁ KUCHYŇ</t>
  </si>
  <si>
    <t>4011</t>
  </si>
  <si>
    <t>4012</t>
  </si>
  <si>
    <t>4013</t>
  </si>
  <si>
    <t>4014</t>
  </si>
  <si>
    <t>4015</t>
  </si>
  <si>
    <t>4016</t>
  </si>
  <si>
    <t>4018</t>
  </si>
  <si>
    <t>4019</t>
  </si>
  <si>
    <t>4020</t>
  </si>
  <si>
    <t>4021</t>
  </si>
  <si>
    <t>4022</t>
  </si>
  <si>
    <t>4023</t>
  </si>
  <si>
    <t>4024</t>
  </si>
  <si>
    <t>FYZIOTERAPIE</t>
  </si>
  <si>
    <t>4025</t>
  </si>
  <si>
    <t>4026</t>
  </si>
  <si>
    <t>4027</t>
  </si>
  <si>
    <t>4028</t>
  </si>
  <si>
    <t>KOUPELNA S WC</t>
  </si>
  <si>
    <t>4029</t>
  </si>
  <si>
    <t>4030</t>
  </si>
  <si>
    <t>4031</t>
  </si>
  <si>
    <t>4032</t>
  </si>
  <si>
    <t>POKOJ 2L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</si>
  <si>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</si>
  <si>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</si>
  <si>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</si>
  <si>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</si>
  <si>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</si>
  <si>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</si>
  <si>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</si>
  <si>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</si>
  <si>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</si>
  <si>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</si>
  <si>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</si>
  <si>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</si>
  <si>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</si>
  <si>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</si>
  <si>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</si>
  <si>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</si>
  <si>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</si>
  <si>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</si>
  <si>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</si>
  <si>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</si>
  <si>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</si>
  <si>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</si>
  <si>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POKOJ 1-2L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</si>
  <si>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</si>
  <si>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</si>
  <si>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</si>
  <si>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</si>
  <si>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</si>
  <si>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</si>
  <si>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</si>
  <si>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</si>
  <si>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</si>
  <si>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</si>
  <si>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</si>
  <si>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VZT 10 Chirurgie</t>
  </si>
  <si>
    <t>Tabulka místností 5.NP_PROFESE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</si>
  <si>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</si>
  <si>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</si>
  <si>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</si>
  <si>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</si>
  <si>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</si>
  <si>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</si>
  <si>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</si>
  <si>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</si>
  <si>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</si>
  <si>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</si>
  <si>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</si>
  <si>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</si>
  <si>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</si>
  <si>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</si>
  <si>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</si>
  <si>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</si>
  <si>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</si>
  <si>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</si>
  <si>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</si>
  <si>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</si>
  <si>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</si>
  <si>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</si>
  <si>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</si>
  <si>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</si>
  <si>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</si>
  <si>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</si>
  <si>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</si>
  <si>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</si>
  <si>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</si>
  <si>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</si>
  <si>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</si>
  <si>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</si>
  <si>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</si>
  <si>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</si>
  <si>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</si>
  <si>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</si>
  <si>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</si>
  <si>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</si>
  <si>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</si>
  <si>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</si>
  <si>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</si>
  <si>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</si>
  <si>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</si>
  <si>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</si>
  <si>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</si>
  <si>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</si>
  <si>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</si>
  <si>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</si>
  <si>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</si>
  <si>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</si>
  <si>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</si>
  <si>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</si>
  <si>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</si>
  <si>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</si>
  <si>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</si>
  <si>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</si>
  <si>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</si>
  <si>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</si>
  <si>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</si>
  <si>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</si>
  <si>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</si>
  <si>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</si>
  <si>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</si>
  <si>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</si>
  <si>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1 144,98 m²</t>
  </si>
  <si>
    <t>VZT 11 Ortopedie</t>
  </si>
  <si>
    <t>STANIČNÍ SESTRA</t>
  </si>
  <si>
    <t>Tabulka místností 6.NP_PROFESE</t>
  </si>
  <si>
    <t>6001</t>
  </si>
  <si>
    <t>6002</t>
  </si>
  <si>
    <t>6003</t>
  </si>
  <si>
    <t>SERVEROVNA</t>
  </si>
  <si>
    <t>ROZVODNA SILNOPROUDU</t>
  </si>
  <si>
    <t>6007</t>
  </si>
  <si>
    <t>6008</t>
  </si>
  <si>
    <t>6009</t>
  </si>
  <si>
    <t>693,05 m²</t>
  </si>
  <si>
    <t>VZT 13 Technologie</t>
  </si>
  <si>
    <t>OS 4 superaseptický</t>
  </si>
  <si>
    <t>VZT 06a operační sál 4 superaseptický</t>
  </si>
  <si>
    <t>VZT 06b operační sál 1 septický</t>
  </si>
  <si>
    <t>VZT 07 operační sály 2a3 aseptické</t>
  </si>
  <si>
    <t>4017</t>
  </si>
  <si>
    <t>VRCHNÍ SESTRA +</t>
  </si>
  <si>
    <t>4066</t>
  </si>
  <si>
    <t>1 142,37 m²</t>
  </si>
  <si>
    <t>MYTÍ LÉKAŘŮ</t>
  </si>
  <si>
    <t>3054</t>
  </si>
  <si>
    <t>KOSTNÍ BANKA</t>
  </si>
  <si>
    <t>3055</t>
  </si>
  <si>
    <t>ROZVODNA SLA.</t>
  </si>
  <si>
    <t>3056</t>
  </si>
  <si>
    <t>SPRCHA</t>
  </si>
  <si>
    <t>1102</t>
  </si>
  <si>
    <t>1103</t>
  </si>
  <si>
    <t>1104</t>
  </si>
  <si>
    <t>AMBULANCE</t>
  </si>
  <si>
    <t>SÁLEK</t>
  </si>
  <si>
    <t>ONKOLOGICKÝ STACIONÁŘ</t>
  </si>
  <si>
    <t>REGISTR</t>
  </si>
  <si>
    <t>PRACOVNA SESTRY</t>
  </si>
  <si>
    <t>D-182</t>
  </si>
  <si>
    <t>2 682,18 m²</t>
  </si>
  <si>
    <t>OČISTA</t>
  </si>
  <si>
    <t>INTERNÍ VYŠETŘOVNA</t>
  </si>
  <si>
    <t>COFFEE POINT</t>
  </si>
  <si>
    <t>UKLID</t>
  </si>
  <si>
    <t>ODPOČÍVÁRNA URGENT</t>
  </si>
  <si>
    <t>PŘÍJEM A SKLAD PRÁDLA</t>
  </si>
  <si>
    <t>SKLÁDÁNÍ PRÁDLA</t>
  </si>
  <si>
    <t>PLYNOVÁ KOTELNA</t>
  </si>
  <si>
    <t>TELEFONNÍ ÚSTŘEDNA</t>
  </si>
  <si>
    <t>ROZVODNA UPS - A</t>
  </si>
  <si>
    <t>D-064</t>
  </si>
  <si>
    <t>ROZVODNA UPS - B</t>
  </si>
  <si>
    <t>WC zam.</t>
  </si>
  <si>
    <t>D-065</t>
  </si>
  <si>
    <t>EXPEDICE</t>
  </si>
  <si>
    <t>D-066</t>
  </si>
  <si>
    <t>PARKOVÁNÍ VOZÍKŮ</t>
  </si>
  <si>
    <t>D-067</t>
  </si>
  <si>
    <t>2 949,92 m²</t>
  </si>
  <si>
    <t xml:space="preserve">CHODBA </t>
  </si>
  <si>
    <t>STROJOVNA VZDUCHOTECHNIKY</t>
  </si>
  <si>
    <t>622,11 m²</t>
  </si>
  <si>
    <t>KOUPELNA Ž. ZAM.</t>
  </si>
  <si>
    <t>ŠATNA Ž. ZAM.</t>
  </si>
  <si>
    <t>ŠATNA M. ZAM.</t>
  </si>
  <si>
    <t>3057</t>
  </si>
  <si>
    <t>WC Ž. ZAM.</t>
  </si>
  <si>
    <t>3058</t>
  </si>
  <si>
    <t>WC M. ZAM.</t>
  </si>
  <si>
    <t>3059</t>
  </si>
  <si>
    <t>PŘEDSÍŇ M. ZAM.</t>
  </si>
  <si>
    <t>PŘEDSÍŇ Ž. ZAM.</t>
  </si>
  <si>
    <t>ŠATNA Ž</t>
  </si>
  <si>
    <t>SPRCHY</t>
  </si>
  <si>
    <t>ŠATNA M</t>
  </si>
  <si>
    <t>6010</t>
  </si>
  <si>
    <t>1105</t>
  </si>
  <si>
    <t>ŠATNA ŽENY</t>
  </si>
  <si>
    <t>D-183</t>
  </si>
  <si>
    <t>ODPADY + ÚKLID</t>
  </si>
  <si>
    <t>D-184</t>
  </si>
  <si>
    <t>D-187</t>
  </si>
  <si>
    <t>KOUPELNA ZAM.</t>
  </si>
  <si>
    <t>0087</t>
  </si>
  <si>
    <t>VZT 03 1.PP sektor D</t>
  </si>
  <si>
    <t>ŠATNA PERS. Ž</t>
  </si>
  <si>
    <t>ŠATNA PERS. M</t>
  </si>
  <si>
    <t>ŠATNA DIGIP Ž</t>
  </si>
  <si>
    <t>ŠATNA EMERGENCY Ž</t>
  </si>
  <si>
    <t>VZT 07a sterilní chodba a sklad sterilního materiálu</t>
  </si>
  <si>
    <t>VZT12 VZT 1.NP sektor D</t>
  </si>
  <si>
    <t>VZT14 VZT vstupní část</t>
  </si>
  <si>
    <t>ZÁZEMÍ</t>
  </si>
  <si>
    <t>PŘÍJEM LÉKŮ</t>
  </si>
  <si>
    <t>SKLAD LÉKŮ</t>
  </si>
  <si>
    <t>PŘÍPRAVNA A MYTÍ</t>
  </si>
  <si>
    <t>VÝDEJ LÉKŮ</t>
  </si>
  <si>
    <t>Lékárna</t>
  </si>
  <si>
    <t xml:space="preserve">Vstup </t>
  </si>
  <si>
    <t>Bufet</t>
  </si>
  <si>
    <t>BUFET</t>
  </si>
  <si>
    <t>TECHNICKÁ MÍSTNOST</t>
  </si>
  <si>
    <t>HALA</t>
  </si>
  <si>
    <t>D-189</t>
  </si>
  <si>
    <t>ČSN EN ISO 14644</t>
  </si>
  <si>
    <t>třída</t>
  </si>
  <si>
    <t>8/100000</t>
  </si>
  <si>
    <t>filtrace</t>
  </si>
  <si>
    <t>&gt;100000</t>
  </si>
  <si>
    <t>M5/F7/H12</t>
  </si>
  <si>
    <t>M5/F7</t>
  </si>
  <si>
    <t>Tabulka místností 1.PP</t>
  </si>
  <si>
    <t>dm</t>
  </si>
  <si>
    <t>dm,dm</t>
  </si>
  <si>
    <t>Předsíň</t>
  </si>
  <si>
    <t>WC Inv.</t>
  </si>
  <si>
    <t>Úklid</t>
  </si>
  <si>
    <t>D-058</t>
  </si>
  <si>
    <t>D-053</t>
  </si>
  <si>
    <t>Technická místnost</t>
  </si>
  <si>
    <t>Sklad lůžek gynekol. Por.</t>
  </si>
  <si>
    <t>D-068</t>
  </si>
  <si>
    <t>D-069</t>
  </si>
  <si>
    <t>D-070</t>
  </si>
  <si>
    <t>D-071</t>
  </si>
  <si>
    <t>D-072</t>
  </si>
  <si>
    <t xml:space="preserve">WC </t>
  </si>
  <si>
    <t>dm5x</t>
  </si>
  <si>
    <t>D-073</t>
  </si>
  <si>
    <t>H-109</t>
  </si>
  <si>
    <t>H-108</t>
  </si>
  <si>
    <t>H-107</t>
  </si>
  <si>
    <t>h-106</t>
  </si>
  <si>
    <t>H-112</t>
  </si>
  <si>
    <t>H-113</t>
  </si>
  <si>
    <t>H-114</t>
  </si>
  <si>
    <t>H-115</t>
  </si>
  <si>
    <t>H-116</t>
  </si>
  <si>
    <t>H-117</t>
  </si>
  <si>
    <t>H-118</t>
  </si>
  <si>
    <t>H-119</t>
  </si>
  <si>
    <t>H-120</t>
  </si>
  <si>
    <t>H-121</t>
  </si>
  <si>
    <t>H-122</t>
  </si>
  <si>
    <t xml:space="preserve"> dm</t>
  </si>
  <si>
    <t>H-125</t>
  </si>
  <si>
    <t>H-130</t>
  </si>
  <si>
    <t>H-129</t>
  </si>
  <si>
    <t>H-128</t>
  </si>
  <si>
    <t>H-126</t>
  </si>
  <si>
    <t>dm/004</t>
  </si>
  <si>
    <t>dm2x</t>
  </si>
  <si>
    <t>dm/3012</t>
  </si>
  <si>
    <t>Předsíň ž. zam</t>
  </si>
  <si>
    <t>WC ženy zam.</t>
  </si>
  <si>
    <t>předsíň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</si>
</sst>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B0F0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sz val="7"/>
      <color rgb="FF0070C0"/>
      <name val="Arial"/>
      <family val="2"/>
    </font>
    <font>
      <b/>
      <sz val="8"/>
      <color rgb="FF00B0F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B0F0"/>
      <name val="Arial"/>
      <family val="2"/>
    </font>
    <font>
      <b/>
      <sz val="7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/>
    <xf numFmtId="2" fontId="3" fillId="0" borderId="2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0" fontId="0" fillId="0" borderId="0" xfId="20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righ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righ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horizontal="right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right" vertical="center"/>
    </xf>
    <xf numFmtId="1" fontId="9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 vertical="center"/>
    </xf>
    <xf numFmtId="2" fontId="7" fillId="3" borderId="2" xfId="0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2" fontId="5" fillId="3" borderId="2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/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0" fillId="0" borderId="0" xfId="0" applyFill="1"/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" xfId="20" applyFont="1" applyFill="1" applyBorder="1" applyAlignment="1">
      <alignment horizontal="left" vertical="center"/>
      <protection/>
    </xf>
    <xf numFmtId="0" fontId="2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2" fontId="4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horizontal="right" vertical="center"/>
    </xf>
    <xf numFmtId="1" fontId="13" fillId="2" borderId="2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/>
    </xf>
    <xf numFmtId="1" fontId="4" fillId="2" borderId="7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right" vertical="center"/>
    </xf>
    <xf numFmtId="2" fontId="3" fillId="2" borderId="7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0" fillId="0" borderId="0" xfId="20" applyAlignment="1">
      <alignment horizontal="center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2" xfId="20" applyFont="1" applyFill="1" applyBorder="1" applyAlignment="1">
      <alignment horizontal="right" vertical="center"/>
      <protection/>
    </xf>
    <xf numFmtId="0" fontId="0" fillId="0" borderId="0" xfId="0" applyFont="1" applyFill="1"/>
    <xf numFmtId="0" fontId="3" fillId="0" borderId="1" xfId="20" applyFont="1" applyFill="1" applyBorder="1" applyAlignment="1">
      <alignment horizontal="left" vertical="center"/>
      <protection/>
    </xf>
    <xf numFmtId="0" fontId="3" fillId="0" borderId="2" xfId="0" applyFont="1" applyFill="1" applyBorder="1" applyAlignment="1">
      <alignment horizontal="right" vertical="center"/>
    </xf>
    <xf numFmtId="0" fontId="3" fillId="0" borderId="1" xfId="20" applyFont="1" applyFill="1" applyBorder="1" applyAlignment="1">
      <alignment horizontal="left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4" borderId="9" xfId="20" applyFont="1" applyFill="1" applyBorder="1" applyAlignment="1">
      <alignment horizontal="center" vertical="center"/>
      <protection/>
    </xf>
    <xf numFmtId="0" fontId="2" fillId="4" borderId="10" xfId="20" applyFont="1" applyFill="1" applyBorder="1" applyAlignment="1">
      <alignment horizontal="center" vertical="center"/>
      <protection/>
    </xf>
    <xf numFmtId="0" fontId="2" fillId="4" borderId="6" xfId="20" applyFont="1" applyFill="1" applyBorder="1" applyAlignment="1">
      <alignment horizontal="center" vertical="center"/>
      <protection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1" fontId="6" fillId="8" borderId="9" xfId="0" applyNumberFormat="1" applyFont="1" applyFill="1" applyBorder="1" applyAlignment="1">
      <alignment horizontal="center" vertical="center"/>
    </xf>
    <xf numFmtId="1" fontId="6" fillId="8" borderId="10" xfId="0" applyNumberFormat="1" applyFont="1" applyFill="1" applyBorder="1" applyAlignment="1">
      <alignment horizontal="center" vertical="center"/>
    </xf>
    <xf numFmtId="1" fontId="6" fillId="8" borderId="6" xfId="0" applyNumberFormat="1" applyFont="1" applyFill="1" applyBorder="1" applyAlignment="1">
      <alignment horizontal="center" vertical="center"/>
    </xf>
    <xf numFmtId="1" fontId="6" fillId="9" borderId="9" xfId="0" applyNumberFormat="1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" fontId="6" fillId="9" borderId="6" xfId="0" applyNumberFormat="1" applyFont="1" applyFill="1" applyBorder="1" applyAlignment="1">
      <alignment horizontal="center" vertical="center"/>
    </xf>
    <xf numFmtId="1" fontId="6" fillId="10" borderId="9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1" fontId="6" fillId="10" borderId="6" xfId="0" applyNumberFormat="1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F7A1D-E0A0-4BBA-AD18-1CF282727DBA}">
  <sheetPr>
    <pageSetUpPr fitToPage="1"/>
  </sheetPr>
  <dimension ref="A1:M174"/>
  <sheetViews>
    <sheetView zoomScale="150" zoomScaleNormal="150" workbookViewId="0" topLeftCell="A1">
      <selection activeCell="A1" sqref="A1:M173"/>
    </sheetView>
  </sheetViews>
  <sheetFormatPr defaultColWidth="9.140625" defaultRowHeight="15"/>
  <cols>
    <col min="1" max="1" width="8.140625" style="29" customWidth="1"/>
    <col min="2" max="2" width="21.57421875" style="29" customWidth="1"/>
    <col min="3" max="3" width="9.57421875" style="29" customWidth="1"/>
    <col min="4" max="11" width="8.7109375" style="29" customWidth="1"/>
    <col min="12" max="12" width="11.7109375" style="29" bestFit="1" customWidth="1"/>
    <col min="13" max="16384" width="8.7109375" style="29" customWidth="1"/>
  </cols>
  <sheetData>
    <row r="1" spans="1:12" ht="15">
      <c r="A1" s="125" t="s">
        <v>762</v>
      </c>
      <c r="B1" s="126"/>
      <c r="C1" s="126"/>
      <c r="D1">
        <v>5</v>
      </c>
      <c r="E1">
        <v>10</v>
      </c>
      <c r="F1">
        <v>15</v>
      </c>
      <c r="G1">
        <v>1010</v>
      </c>
      <c r="H1">
        <v>1.2</v>
      </c>
      <c r="I1">
        <v>10</v>
      </c>
      <c r="J1">
        <v>14</v>
      </c>
      <c r="K1"/>
      <c r="L1" s="29" t="s">
        <v>756</v>
      </c>
    </row>
    <row r="2" spans="1:13" ht="15">
      <c r="A2" s="41"/>
      <c r="B2" s="42"/>
      <c r="C2" s="42"/>
      <c r="D2" s="7" t="s">
        <v>220</v>
      </c>
      <c r="E2" s="7" t="s">
        <v>221</v>
      </c>
      <c r="F2" s="7" t="s">
        <v>222</v>
      </c>
      <c r="G2" s="7" t="s">
        <v>223</v>
      </c>
      <c r="H2" s="24" t="s">
        <v>431</v>
      </c>
      <c r="I2" s="24" t="s">
        <v>432</v>
      </c>
      <c r="J2" s="127" t="s">
        <v>224</v>
      </c>
      <c r="K2" s="128"/>
      <c r="L2" s="114" t="s">
        <v>755</v>
      </c>
      <c r="M2" s="7" t="s">
        <v>758</v>
      </c>
    </row>
    <row r="3" spans="1:11" ht="15">
      <c r="A3" s="30" t="s">
        <v>1</v>
      </c>
      <c r="B3" s="31" t="s">
        <v>2</v>
      </c>
      <c r="C3" s="31" t="s">
        <v>3</v>
      </c>
      <c r="D3" s="2"/>
      <c r="E3" s="2"/>
      <c r="F3" s="17"/>
      <c r="G3" s="2"/>
      <c r="H3" s="2"/>
      <c r="I3" s="2"/>
      <c r="J3" s="23" t="s">
        <v>433</v>
      </c>
      <c r="K3" s="23" t="s">
        <v>434</v>
      </c>
    </row>
    <row r="4" spans="1:11" ht="15">
      <c r="A4" s="30"/>
      <c r="B4" s="129" t="s">
        <v>508</v>
      </c>
      <c r="C4" s="130"/>
      <c r="D4" s="130"/>
      <c r="E4" s="130"/>
      <c r="F4" s="130"/>
      <c r="G4" s="130"/>
      <c r="H4" s="130"/>
      <c r="I4" s="131"/>
      <c r="J4" s="2"/>
      <c r="K4" s="2"/>
    </row>
    <row r="5" spans="1:12" ht="15">
      <c r="A5" s="32" t="s">
        <v>4</v>
      </c>
      <c r="B5" s="33" t="s">
        <v>5</v>
      </c>
      <c r="C5" s="34">
        <v>37.32</v>
      </c>
      <c r="D5" s="2"/>
      <c r="E5" s="60">
        <v>200</v>
      </c>
      <c r="F5" s="17">
        <v>0</v>
      </c>
      <c r="G5" s="26"/>
      <c r="H5" s="13">
        <f>(E5/3600)*$H$1*$G$1*$I$1</f>
        <v>673.3333333333333</v>
      </c>
      <c r="I5" s="13">
        <f>E5*$H$1*$G$1/3600*$J$1</f>
        <v>942.6666666666666</v>
      </c>
      <c r="J5" s="2">
        <v>9600</v>
      </c>
      <c r="K5" s="2"/>
      <c r="L5" s="115"/>
    </row>
    <row r="6" spans="1:12" ht="15">
      <c r="A6" s="32" t="s">
        <v>6</v>
      </c>
      <c r="B6" s="33" t="s">
        <v>7</v>
      </c>
      <c r="C6" s="34">
        <v>27.84</v>
      </c>
      <c r="D6" s="2">
        <v>2.8</v>
      </c>
      <c r="E6" s="60">
        <v>100</v>
      </c>
      <c r="F6" s="52">
        <v>300</v>
      </c>
      <c r="G6" s="27">
        <f>F6/(C6*D6)</f>
        <v>3.8485221674876846</v>
      </c>
      <c r="H6" s="13">
        <f>(E6/3600)*$H$1*$G$1*$I$1</f>
        <v>336.66666666666663</v>
      </c>
      <c r="I6" s="13">
        <f>E6*$H$1*$G$1/3600*$J$1</f>
        <v>471.3333333333333</v>
      </c>
      <c r="J6" s="13">
        <f>C6*D6*$F$1</f>
        <v>1169.28</v>
      </c>
      <c r="L6" s="115"/>
    </row>
    <row r="7" spans="1:12" ht="15">
      <c r="A7" s="32" t="s">
        <v>8</v>
      </c>
      <c r="B7" s="33" t="s">
        <v>5</v>
      </c>
      <c r="C7" s="34">
        <v>25.19</v>
      </c>
      <c r="D7" s="2"/>
      <c r="E7" s="60">
        <v>100</v>
      </c>
      <c r="F7" s="17">
        <v>0</v>
      </c>
      <c r="G7" s="26"/>
      <c r="H7" s="13">
        <f>(E7/3600)*$H$1*$G$1*$I$1</f>
        <v>336.66666666666663</v>
      </c>
      <c r="I7" s="13">
        <f>E7*$H$1*$G$1/3600*$J$1</f>
        <v>471.3333333333333</v>
      </c>
      <c r="L7" s="115"/>
    </row>
    <row r="8" spans="1:12" ht="15">
      <c r="A8" s="32" t="s">
        <v>9</v>
      </c>
      <c r="B8" s="33" t="s">
        <v>10</v>
      </c>
      <c r="C8" s="34">
        <v>15.38</v>
      </c>
      <c r="D8" s="2">
        <v>2.6</v>
      </c>
      <c r="E8" s="18">
        <v>0</v>
      </c>
      <c r="F8" s="52">
        <v>300</v>
      </c>
      <c r="G8" s="27">
        <f aca="true" t="shared" si="0" ref="G8:G15">F8/(C8*D8)</f>
        <v>7.50225067520256</v>
      </c>
      <c r="H8" s="13">
        <f aca="true" t="shared" si="1" ref="H8:H76">(E8/3600)*$H$1*$G$1*$I$1</f>
        <v>0</v>
      </c>
      <c r="I8" s="13">
        <f aca="true" t="shared" si="2" ref="I8:I76">E8*$H$1*$G$1/3600*$J$1</f>
        <v>0</v>
      </c>
      <c r="J8" s="29" t="s">
        <v>778</v>
      </c>
      <c r="L8" s="115"/>
    </row>
    <row r="9" spans="1:12" ht="15">
      <c r="A9" s="32" t="s">
        <v>11</v>
      </c>
      <c r="B9" s="33" t="s">
        <v>12</v>
      </c>
      <c r="C9" s="34">
        <v>3.51</v>
      </c>
      <c r="D9" s="2">
        <v>2.6</v>
      </c>
      <c r="E9" s="18">
        <v>0</v>
      </c>
      <c r="F9" s="52">
        <v>60</v>
      </c>
      <c r="G9" s="27">
        <f t="shared" si="0"/>
        <v>6.574621959237344</v>
      </c>
      <c r="H9" s="13">
        <f t="shared" si="1"/>
        <v>0</v>
      </c>
      <c r="I9" s="13">
        <f t="shared" si="2"/>
        <v>0</v>
      </c>
      <c r="J9" s="29" t="s">
        <v>763</v>
      </c>
      <c r="L9" s="115"/>
    </row>
    <row r="10" spans="1:12" ht="15">
      <c r="A10" s="32" t="s">
        <v>13</v>
      </c>
      <c r="B10" s="33" t="s">
        <v>14</v>
      </c>
      <c r="C10" s="34">
        <v>3.87</v>
      </c>
      <c r="D10" s="2">
        <v>2.6</v>
      </c>
      <c r="E10" s="18">
        <v>0</v>
      </c>
      <c r="F10" s="52">
        <v>100</v>
      </c>
      <c r="G10" s="27">
        <f t="shared" si="0"/>
        <v>9.938382031405286</v>
      </c>
      <c r="H10" s="13">
        <f t="shared" si="1"/>
        <v>0</v>
      </c>
      <c r="I10" s="13">
        <f t="shared" si="2"/>
        <v>0</v>
      </c>
      <c r="J10" s="29" t="s">
        <v>763</v>
      </c>
      <c r="L10" s="115"/>
    </row>
    <row r="11" spans="1:12" ht="15">
      <c r="A11" s="32" t="s">
        <v>15</v>
      </c>
      <c r="B11" s="33" t="s">
        <v>10</v>
      </c>
      <c r="C11" s="34">
        <v>12.75</v>
      </c>
      <c r="D11" s="2">
        <v>2.6</v>
      </c>
      <c r="E11" s="18">
        <v>0</v>
      </c>
      <c r="F11" s="52">
        <v>200</v>
      </c>
      <c r="G11" s="27">
        <f t="shared" si="0"/>
        <v>6.033182503770739</v>
      </c>
      <c r="H11" s="13">
        <f t="shared" si="1"/>
        <v>0</v>
      </c>
      <c r="I11" s="13">
        <f t="shared" si="2"/>
        <v>0</v>
      </c>
      <c r="J11" s="29" t="s">
        <v>778</v>
      </c>
      <c r="L11" s="115"/>
    </row>
    <row r="12" spans="1:12" ht="15">
      <c r="A12" s="33" t="s">
        <v>16</v>
      </c>
      <c r="B12" s="33" t="s">
        <v>14</v>
      </c>
      <c r="C12" s="34">
        <v>3.87</v>
      </c>
      <c r="D12" s="2">
        <v>2.6</v>
      </c>
      <c r="E12" s="18">
        <v>0</v>
      </c>
      <c r="F12" s="52">
        <v>100</v>
      </c>
      <c r="G12" s="27">
        <f t="shared" si="0"/>
        <v>9.938382031405286</v>
      </c>
      <c r="H12" s="13">
        <f t="shared" si="1"/>
        <v>0</v>
      </c>
      <c r="I12" s="13">
        <f t="shared" si="2"/>
        <v>0</v>
      </c>
      <c r="J12" s="29" t="s">
        <v>763</v>
      </c>
      <c r="L12" s="115"/>
    </row>
    <row r="13" spans="1:12" ht="15">
      <c r="A13" s="32" t="s">
        <v>17</v>
      </c>
      <c r="B13" s="33" t="s">
        <v>12</v>
      </c>
      <c r="C13" s="34">
        <v>3.51</v>
      </c>
      <c r="D13" s="2">
        <v>2.6</v>
      </c>
      <c r="E13" s="18">
        <v>0</v>
      </c>
      <c r="F13" s="52">
        <v>60</v>
      </c>
      <c r="G13" s="27">
        <f t="shared" si="0"/>
        <v>6.574621959237344</v>
      </c>
      <c r="H13" s="13">
        <f t="shared" si="1"/>
        <v>0</v>
      </c>
      <c r="I13" s="13">
        <f t="shared" si="2"/>
        <v>0</v>
      </c>
      <c r="J13" s="29" t="s">
        <v>763</v>
      </c>
      <c r="L13" s="115"/>
    </row>
    <row r="14" spans="1:12" ht="15">
      <c r="A14" s="32" t="s">
        <v>18</v>
      </c>
      <c r="B14" s="33" t="s">
        <v>74</v>
      </c>
      <c r="C14" s="34">
        <v>2.97</v>
      </c>
      <c r="D14" s="2">
        <v>3</v>
      </c>
      <c r="E14" s="18">
        <v>0</v>
      </c>
      <c r="F14" s="52">
        <v>50</v>
      </c>
      <c r="G14" s="27">
        <f t="shared" si="0"/>
        <v>5.611672278338945</v>
      </c>
      <c r="H14" s="13">
        <f t="shared" si="1"/>
        <v>0</v>
      </c>
      <c r="I14" s="13">
        <f t="shared" si="2"/>
        <v>0</v>
      </c>
      <c r="J14" s="29" t="s">
        <v>763</v>
      </c>
      <c r="L14" s="115"/>
    </row>
    <row r="15" spans="1:12" ht="15">
      <c r="A15" s="32" t="s">
        <v>20</v>
      </c>
      <c r="B15" s="33" t="s">
        <v>63</v>
      </c>
      <c r="C15" s="34">
        <v>1.55</v>
      </c>
      <c r="D15" s="2">
        <v>2.6</v>
      </c>
      <c r="E15" s="18">
        <v>0</v>
      </c>
      <c r="F15" s="52">
        <v>50</v>
      </c>
      <c r="G15" s="27">
        <f t="shared" si="0"/>
        <v>12.406947890818858</v>
      </c>
      <c r="H15" s="13">
        <f t="shared" si="1"/>
        <v>0</v>
      </c>
      <c r="I15" s="13">
        <f t="shared" si="2"/>
        <v>0</v>
      </c>
      <c r="J15" s="29" t="s">
        <v>763</v>
      </c>
      <c r="L15" s="115"/>
    </row>
    <row r="16" spans="1:12" ht="15">
      <c r="A16" s="32" t="s">
        <v>22</v>
      </c>
      <c r="B16" s="33" t="s">
        <v>23</v>
      </c>
      <c r="C16" s="34">
        <v>3.61</v>
      </c>
      <c r="D16" s="2">
        <v>3</v>
      </c>
      <c r="E16" s="60">
        <v>150</v>
      </c>
      <c r="F16" s="52">
        <v>100</v>
      </c>
      <c r="G16" s="28">
        <f aca="true" t="shared" si="3" ref="G16:G26">E16/(C16*D16)</f>
        <v>13.850415512465373</v>
      </c>
      <c r="H16" s="13">
        <f t="shared" si="1"/>
        <v>504.99999999999994</v>
      </c>
      <c r="I16" s="13">
        <f t="shared" si="2"/>
        <v>707</v>
      </c>
      <c r="L16" s="115"/>
    </row>
    <row r="17" spans="1:12" ht="15">
      <c r="A17" s="32" t="s">
        <v>24</v>
      </c>
      <c r="B17" s="33" t="s">
        <v>25</v>
      </c>
      <c r="C17" s="34">
        <v>19.87</v>
      </c>
      <c r="D17" s="2">
        <v>3</v>
      </c>
      <c r="E17" s="60">
        <v>250</v>
      </c>
      <c r="F17" s="52">
        <v>200</v>
      </c>
      <c r="G17" s="28">
        <f t="shared" si="3"/>
        <v>4.193927193423923</v>
      </c>
      <c r="H17" s="13">
        <f t="shared" si="1"/>
        <v>841.6666666666665</v>
      </c>
      <c r="I17" s="13">
        <f t="shared" si="2"/>
        <v>1178.3333333333335</v>
      </c>
      <c r="L17" s="115"/>
    </row>
    <row r="18" spans="1:12" ht="15">
      <c r="A18" s="32" t="s">
        <v>26</v>
      </c>
      <c r="B18" s="33" t="s">
        <v>27</v>
      </c>
      <c r="C18" s="34">
        <v>13.37</v>
      </c>
      <c r="D18" s="2">
        <v>3</v>
      </c>
      <c r="E18" s="60">
        <v>180</v>
      </c>
      <c r="F18" s="52">
        <v>0</v>
      </c>
      <c r="G18" s="28">
        <f t="shared" si="3"/>
        <v>4.487658937920718</v>
      </c>
      <c r="H18" s="13">
        <f t="shared" si="1"/>
        <v>606</v>
      </c>
      <c r="I18" s="13">
        <f t="shared" si="2"/>
        <v>848.4</v>
      </c>
      <c r="L18" s="115"/>
    </row>
    <row r="19" spans="1:12" ht="15">
      <c r="A19" s="32" t="s">
        <v>28</v>
      </c>
      <c r="B19" s="33" t="s">
        <v>29</v>
      </c>
      <c r="C19" s="34">
        <v>202.3</v>
      </c>
      <c r="D19" s="2">
        <v>3</v>
      </c>
      <c r="E19" s="60">
        <v>1600</v>
      </c>
      <c r="F19" s="52">
        <v>1200</v>
      </c>
      <c r="G19" s="28">
        <f t="shared" si="3"/>
        <v>2.6363486571099024</v>
      </c>
      <c r="H19" s="13">
        <f t="shared" si="1"/>
        <v>5386.666666666666</v>
      </c>
      <c r="I19" s="13">
        <f t="shared" si="2"/>
        <v>7541.333333333333</v>
      </c>
      <c r="L19" s="115"/>
    </row>
    <row r="20" spans="1:12" ht="15">
      <c r="A20" s="32" t="s">
        <v>30</v>
      </c>
      <c r="B20" s="33" t="s">
        <v>29</v>
      </c>
      <c r="C20" s="34">
        <v>34.4</v>
      </c>
      <c r="D20" s="2">
        <v>3</v>
      </c>
      <c r="E20" s="60">
        <v>480</v>
      </c>
      <c r="F20" s="52">
        <v>300</v>
      </c>
      <c r="G20" s="28">
        <f t="shared" si="3"/>
        <v>4.651162790697675</v>
      </c>
      <c r="H20" s="13">
        <f t="shared" si="1"/>
        <v>1616</v>
      </c>
      <c r="I20" s="13">
        <f t="shared" si="2"/>
        <v>2262.4</v>
      </c>
      <c r="L20" s="115"/>
    </row>
    <row r="21" spans="1:12" ht="15">
      <c r="A21" s="32" t="s">
        <v>32</v>
      </c>
      <c r="B21" s="91" t="s">
        <v>31</v>
      </c>
      <c r="C21" s="34">
        <v>34.92</v>
      </c>
      <c r="D21" s="2">
        <v>3</v>
      </c>
      <c r="E21" s="60">
        <v>400</v>
      </c>
      <c r="F21" s="52">
        <v>200</v>
      </c>
      <c r="G21" s="28">
        <f t="shared" si="3"/>
        <v>3.818251240931653</v>
      </c>
      <c r="H21" s="13">
        <f t="shared" si="1"/>
        <v>1346.6666666666665</v>
      </c>
      <c r="I21" s="13">
        <f t="shared" si="2"/>
        <v>1885.3333333333333</v>
      </c>
      <c r="L21" s="115"/>
    </row>
    <row r="22" spans="1:12" ht="15">
      <c r="A22" s="32" t="s">
        <v>33</v>
      </c>
      <c r="B22" s="91" t="s">
        <v>733</v>
      </c>
      <c r="C22" s="34">
        <v>5.14</v>
      </c>
      <c r="D22" s="2">
        <v>2.6</v>
      </c>
      <c r="E22" s="60">
        <v>0</v>
      </c>
      <c r="F22" s="52">
        <v>230</v>
      </c>
      <c r="G22" s="27">
        <f>F22/(C22*D22)</f>
        <v>17.21041604310087</v>
      </c>
      <c r="H22" s="13">
        <f t="shared" si="1"/>
        <v>0</v>
      </c>
      <c r="I22" s="13">
        <f t="shared" si="2"/>
        <v>0</v>
      </c>
      <c r="J22" s="29" t="s">
        <v>763</v>
      </c>
      <c r="L22" s="115"/>
    </row>
    <row r="23" spans="1:12" ht="15">
      <c r="A23" s="32" t="s">
        <v>34</v>
      </c>
      <c r="B23" s="33" t="s">
        <v>35</v>
      </c>
      <c r="C23" s="34">
        <v>4.72</v>
      </c>
      <c r="D23" s="2">
        <v>2.6</v>
      </c>
      <c r="E23" s="60">
        <v>0</v>
      </c>
      <c r="F23" s="52">
        <v>50</v>
      </c>
      <c r="G23" s="27">
        <f>F23/(C23*D23)</f>
        <v>4.074315514993481</v>
      </c>
      <c r="H23" s="13">
        <f t="shared" si="1"/>
        <v>0</v>
      </c>
      <c r="I23" s="13">
        <f t="shared" si="2"/>
        <v>0</v>
      </c>
      <c r="L23" s="115"/>
    </row>
    <row r="24" spans="1:12" ht="15">
      <c r="A24" s="32" t="s">
        <v>107</v>
      </c>
      <c r="B24" s="33" t="s">
        <v>21</v>
      </c>
      <c r="C24" s="34">
        <v>4.52</v>
      </c>
      <c r="D24" s="2">
        <v>2.6</v>
      </c>
      <c r="E24" s="60">
        <v>0</v>
      </c>
      <c r="F24" s="52">
        <v>60</v>
      </c>
      <c r="G24" s="27">
        <f>F24/(C24*D24)</f>
        <v>5.105513955071478</v>
      </c>
      <c r="H24" s="13">
        <f>(E24/3600)*$H$1*$G$1*$I$1</f>
        <v>0</v>
      </c>
      <c r="I24" s="13">
        <f>E24*$H$1*$G$1/3600*$J$1</f>
        <v>0</v>
      </c>
      <c r="J24" s="29" t="s">
        <v>763</v>
      </c>
      <c r="L24" s="115"/>
    </row>
    <row r="25" spans="1:12" ht="15">
      <c r="A25" s="32" t="s">
        <v>36</v>
      </c>
      <c r="B25" s="33" t="s">
        <v>49</v>
      </c>
      <c r="C25" s="34">
        <v>13.8</v>
      </c>
      <c r="D25" s="2">
        <v>3</v>
      </c>
      <c r="E25" s="60">
        <v>100</v>
      </c>
      <c r="F25" s="52">
        <v>0</v>
      </c>
      <c r="G25" s="28">
        <f t="shared" si="3"/>
        <v>2.4154589371980673</v>
      </c>
      <c r="H25" s="13">
        <f t="shared" si="1"/>
        <v>336.66666666666663</v>
      </c>
      <c r="I25" s="13">
        <f t="shared" si="2"/>
        <v>471.3333333333333</v>
      </c>
      <c r="L25" s="115"/>
    </row>
    <row r="26" spans="1:13" ht="15">
      <c r="A26" s="32" t="s">
        <v>37</v>
      </c>
      <c r="B26" s="33" t="s">
        <v>38</v>
      </c>
      <c r="C26" s="34">
        <v>17.42</v>
      </c>
      <c r="D26" s="2">
        <v>3</v>
      </c>
      <c r="E26" s="60">
        <v>260</v>
      </c>
      <c r="F26" s="52">
        <v>200</v>
      </c>
      <c r="G26" s="28">
        <f t="shared" si="3"/>
        <v>4.975124378109452</v>
      </c>
      <c r="H26" s="13">
        <f t="shared" si="1"/>
        <v>875.3333333333331</v>
      </c>
      <c r="I26" s="13">
        <f t="shared" si="2"/>
        <v>1225.4666666666667</v>
      </c>
      <c r="L26" s="115" t="s">
        <v>759</v>
      </c>
      <c r="M26" s="116" t="s">
        <v>761</v>
      </c>
    </row>
    <row r="27" spans="1:13" ht="15">
      <c r="A27" s="32" t="s">
        <v>39</v>
      </c>
      <c r="B27" s="33" t="s">
        <v>38</v>
      </c>
      <c r="C27" s="34">
        <v>17.42</v>
      </c>
      <c r="D27" s="2">
        <v>3</v>
      </c>
      <c r="E27" s="60">
        <v>260</v>
      </c>
      <c r="F27" s="52">
        <v>200</v>
      </c>
      <c r="G27" s="28">
        <f aca="true" t="shared" si="4" ref="G27:G36">E27/(C27*D27)</f>
        <v>4.975124378109452</v>
      </c>
      <c r="H27" s="13">
        <f t="shared" si="1"/>
        <v>875.3333333333331</v>
      </c>
      <c r="I27" s="13">
        <f t="shared" si="2"/>
        <v>1225.4666666666667</v>
      </c>
      <c r="L27" s="115" t="s">
        <v>759</v>
      </c>
      <c r="M27" s="116" t="s">
        <v>761</v>
      </c>
    </row>
    <row r="28" spans="1:13" ht="15">
      <c r="A28" s="32" t="s">
        <v>40</v>
      </c>
      <c r="B28" s="33" t="s">
        <v>41</v>
      </c>
      <c r="C28" s="34">
        <v>17.42</v>
      </c>
      <c r="D28" s="2">
        <v>3</v>
      </c>
      <c r="E28" s="60">
        <v>260</v>
      </c>
      <c r="F28" s="52">
        <v>200</v>
      </c>
      <c r="G28" s="28">
        <f t="shared" si="4"/>
        <v>4.975124378109452</v>
      </c>
      <c r="H28" s="13">
        <f t="shared" si="1"/>
        <v>875.3333333333331</v>
      </c>
      <c r="I28" s="13">
        <f t="shared" si="2"/>
        <v>1225.4666666666667</v>
      </c>
      <c r="L28" s="115" t="s">
        <v>759</v>
      </c>
      <c r="M28" s="116" t="s">
        <v>761</v>
      </c>
    </row>
    <row r="29" spans="1:13" ht="15">
      <c r="A29" s="32" t="s">
        <v>42</v>
      </c>
      <c r="B29" s="33" t="s">
        <v>41</v>
      </c>
      <c r="C29" s="34">
        <v>17.42</v>
      </c>
      <c r="D29" s="2">
        <v>3</v>
      </c>
      <c r="E29" s="60">
        <v>260</v>
      </c>
      <c r="F29" s="52">
        <v>200</v>
      </c>
      <c r="G29" s="28">
        <f t="shared" si="4"/>
        <v>4.975124378109452</v>
      </c>
      <c r="H29" s="13">
        <f t="shared" si="1"/>
        <v>875.3333333333331</v>
      </c>
      <c r="I29" s="13">
        <f t="shared" si="2"/>
        <v>1225.4666666666667</v>
      </c>
      <c r="L29" s="115" t="s">
        <v>759</v>
      </c>
      <c r="M29" s="116" t="s">
        <v>761</v>
      </c>
    </row>
    <row r="30" spans="1:13" ht="15">
      <c r="A30" s="32" t="s">
        <v>43</v>
      </c>
      <c r="B30" s="33" t="s">
        <v>44</v>
      </c>
      <c r="C30" s="34">
        <v>17.42</v>
      </c>
      <c r="D30" s="2">
        <v>3</v>
      </c>
      <c r="E30" s="60">
        <v>260</v>
      </c>
      <c r="F30" s="52">
        <v>200</v>
      </c>
      <c r="G30" s="28">
        <f t="shared" si="4"/>
        <v>4.975124378109452</v>
      </c>
      <c r="H30" s="13">
        <f t="shared" si="1"/>
        <v>875.3333333333331</v>
      </c>
      <c r="I30" s="13">
        <f t="shared" si="2"/>
        <v>1225.4666666666667</v>
      </c>
      <c r="L30" s="115" t="s">
        <v>759</v>
      </c>
      <c r="M30" s="116" t="s">
        <v>761</v>
      </c>
    </row>
    <row r="31" spans="1:13" ht="15">
      <c r="A31" s="32" t="s">
        <v>45</v>
      </c>
      <c r="B31" s="33" t="s">
        <v>44</v>
      </c>
      <c r="C31" s="34">
        <v>17.42</v>
      </c>
      <c r="D31" s="2">
        <v>3</v>
      </c>
      <c r="E31" s="60">
        <v>260</v>
      </c>
      <c r="F31" s="52">
        <v>200</v>
      </c>
      <c r="G31" s="28">
        <f t="shared" si="4"/>
        <v>4.975124378109452</v>
      </c>
      <c r="H31" s="13">
        <f t="shared" si="1"/>
        <v>875.3333333333331</v>
      </c>
      <c r="I31" s="13">
        <f t="shared" si="2"/>
        <v>1225.4666666666667</v>
      </c>
      <c r="L31" s="115" t="s">
        <v>759</v>
      </c>
      <c r="M31" s="116" t="s">
        <v>761</v>
      </c>
    </row>
    <row r="32" spans="1:13" ht="15">
      <c r="A32" s="32" t="s">
        <v>46</v>
      </c>
      <c r="B32" s="33" t="s">
        <v>44</v>
      </c>
      <c r="C32" s="34">
        <v>17.55</v>
      </c>
      <c r="D32" s="2">
        <v>3</v>
      </c>
      <c r="E32" s="60">
        <v>260</v>
      </c>
      <c r="F32" s="52">
        <v>200</v>
      </c>
      <c r="G32" s="28">
        <f t="shared" si="4"/>
        <v>4.938271604938271</v>
      </c>
      <c r="H32" s="13">
        <f t="shared" si="1"/>
        <v>875.3333333333331</v>
      </c>
      <c r="I32" s="13">
        <f t="shared" si="2"/>
        <v>1225.4666666666667</v>
      </c>
      <c r="L32" s="115" t="s">
        <v>759</v>
      </c>
      <c r="M32" s="116" t="s">
        <v>761</v>
      </c>
    </row>
    <row r="33" spans="1:12" ht="15">
      <c r="A33" s="32" t="s">
        <v>47</v>
      </c>
      <c r="B33" s="33" t="s">
        <v>29</v>
      </c>
      <c r="C33" s="34">
        <v>147.49</v>
      </c>
      <c r="D33" s="2">
        <v>3</v>
      </c>
      <c r="E33" s="60">
        <v>1200</v>
      </c>
      <c r="F33" s="52">
        <v>1000</v>
      </c>
      <c r="G33" s="28">
        <f t="shared" si="4"/>
        <v>2.7120482744592853</v>
      </c>
      <c r="H33" s="13">
        <f t="shared" si="1"/>
        <v>4039.9999999999995</v>
      </c>
      <c r="I33" s="13">
        <f t="shared" si="2"/>
        <v>5656</v>
      </c>
      <c r="L33" s="115"/>
    </row>
    <row r="34" spans="1:12" ht="15">
      <c r="A34" s="32" t="s">
        <v>48</v>
      </c>
      <c r="B34" s="33" t="s">
        <v>12</v>
      </c>
      <c r="C34" s="34">
        <v>2.26</v>
      </c>
      <c r="D34" s="2">
        <v>2.6</v>
      </c>
      <c r="E34" s="60">
        <v>0</v>
      </c>
      <c r="F34" s="52">
        <v>30</v>
      </c>
      <c r="G34" s="27">
        <f>F34/(C34*D34)</f>
        <v>5.105513955071478</v>
      </c>
      <c r="H34" s="13">
        <f t="shared" si="1"/>
        <v>0</v>
      </c>
      <c r="I34" s="13">
        <f t="shared" si="2"/>
        <v>0</v>
      </c>
      <c r="J34" s="29" t="s">
        <v>763</v>
      </c>
      <c r="L34" s="115"/>
    </row>
    <row r="35" spans="1:12" ht="15">
      <c r="A35" s="32" t="s">
        <v>50</v>
      </c>
      <c r="B35" s="33" t="s">
        <v>35</v>
      </c>
      <c r="C35" s="34">
        <v>17.65</v>
      </c>
      <c r="D35" s="2">
        <v>3</v>
      </c>
      <c r="E35" s="60">
        <v>100</v>
      </c>
      <c r="F35" s="52">
        <v>0</v>
      </c>
      <c r="G35" s="28">
        <f t="shared" si="4"/>
        <v>1.8885741265344667</v>
      </c>
      <c r="H35" s="13">
        <f t="shared" si="1"/>
        <v>336.66666666666663</v>
      </c>
      <c r="I35" s="13">
        <f t="shared" si="2"/>
        <v>471.3333333333333</v>
      </c>
      <c r="L35" s="115"/>
    </row>
    <row r="36" spans="1:12" ht="15">
      <c r="A36" s="32" t="s">
        <v>51</v>
      </c>
      <c r="B36" s="33" t="s">
        <v>52</v>
      </c>
      <c r="C36" s="34">
        <v>17.69</v>
      </c>
      <c r="D36" s="2">
        <v>3</v>
      </c>
      <c r="E36" s="60">
        <v>180</v>
      </c>
      <c r="F36" s="52">
        <v>60</v>
      </c>
      <c r="G36" s="28">
        <f t="shared" si="4"/>
        <v>3.3917467495760314</v>
      </c>
      <c r="H36" s="13">
        <f t="shared" si="1"/>
        <v>606</v>
      </c>
      <c r="I36" s="13">
        <f t="shared" si="2"/>
        <v>848.4</v>
      </c>
      <c r="L36" s="115"/>
    </row>
    <row r="37" spans="1:12" ht="15">
      <c r="A37" s="32" t="s">
        <v>53</v>
      </c>
      <c r="B37" s="33" t="s">
        <v>54</v>
      </c>
      <c r="C37" s="34">
        <v>3.46</v>
      </c>
      <c r="D37" s="2">
        <v>2.6</v>
      </c>
      <c r="E37" s="60">
        <v>0</v>
      </c>
      <c r="F37" s="52">
        <v>200</v>
      </c>
      <c r="G37" s="28"/>
      <c r="H37" s="13">
        <f t="shared" si="1"/>
        <v>0</v>
      </c>
      <c r="I37" s="13">
        <f t="shared" si="2"/>
        <v>0</v>
      </c>
      <c r="J37" s="29" t="s">
        <v>763</v>
      </c>
      <c r="L37" s="115"/>
    </row>
    <row r="38" spans="1:12" ht="15">
      <c r="A38" s="32" t="s">
        <v>55</v>
      </c>
      <c r="B38" s="33" t="s">
        <v>12</v>
      </c>
      <c r="C38" s="34">
        <v>2.37</v>
      </c>
      <c r="D38" s="2">
        <v>2.6</v>
      </c>
      <c r="E38" s="60">
        <v>0</v>
      </c>
      <c r="F38" s="52">
        <v>30</v>
      </c>
      <c r="G38" s="28"/>
      <c r="H38" s="13">
        <f t="shared" si="1"/>
        <v>0</v>
      </c>
      <c r="I38" s="13">
        <f t="shared" si="2"/>
        <v>0</v>
      </c>
      <c r="J38" s="29" t="s">
        <v>763</v>
      </c>
      <c r="L38" s="115"/>
    </row>
    <row r="39" spans="1:12" ht="15">
      <c r="A39" s="32" t="s">
        <v>56</v>
      </c>
      <c r="B39" s="33" t="s">
        <v>74</v>
      </c>
      <c r="C39" s="34">
        <v>3.3</v>
      </c>
      <c r="D39" s="2">
        <v>2.6</v>
      </c>
      <c r="E39" s="60">
        <v>0</v>
      </c>
      <c r="F39" s="52">
        <v>50</v>
      </c>
      <c r="G39" s="27">
        <f>F39/(C39*D39)</f>
        <v>5.827505827505828</v>
      </c>
      <c r="H39" s="13">
        <f t="shared" si="1"/>
        <v>0</v>
      </c>
      <c r="I39" s="13">
        <f t="shared" si="2"/>
        <v>0</v>
      </c>
      <c r="J39" s="29" t="s">
        <v>763</v>
      </c>
      <c r="L39" s="115"/>
    </row>
    <row r="40" spans="1:12" ht="15">
      <c r="A40" s="32" t="s">
        <v>57</v>
      </c>
      <c r="B40" s="33" t="s">
        <v>58</v>
      </c>
      <c r="C40" s="34">
        <v>29.09</v>
      </c>
      <c r="D40" s="2">
        <v>3</v>
      </c>
      <c r="E40" s="60">
        <v>200</v>
      </c>
      <c r="F40" s="52">
        <v>150</v>
      </c>
      <c r="G40" s="28">
        <f>E40/(C40*D40)</f>
        <v>2.2917382834880256</v>
      </c>
      <c r="H40" s="13">
        <f t="shared" si="1"/>
        <v>673.3333333333333</v>
      </c>
      <c r="I40" s="13">
        <f t="shared" si="2"/>
        <v>942.6666666666666</v>
      </c>
      <c r="L40" s="115"/>
    </row>
    <row r="41" spans="1:12" ht="15">
      <c r="A41" s="32" t="s">
        <v>59</v>
      </c>
      <c r="B41" s="33" t="s">
        <v>691</v>
      </c>
      <c r="C41" s="34">
        <v>14.64</v>
      </c>
      <c r="D41" s="2">
        <v>3</v>
      </c>
      <c r="E41" s="60">
        <v>160</v>
      </c>
      <c r="F41" s="52">
        <v>250</v>
      </c>
      <c r="G41" s="28">
        <f>E41/(C41*D41)</f>
        <v>3.6429872495446265</v>
      </c>
      <c r="H41" s="13">
        <f t="shared" si="1"/>
        <v>538.6666666666666</v>
      </c>
      <c r="I41" s="13">
        <f t="shared" si="2"/>
        <v>754.1333333333333</v>
      </c>
      <c r="L41" s="115"/>
    </row>
    <row r="42" spans="1:12" ht="15">
      <c r="A42" s="32" t="s">
        <v>60</v>
      </c>
      <c r="B42" s="33" t="s">
        <v>27</v>
      </c>
      <c r="C42" s="34">
        <v>27.98</v>
      </c>
      <c r="D42" s="2">
        <v>3</v>
      </c>
      <c r="E42" s="60">
        <v>200</v>
      </c>
      <c r="F42" s="52">
        <v>180</v>
      </c>
      <c r="G42" s="28">
        <f>E42/(C42*D42)</f>
        <v>2.382654276864427</v>
      </c>
      <c r="H42" s="13">
        <f t="shared" si="1"/>
        <v>673.3333333333333</v>
      </c>
      <c r="I42" s="13">
        <f t="shared" si="2"/>
        <v>942.6666666666666</v>
      </c>
      <c r="L42" s="115"/>
    </row>
    <row r="43" spans="1:12" ht="15">
      <c r="A43" s="32" t="s">
        <v>61</v>
      </c>
      <c r="B43" s="33" t="s">
        <v>63</v>
      </c>
      <c r="C43" s="34">
        <v>1.71</v>
      </c>
      <c r="D43" s="2">
        <v>3</v>
      </c>
      <c r="E43" s="60">
        <v>0</v>
      </c>
      <c r="F43" s="52">
        <v>50</v>
      </c>
      <c r="G43" s="27">
        <f>F43/(C43*D43)</f>
        <v>9.746588693957115</v>
      </c>
      <c r="H43" s="13">
        <f t="shared" si="1"/>
        <v>0</v>
      </c>
      <c r="I43" s="13">
        <f t="shared" si="2"/>
        <v>0</v>
      </c>
      <c r="J43" s="29" t="s">
        <v>763</v>
      </c>
      <c r="L43" s="115"/>
    </row>
    <row r="44" spans="1:13" ht="15">
      <c r="A44" s="32" t="s">
        <v>62</v>
      </c>
      <c r="B44" s="33" t="s">
        <v>692</v>
      </c>
      <c r="C44" s="34">
        <v>22.5</v>
      </c>
      <c r="D44" s="2">
        <v>2.6</v>
      </c>
      <c r="E44" s="60">
        <v>340</v>
      </c>
      <c r="F44" s="52">
        <v>300</v>
      </c>
      <c r="G44" s="28">
        <f>E44/(C44*D44)</f>
        <v>5.811965811965812</v>
      </c>
      <c r="H44" s="13">
        <f t="shared" si="1"/>
        <v>1144.6666666666665</v>
      </c>
      <c r="I44" s="13">
        <f t="shared" si="2"/>
        <v>1602.5333333333333</v>
      </c>
      <c r="L44" s="115" t="s">
        <v>759</v>
      </c>
      <c r="M44" s="116" t="s">
        <v>761</v>
      </c>
    </row>
    <row r="45" spans="1:13" ht="15">
      <c r="A45" s="32" t="s">
        <v>64</v>
      </c>
      <c r="B45" s="33" t="s">
        <v>65</v>
      </c>
      <c r="C45" s="34">
        <v>149.53</v>
      </c>
      <c r="D45" s="2">
        <v>3</v>
      </c>
      <c r="E45" s="60">
        <v>1800</v>
      </c>
      <c r="F45" s="52">
        <f>E45</f>
        <v>1800</v>
      </c>
      <c r="G45" s="28">
        <f>E45/(C45*D45)</f>
        <v>4.012572727880692</v>
      </c>
      <c r="H45" s="13">
        <f t="shared" si="1"/>
        <v>6060</v>
      </c>
      <c r="I45" s="13">
        <f t="shared" si="2"/>
        <v>8484</v>
      </c>
      <c r="L45" s="115" t="s">
        <v>759</v>
      </c>
      <c r="M45" s="116" t="s">
        <v>761</v>
      </c>
    </row>
    <row r="46" spans="1:13" ht="15">
      <c r="A46" s="32" t="s">
        <v>66</v>
      </c>
      <c r="B46" s="33" t="s">
        <v>67</v>
      </c>
      <c r="C46" s="34">
        <v>18.61</v>
      </c>
      <c r="D46" s="2">
        <v>3</v>
      </c>
      <c r="E46" s="60">
        <v>280</v>
      </c>
      <c r="F46" s="52">
        <f>E46</f>
        <v>280</v>
      </c>
      <c r="G46" s="28">
        <f>E46/(C46*D46)</f>
        <v>5.015224789539674</v>
      </c>
      <c r="H46" s="13">
        <f t="shared" si="1"/>
        <v>942.6666666666666</v>
      </c>
      <c r="I46" s="13">
        <f t="shared" si="2"/>
        <v>1319.7333333333333</v>
      </c>
      <c r="L46" s="115" t="s">
        <v>759</v>
      </c>
      <c r="M46" s="116" t="s">
        <v>761</v>
      </c>
    </row>
    <row r="47" spans="1:13" ht="15">
      <c r="A47" s="32" t="s">
        <v>68</v>
      </c>
      <c r="B47" s="33" t="s">
        <v>69</v>
      </c>
      <c r="C47" s="34">
        <v>21.2</v>
      </c>
      <c r="D47" s="2">
        <v>3</v>
      </c>
      <c r="E47" s="60">
        <v>1600</v>
      </c>
      <c r="F47" s="52">
        <f>E47*0.8</f>
        <v>1280</v>
      </c>
      <c r="G47" s="28">
        <f>E47/(C47*D47)</f>
        <v>25.157232704402517</v>
      </c>
      <c r="H47" s="13">
        <f t="shared" si="1"/>
        <v>5386.666666666666</v>
      </c>
      <c r="I47" s="13">
        <f t="shared" si="2"/>
        <v>7541.333333333333</v>
      </c>
      <c r="L47" s="115" t="s">
        <v>757</v>
      </c>
      <c r="M47" s="116" t="s">
        <v>760</v>
      </c>
    </row>
    <row r="48" spans="1:12" ht="15">
      <c r="A48" s="32" t="s">
        <v>70</v>
      </c>
      <c r="B48" s="33" t="s">
        <v>710</v>
      </c>
      <c r="C48" s="34">
        <v>163.27</v>
      </c>
      <c r="D48" s="2">
        <v>2.6</v>
      </c>
      <c r="E48" s="60">
        <v>800</v>
      </c>
      <c r="F48" s="52">
        <v>1600</v>
      </c>
      <c r="G48" s="28"/>
      <c r="H48" s="13">
        <f t="shared" si="1"/>
        <v>2693.333333333333</v>
      </c>
      <c r="I48" s="13">
        <f t="shared" si="2"/>
        <v>3770.6666666666665</v>
      </c>
      <c r="L48" s="115"/>
    </row>
    <row r="49" spans="1:12" ht="15">
      <c r="A49" s="32" t="s">
        <v>71</v>
      </c>
      <c r="B49" s="33" t="s">
        <v>693</v>
      </c>
      <c r="C49" s="34">
        <v>7.04</v>
      </c>
      <c r="D49" s="2">
        <v>2.6</v>
      </c>
      <c r="E49" s="60">
        <v>0</v>
      </c>
      <c r="F49" s="52">
        <v>50</v>
      </c>
      <c r="G49" s="27">
        <f>F49/(C49*D49)</f>
        <v>2.7316433566433562</v>
      </c>
      <c r="H49" s="13">
        <f t="shared" si="1"/>
        <v>0</v>
      </c>
      <c r="I49" s="13">
        <f t="shared" si="2"/>
        <v>0</v>
      </c>
      <c r="L49" s="115"/>
    </row>
    <row r="50" spans="1:12" ht="15">
      <c r="A50" s="32" t="s">
        <v>72</v>
      </c>
      <c r="B50" s="33" t="s">
        <v>447</v>
      </c>
      <c r="C50" s="34">
        <v>9.75</v>
      </c>
      <c r="D50" s="2">
        <v>2.6</v>
      </c>
      <c r="E50" s="60">
        <v>0</v>
      </c>
      <c r="F50" s="52">
        <v>60</v>
      </c>
      <c r="G50" s="28"/>
      <c r="H50" s="13">
        <f t="shared" si="1"/>
        <v>0</v>
      </c>
      <c r="I50" s="13">
        <f t="shared" si="2"/>
        <v>0</v>
      </c>
      <c r="J50" s="29" t="s">
        <v>763</v>
      </c>
      <c r="L50" s="115"/>
    </row>
    <row r="51" spans="1:12" ht="15">
      <c r="A51" s="32" t="s">
        <v>73</v>
      </c>
      <c r="B51" s="33" t="s">
        <v>63</v>
      </c>
      <c r="C51" s="34">
        <v>6.36</v>
      </c>
      <c r="D51" s="2">
        <v>3</v>
      </c>
      <c r="E51" s="60">
        <v>0</v>
      </c>
      <c r="F51" s="52">
        <v>80</v>
      </c>
      <c r="G51" s="27">
        <f>F51/(C51*D51)</f>
        <v>4.192872117400419</v>
      </c>
      <c r="H51" s="13">
        <f t="shared" si="1"/>
        <v>0</v>
      </c>
      <c r="I51" s="13">
        <f t="shared" si="2"/>
        <v>0</v>
      </c>
      <c r="J51" s="29" t="s">
        <v>763</v>
      </c>
      <c r="L51" s="115"/>
    </row>
    <row r="52" spans="1:13" ht="15">
      <c r="A52" s="32" t="s">
        <v>75</v>
      </c>
      <c r="B52" s="33" t="s">
        <v>76</v>
      </c>
      <c r="C52" s="34">
        <v>18.86</v>
      </c>
      <c r="D52" s="2">
        <v>3</v>
      </c>
      <c r="E52" s="60">
        <v>280</v>
      </c>
      <c r="F52" s="52">
        <f>E52</f>
        <v>280</v>
      </c>
      <c r="G52" s="28">
        <f>E52/(C52*D52)</f>
        <v>4.948745139625309</v>
      </c>
      <c r="H52" s="13">
        <f>(E52/3600)*$H$1*$G$1*$I$1</f>
        <v>942.6666666666666</v>
      </c>
      <c r="I52" s="13">
        <f>E52*$H$1*$G$1/3600*$J$1</f>
        <v>1319.7333333333333</v>
      </c>
      <c r="L52" s="115" t="s">
        <v>759</v>
      </c>
      <c r="M52" s="116" t="s">
        <v>761</v>
      </c>
    </row>
    <row r="53" spans="1:12" ht="15">
      <c r="A53" s="32" t="s">
        <v>77</v>
      </c>
      <c r="B53" s="33" t="s">
        <v>694</v>
      </c>
      <c r="C53" s="34">
        <v>6.62</v>
      </c>
      <c r="D53" s="2">
        <v>3</v>
      </c>
      <c r="E53" s="60">
        <v>0</v>
      </c>
      <c r="F53" s="52">
        <v>60</v>
      </c>
      <c r="G53" s="27">
        <f>F53/(C53*D53)</f>
        <v>3.0211480362537766</v>
      </c>
      <c r="H53" s="13">
        <f>(E53/3600)*$H$1*$G$1*$I$1</f>
        <v>0</v>
      </c>
      <c r="I53" s="13">
        <f>E53*$H$1*$G$1/3600*$J$1</f>
        <v>0</v>
      </c>
      <c r="J53" s="29" t="s">
        <v>763</v>
      </c>
      <c r="L53" s="115"/>
    </row>
    <row r="54" spans="1:12" ht="15">
      <c r="A54" s="32" t="s">
        <v>83</v>
      </c>
      <c r="B54" s="33" t="s">
        <v>695</v>
      </c>
      <c r="C54" s="34">
        <v>18.93</v>
      </c>
      <c r="D54" s="2">
        <v>3</v>
      </c>
      <c r="E54" s="60">
        <v>230</v>
      </c>
      <c r="F54" s="52">
        <v>180</v>
      </c>
      <c r="G54" s="28">
        <f>E54/(C54*D54)</f>
        <v>4.050008804366966</v>
      </c>
      <c r="H54" s="13">
        <f>(E54/3600)*$H$1*$G$1*$I$1</f>
        <v>774.3333333333333</v>
      </c>
      <c r="I54" s="13">
        <f>E54*$H$1*$G$1/3600*$J$1</f>
        <v>1084.0666666666666</v>
      </c>
      <c r="L54" s="115"/>
    </row>
    <row r="55" spans="1:12" ht="15">
      <c r="A55" s="32" t="s">
        <v>85</v>
      </c>
      <c r="B55" s="33" t="s">
        <v>695</v>
      </c>
      <c r="C55" s="34">
        <v>10.95</v>
      </c>
      <c r="D55" s="2">
        <v>3</v>
      </c>
      <c r="E55" s="60">
        <v>140</v>
      </c>
      <c r="F55" s="52">
        <v>100</v>
      </c>
      <c r="G55" s="28">
        <f>E55/(C55*D55)</f>
        <v>4.261796042617961</v>
      </c>
      <c r="H55" s="13">
        <f>(E55/3600)*$H$1*$G$1*$I$1</f>
        <v>471.3333333333333</v>
      </c>
      <c r="I55" s="13">
        <f>E55*$H$1*$G$1/3600*$J$1</f>
        <v>659.8666666666667</v>
      </c>
      <c r="L55" s="115"/>
    </row>
    <row r="56" spans="1:12" ht="15">
      <c r="A56" s="32" t="s">
        <v>96</v>
      </c>
      <c r="B56" s="33" t="s">
        <v>12</v>
      </c>
      <c r="C56" s="34">
        <v>4.24</v>
      </c>
      <c r="D56" s="2">
        <v>2.6</v>
      </c>
      <c r="E56" s="60">
        <v>0</v>
      </c>
      <c r="F56" s="52">
        <v>60</v>
      </c>
      <c r="G56" s="28"/>
      <c r="H56" s="13">
        <f aca="true" t="shared" si="5" ref="H56:H67">(E56/3600)*$H$1*$G$1*$I$1</f>
        <v>0</v>
      </c>
      <c r="I56" s="13">
        <f aca="true" t="shared" si="6" ref="I56:I67">E56*$H$1*$G$1/3600*$J$1</f>
        <v>0</v>
      </c>
      <c r="J56" s="29" t="s">
        <v>763</v>
      </c>
      <c r="L56" s="115"/>
    </row>
    <row r="57" spans="1:12" ht="15">
      <c r="A57" s="32" t="s">
        <v>97</v>
      </c>
      <c r="B57" s="33" t="s">
        <v>98</v>
      </c>
      <c r="C57" s="34">
        <v>8.76</v>
      </c>
      <c r="D57" s="2">
        <v>2.6</v>
      </c>
      <c r="E57" s="60">
        <v>0</v>
      </c>
      <c r="F57" s="52">
        <v>100</v>
      </c>
      <c r="G57" s="28"/>
      <c r="H57" s="13">
        <f t="shared" si="5"/>
        <v>0</v>
      </c>
      <c r="I57" s="13">
        <f t="shared" si="6"/>
        <v>0</v>
      </c>
      <c r="J57" s="29" t="s">
        <v>763</v>
      </c>
      <c r="L57" s="115"/>
    </row>
    <row r="58" spans="1:12" ht="15">
      <c r="A58" s="32" t="s">
        <v>99</v>
      </c>
      <c r="B58" s="33" t="s">
        <v>84</v>
      </c>
      <c r="C58" s="34">
        <v>13.49</v>
      </c>
      <c r="D58" s="2">
        <v>3</v>
      </c>
      <c r="E58" s="60">
        <v>180</v>
      </c>
      <c r="F58" s="52">
        <v>120</v>
      </c>
      <c r="G58" s="28">
        <f>E58/(C58*D58)</f>
        <v>4.447739065974797</v>
      </c>
      <c r="H58" s="13">
        <f t="shared" si="5"/>
        <v>606</v>
      </c>
      <c r="I58" s="13">
        <f t="shared" si="6"/>
        <v>848.4</v>
      </c>
      <c r="L58" s="115"/>
    </row>
    <row r="59" spans="1:12" ht="15">
      <c r="A59" s="32" t="s">
        <v>104</v>
      </c>
      <c r="B59" s="33" t="s">
        <v>678</v>
      </c>
      <c r="C59" s="34">
        <v>7.38</v>
      </c>
      <c r="D59" s="2">
        <v>3</v>
      </c>
      <c r="E59" s="60">
        <v>100</v>
      </c>
      <c r="F59" s="52">
        <v>0</v>
      </c>
      <c r="G59" s="28">
        <f>E59/(C59*D59)</f>
        <v>4.5167118337850045</v>
      </c>
      <c r="H59" s="13">
        <f t="shared" si="5"/>
        <v>336.66666666666663</v>
      </c>
      <c r="I59" s="13">
        <f t="shared" si="6"/>
        <v>471.3333333333333</v>
      </c>
      <c r="L59" s="115"/>
    </row>
    <row r="60" spans="1:12" ht="15">
      <c r="A60" s="32" t="s">
        <v>105</v>
      </c>
      <c r="B60" s="33" t="s">
        <v>84</v>
      </c>
      <c r="C60" s="34">
        <v>12.05</v>
      </c>
      <c r="D60" s="2">
        <v>3</v>
      </c>
      <c r="E60" s="60">
        <v>180</v>
      </c>
      <c r="F60" s="52">
        <v>120</v>
      </c>
      <c r="G60" s="28">
        <f>E60/(C60*D60)</f>
        <v>4.979253112033194</v>
      </c>
      <c r="H60" s="13">
        <f t="shared" si="5"/>
        <v>606</v>
      </c>
      <c r="I60" s="13">
        <f t="shared" si="6"/>
        <v>848.4</v>
      </c>
      <c r="L60" s="115"/>
    </row>
    <row r="61" spans="1:12" ht="15">
      <c r="A61" s="32" t="s">
        <v>107</v>
      </c>
      <c r="B61" s="33" t="s">
        <v>21</v>
      </c>
      <c r="C61" s="34">
        <v>4.52</v>
      </c>
      <c r="D61" s="2">
        <v>3</v>
      </c>
      <c r="E61" s="60">
        <v>0</v>
      </c>
      <c r="F61" s="52">
        <v>60</v>
      </c>
      <c r="G61" s="27">
        <f>F61/(C61*D61)</f>
        <v>4.424778761061948</v>
      </c>
      <c r="H61" s="13">
        <f t="shared" si="5"/>
        <v>0</v>
      </c>
      <c r="I61" s="13">
        <f t="shared" si="6"/>
        <v>0</v>
      </c>
      <c r="J61" s="29" t="s">
        <v>763</v>
      </c>
      <c r="L61" s="115"/>
    </row>
    <row r="62" spans="1:12" ht="15">
      <c r="A62" s="32" t="s">
        <v>106</v>
      </c>
      <c r="B62" s="33" t="s">
        <v>84</v>
      </c>
      <c r="C62" s="34">
        <v>13.56</v>
      </c>
      <c r="D62" s="2">
        <v>3</v>
      </c>
      <c r="E62" s="60">
        <v>180</v>
      </c>
      <c r="F62" s="52">
        <v>120</v>
      </c>
      <c r="G62" s="28">
        <f>E62/(C62*D62)</f>
        <v>4.424778761061947</v>
      </c>
      <c r="H62" s="13">
        <f t="shared" si="5"/>
        <v>606</v>
      </c>
      <c r="I62" s="13">
        <f t="shared" si="6"/>
        <v>848.4</v>
      </c>
      <c r="L62" s="115"/>
    </row>
    <row r="63" spans="1:12" ht="15">
      <c r="A63" s="32" t="s">
        <v>113</v>
      </c>
      <c r="B63" s="33" t="s">
        <v>12</v>
      </c>
      <c r="C63" s="34">
        <v>4.24</v>
      </c>
      <c r="D63" s="2">
        <v>2.6</v>
      </c>
      <c r="E63" s="60">
        <v>0</v>
      </c>
      <c r="F63" s="52">
        <v>60</v>
      </c>
      <c r="G63" s="28"/>
      <c r="H63" s="13">
        <f t="shared" si="5"/>
        <v>0</v>
      </c>
      <c r="I63" s="13">
        <f t="shared" si="6"/>
        <v>0</v>
      </c>
      <c r="J63" s="29" t="s">
        <v>763</v>
      </c>
      <c r="L63" s="115"/>
    </row>
    <row r="64" spans="1:12" ht="15">
      <c r="A64" s="32" t="s">
        <v>114</v>
      </c>
      <c r="B64" s="33" t="s">
        <v>98</v>
      </c>
      <c r="C64" s="34">
        <v>10.4</v>
      </c>
      <c r="D64" s="2">
        <v>2.6</v>
      </c>
      <c r="E64" s="60">
        <v>0</v>
      </c>
      <c r="F64" s="52">
        <v>150</v>
      </c>
      <c r="G64" s="28"/>
      <c r="H64" s="13">
        <f t="shared" si="5"/>
        <v>0</v>
      </c>
      <c r="I64" s="13">
        <f t="shared" si="6"/>
        <v>0</v>
      </c>
      <c r="J64" s="29" t="s">
        <v>763</v>
      </c>
      <c r="L64" s="115"/>
    </row>
    <row r="65" spans="1:12" ht="15">
      <c r="A65" s="32" t="s">
        <v>120</v>
      </c>
      <c r="B65" s="33" t="s">
        <v>121</v>
      </c>
      <c r="C65" s="34">
        <v>10.59</v>
      </c>
      <c r="D65" s="2">
        <v>3</v>
      </c>
      <c r="E65" s="60">
        <v>160</v>
      </c>
      <c r="F65" s="52">
        <v>100</v>
      </c>
      <c r="G65" s="28">
        <f>E65/(C65*D65)</f>
        <v>5.036197670758577</v>
      </c>
      <c r="H65" s="13">
        <f t="shared" si="5"/>
        <v>538.6666666666666</v>
      </c>
      <c r="I65" s="13">
        <f t="shared" si="6"/>
        <v>754.1333333333333</v>
      </c>
      <c r="L65" s="115"/>
    </row>
    <row r="66" spans="1:12" ht="15">
      <c r="A66" s="32" t="s">
        <v>734</v>
      </c>
      <c r="B66" s="33" t="s">
        <v>12</v>
      </c>
      <c r="C66" s="34">
        <v>1.75</v>
      </c>
      <c r="D66" s="2">
        <v>2.6</v>
      </c>
      <c r="E66" s="60"/>
      <c r="F66" s="52">
        <v>30</v>
      </c>
      <c r="G66" s="28">
        <f>F66/(C66*D66)</f>
        <v>6.593406593406594</v>
      </c>
      <c r="H66" s="13">
        <f>(E66/3600)*$H$1*$G$1*$I$1</f>
        <v>0</v>
      </c>
      <c r="I66" s="13">
        <f>E66*$H$1*$G$1/3600*$J$1</f>
        <v>0</v>
      </c>
      <c r="J66" s="29" t="s">
        <v>763</v>
      </c>
      <c r="L66" s="115"/>
    </row>
    <row r="67" spans="1:12" ht="15">
      <c r="A67" s="32"/>
      <c r="B67" s="33"/>
      <c r="C67" s="34"/>
      <c r="D67" s="2"/>
      <c r="E67" s="50">
        <f>SUM(E5:E66)</f>
        <v>13690</v>
      </c>
      <c r="F67" s="46">
        <f>SUM(F5:F66)</f>
        <v>13950</v>
      </c>
      <c r="G67" s="47"/>
      <c r="H67" s="48">
        <f t="shared" si="5"/>
        <v>46089.666666666664</v>
      </c>
      <c r="I67" s="49">
        <f t="shared" si="6"/>
        <v>64525.533333333326</v>
      </c>
      <c r="L67" s="117"/>
    </row>
    <row r="68" spans="1:12" ht="15">
      <c r="A68" s="32"/>
      <c r="B68" s="132" t="s">
        <v>509</v>
      </c>
      <c r="C68" s="133"/>
      <c r="D68" s="133"/>
      <c r="E68" s="133"/>
      <c r="F68" s="133"/>
      <c r="G68" s="133"/>
      <c r="H68" s="133"/>
      <c r="I68" s="134"/>
      <c r="L68" s="117"/>
    </row>
    <row r="69" spans="1:12" ht="15">
      <c r="A69" s="32" t="s">
        <v>78</v>
      </c>
      <c r="B69" s="91" t="s">
        <v>79</v>
      </c>
      <c r="C69" s="120">
        <v>32.78</v>
      </c>
      <c r="D69" s="65">
        <v>3</v>
      </c>
      <c r="E69" s="60">
        <v>400</v>
      </c>
      <c r="F69" s="52">
        <v>300</v>
      </c>
      <c r="G69" s="28">
        <f>E69/(C69*D69)</f>
        <v>4.067520846044336</v>
      </c>
      <c r="H69" s="13">
        <f t="shared" si="1"/>
        <v>1346.6666666666665</v>
      </c>
      <c r="I69" s="13">
        <f t="shared" si="2"/>
        <v>1885.3333333333333</v>
      </c>
      <c r="L69" s="117"/>
    </row>
    <row r="70" spans="1:12" ht="15">
      <c r="A70" s="32" t="s">
        <v>80</v>
      </c>
      <c r="B70" s="91" t="s">
        <v>81</v>
      </c>
      <c r="C70" s="120">
        <v>6.32</v>
      </c>
      <c r="D70" s="65">
        <v>3</v>
      </c>
      <c r="E70" s="60">
        <v>100</v>
      </c>
      <c r="F70" s="52">
        <v>0</v>
      </c>
      <c r="G70" s="28">
        <f>E70/(C70*D70)</f>
        <v>5.274261603375527</v>
      </c>
      <c r="H70" s="13">
        <f t="shared" si="1"/>
        <v>336.66666666666663</v>
      </c>
      <c r="I70" s="13">
        <f t="shared" si="2"/>
        <v>471.3333333333333</v>
      </c>
      <c r="L70" s="117"/>
    </row>
    <row r="71" spans="1:12" ht="15">
      <c r="A71" s="32" t="s">
        <v>82</v>
      </c>
      <c r="B71" s="91" t="s">
        <v>81</v>
      </c>
      <c r="C71" s="120">
        <v>6.66</v>
      </c>
      <c r="D71" s="65">
        <v>3</v>
      </c>
      <c r="E71" s="60">
        <v>100</v>
      </c>
      <c r="F71" s="52">
        <v>0</v>
      </c>
      <c r="G71" s="28">
        <f>E71/(C71*D71)</f>
        <v>5.005005005005005</v>
      </c>
      <c r="H71" s="13">
        <f t="shared" si="1"/>
        <v>336.66666666666663</v>
      </c>
      <c r="I71" s="13">
        <f t="shared" si="2"/>
        <v>471.3333333333333</v>
      </c>
      <c r="L71" s="117"/>
    </row>
    <row r="72" spans="1:12" ht="15">
      <c r="A72" s="32" t="s">
        <v>86</v>
      </c>
      <c r="B72" s="91" t="s">
        <v>87</v>
      </c>
      <c r="C72" s="120">
        <v>12.49</v>
      </c>
      <c r="D72" s="65">
        <v>3</v>
      </c>
      <c r="E72" s="60">
        <v>300</v>
      </c>
      <c r="F72" s="52">
        <v>300</v>
      </c>
      <c r="G72" s="28">
        <f>E72/(C72*D72)</f>
        <v>8.00640512409928</v>
      </c>
      <c r="H72" s="13">
        <f t="shared" si="1"/>
        <v>1009.9999999999999</v>
      </c>
      <c r="I72" s="13">
        <f t="shared" si="2"/>
        <v>1414</v>
      </c>
      <c r="L72" s="117"/>
    </row>
    <row r="73" spans="1:12" ht="15">
      <c r="A73" s="32" t="s">
        <v>88</v>
      </c>
      <c r="B73" s="91" t="s">
        <v>89</v>
      </c>
      <c r="C73" s="120">
        <v>2.39</v>
      </c>
      <c r="D73" s="65">
        <v>2.6</v>
      </c>
      <c r="E73" s="60">
        <v>0</v>
      </c>
      <c r="F73" s="52">
        <v>50</v>
      </c>
      <c r="G73" s="27">
        <f>F73/(C73*D73)</f>
        <v>8.04634695848085</v>
      </c>
      <c r="H73" s="13">
        <f t="shared" si="1"/>
        <v>0</v>
      </c>
      <c r="I73" s="13">
        <f t="shared" si="2"/>
        <v>0</v>
      </c>
      <c r="L73" s="117"/>
    </row>
    <row r="74" spans="1:12" ht="15">
      <c r="A74" s="32" t="s">
        <v>90</v>
      </c>
      <c r="B74" s="91" t="s">
        <v>89</v>
      </c>
      <c r="C74" s="120">
        <v>2.39</v>
      </c>
      <c r="D74" s="65">
        <v>2.6</v>
      </c>
      <c r="E74" s="60">
        <v>0</v>
      </c>
      <c r="F74" s="52">
        <v>50</v>
      </c>
      <c r="G74" s="27">
        <f>F74/(C74*D74)</f>
        <v>8.04634695848085</v>
      </c>
      <c r="H74" s="13">
        <f t="shared" si="1"/>
        <v>0</v>
      </c>
      <c r="I74" s="13">
        <f t="shared" si="2"/>
        <v>0</v>
      </c>
      <c r="L74" s="117"/>
    </row>
    <row r="75" spans="1:12" ht="15">
      <c r="A75" s="32" t="s">
        <v>91</v>
      </c>
      <c r="B75" s="91" t="s">
        <v>63</v>
      </c>
      <c r="C75" s="120">
        <v>2.66</v>
      </c>
      <c r="D75" s="65">
        <v>2.6</v>
      </c>
      <c r="E75" s="60">
        <v>0</v>
      </c>
      <c r="F75" s="52">
        <v>80</v>
      </c>
      <c r="G75" s="28"/>
      <c r="H75" s="13">
        <f t="shared" si="1"/>
        <v>0</v>
      </c>
      <c r="I75" s="13">
        <f t="shared" si="2"/>
        <v>0</v>
      </c>
      <c r="L75" s="117"/>
    </row>
    <row r="76" spans="1:12" ht="15">
      <c r="A76" s="32" t="s">
        <v>92</v>
      </c>
      <c r="B76" s="91" t="s">
        <v>93</v>
      </c>
      <c r="C76" s="120">
        <v>46.71</v>
      </c>
      <c r="D76" s="65">
        <v>3</v>
      </c>
      <c r="E76" s="60">
        <v>1000</v>
      </c>
      <c r="F76" s="52">
        <v>1000</v>
      </c>
      <c r="G76" s="28">
        <f>E76/(C76*D76)</f>
        <v>7.136230642974382</v>
      </c>
      <c r="H76" s="13">
        <f t="shared" si="1"/>
        <v>3366.666666666666</v>
      </c>
      <c r="I76" s="13">
        <f t="shared" si="2"/>
        <v>4713.333333333334</v>
      </c>
      <c r="L76" s="117"/>
    </row>
    <row r="77" spans="1:12" ht="15">
      <c r="A77" s="32" t="s">
        <v>94</v>
      </c>
      <c r="B77" s="91" t="s">
        <v>95</v>
      </c>
      <c r="C77" s="120">
        <v>8.72</v>
      </c>
      <c r="D77" s="65">
        <v>3</v>
      </c>
      <c r="E77" s="60">
        <v>180</v>
      </c>
      <c r="F77" s="52">
        <v>180</v>
      </c>
      <c r="G77" s="28">
        <f>E77/(C77*D77)</f>
        <v>6.880733944954128</v>
      </c>
      <c r="H77" s="13">
        <f aca="true" t="shared" si="7" ref="H77:H89">(E77/3600)*$H$1*$G$1*$I$1</f>
        <v>606</v>
      </c>
      <c r="I77" s="13">
        <f aca="true" t="shared" si="8" ref="I77:I89">E77*$H$1*$G$1/3600*$J$1</f>
        <v>848.4</v>
      </c>
      <c r="L77" s="117"/>
    </row>
    <row r="78" spans="1:12" ht="15">
      <c r="A78" s="32" t="s">
        <v>100</v>
      </c>
      <c r="B78" s="91" t="s">
        <v>74</v>
      </c>
      <c r="C78" s="120">
        <v>6.48</v>
      </c>
      <c r="D78" s="65">
        <v>3</v>
      </c>
      <c r="E78" s="60">
        <v>0</v>
      </c>
      <c r="F78" s="52">
        <v>50</v>
      </c>
      <c r="G78" s="27">
        <f>F78/(C78*D78)</f>
        <v>2.5720164609053495</v>
      </c>
      <c r="H78" s="13">
        <f t="shared" si="7"/>
        <v>0</v>
      </c>
      <c r="I78" s="13">
        <f t="shared" si="8"/>
        <v>0</v>
      </c>
      <c r="L78" s="117"/>
    </row>
    <row r="79" spans="1:12" ht="15">
      <c r="A79" s="32" t="s">
        <v>101</v>
      </c>
      <c r="B79" s="91" t="s">
        <v>102</v>
      </c>
      <c r="C79" s="120">
        <v>17.18</v>
      </c>
      <c r="D79" s="65">
        <v>3</v>
      </c>
      <c r="E79" s="60">
        <v>300</v>
      </c>
      <c r="F79" s="52">
        <v>300</v>
      </c>
      <c r="G79" s="28">
        <f>E79/(C79*D79)</f>
        <v>5.820721769499418</v>
      </c>
      <c r="H79" s="13">
        <f t="shared" si="7"/>
        <v>1009.9999999999999</v>
      </c>
      <c r="I79" s="13">
        <f t="shared" si="8"/>
        <v>1414</v>
      </c>
      <c r="L79" s="117"/>
    </row>
    <row r="80" spans="1:12" ht="15">
      <c r="A80" s="32" t="s">
        <v>103</v>
      </c>
      <c r="B80" s="91" t="s">
        <v>102</v>
      </c>
      <c r="C80" s="120">
        <v>17.18</v>
      </c>
      <c r="D80" s="65">
        <v>3</v>
      </c>
      <c r="E80" s="60">
        <v>300</v>
      </c>
      <c r="F80" s="52">
        <v>300</v>
      </c>
      <c r="G80" s="28">
        <f>E80/(C80*D80)</f>
        <v>5.820721769499418</v>
      </c>
      <c r="H80" s="13">
        <f t="shared" si="7"/>
        <v>1009.9999999999999</v>
      </c>
      <c r="I80" s="13">
        <f t="shared" si="8"/>
        <v>1414</v>
      </c>
      <c r="L80" s="117"/>
    </row>
    <row r="81" spans="1:12" ht="15">
      <c r="A81" s="32" t="s">
        <v>108</v>
      </c>
      <c r="B81" s="91" t="s">
        <v>109</v>
      </c>
      <c r="C81" s="120">
        <v>41.94</v>
      </c>
      <c r="D81" s="65">
        <v>3</v>
      </c>
      <c r="E81" s="60">
        <v>900</v>
      </c>
      <c r="F81" s="52">
        <f>E81</f>
        <v>900</v>
      </c>
      <c r="G81" s="28">
        <f>E81/(C81*D81)</f>
        <v>7.15307582260372</v>
      </c>
      <c r="H81" s="13">
        <f t="shared" si="7"/>
        <v>3030</v>
      </c>
      <c r="I81" s="13">
        <f t="shared" si="8"/>
        <v>4242</v>
      </c>
      <c r="L81" s="117"/>
    </row>
    <row r="82" spans="1:12" ht="15">
      <c r="A82" s="32" t="s">
        <v>110</v>
      </c>
      <c r="B82" s="91" t="s">
        <v>89</v>
      </c>
      <c r="C82" s="120">
        <v>2.07</v>
      </c>
      <c r="D82" s="65">
        <v>2.6</v>
      </c>
      <c r="E82" s="60">
        <v>0</v>
      </c>
      <c r="F82" s="52">
        <v>50</v>
      </c>
      <c r="G82" s="28"/>
      <c r="H82" s="13">
        <f t="shared" si="7"/>
        <v>0</v>
      </c>
      <c r="I82" s="13">
        <f t="shared" si="8"/>
        <v>0</v>
      </c>
      <c r="L82" s="117"/>
    </row>
    <row r="83" spans="1:12" ht="15">
      <c r="A83" s="32" t="s">
        <v>111</v>
      </c>
      <c r="B83" s="91" t="s">
        <v>89</v>
      </c>
      <c r="C83" s="120">
        <v>2.65</v>
      </c>
      <c r="D83" s="65">
        <v>2.6</v>
      </c>
      <c r="E83" s="60">
        <v>0</v>
      </c>
      <c r="F83" s="52">
        <v>50</v>
      </c>
      <c r="G83" s="28"/>
      <c r="H83" s="13">
        <f t="shared" si="7"/>
        <v>0</v>
      </c>
      <c r="I83" s="13">
        <f t="shared" si="8"/>
        <v>0</v>
      </c>
      <c r="L83" s="117"/>
    </row>
    <row r="84" spans="1:12" ht="15">
      <c r="A84" s="32" t="s">
        <v>112</v>
      </c>
      <c r="B84" s="91" t="s">
        <v>87</v>
      </c>
      <c r="C84" s="120">
        <v>10.39</v>
      </c>
      <c r="D84" s="65">
        <v>3</v>
      </c>
      <c r="E84" s="60">
        <v>400</v>
      </c>
      <c r="F84" s="52">
        <v>300</v>
      </c>
      <c r="G84" s="28">
        <f>E84/(C84*D84)</f>
        <v>12.832852101379531</v>
      </c>
      <c r="H84" s="13">
        <f t="shared" si="7"/>
        <v>1346.6666666666665</v>
      </c>
      <c r="I84" s="13">
        <f t="shared" si="8"/>
        <v>1885.3333333333333</v>
      </c>
      <c r="L84" s="117"/>
    </row>
    <row r="85" spans="1:12" ht="15">
      <c r="A85" s="32" t="s">
        <v>115</v>
      </c>
      <c r="B85" s="91" t="s">
        <v>87</v>
      </c>
      <c r="C85" s="120">
        <v>10.67</v>
      </c>
      <c r="D85" s="65">
        <v>3</v>
      </c>
      <c r="E85" s="60">
        <v>350</v>
      </c>
      <c r="F85" s="52">
        <v>250</v>
      </c>
      <c r="G85" s="28">
        <f>E85/(C85*D85)</f>
        <v>10.934083099031554</v>
      </c>
      <c r="H85" s="13">
        <f t="shared" si="7"/>
        <v>1178.3333333333333</v>
      </c>
      <c r="I85" s="13">
        <f t="shared" si="8"/>
        <v>1649.6666666666665</v>
      </c>
      <c r="L85" s="117"/>
    </row>
    <row r="86" spans="1:12" ht="15">
      <c r="A86" s="32" t="s">
        <v>116</v>
      </c>
      <c r="B86" s="91" t="s">
        <v>109</v>
      </c>
      <c r="C86" s="120">
        <v>45.45</v>
      </c>
      <c r="D86" s="65">
        <v>3</v>
      </c>
      <c r="E86" s="60">
        <v>1000</v>
      </c>
      <c r="F86" s="52">
        <v>1000</v>
      </c>
      <c r="G86" s="28">
        <f>E86/(C86*D86)</f>
        <v>7.334066740007333</v>
      </c>
      <c r="H86" s="13">
        <f t="shared" si="7"/>
        <v>3366.666666666666</v>
      </c>
      <c r="I86" s="13">
        <f t="shared" si="8"/>
        <v>4713.333333333334</v>
      </c>
      <c r="L86" s="117"/>
    </row>
    <row r="87" spans="1:12" ht="15">
      <c r="A87" s="32" t="s">
        <v>117</v>
      </c>
      <c r="B87" s="91" t="s">
        <v>89</v>
      </c>
      <c r="C87" s="120">
        <v>2.66</v>
      </c>
      <c r="D87" s="65">
        <v>2.6</v>
      </c>
      <c r="E87" s="60">
        <v>0</v>
      </c>
      <c r="F87" s="52">
        <v>50</v>
      </c>
      <c r="G87" s="28"/>
      <c r="H87" s="13">
        <f t="shared" si="7"/>
        <v>0</v>
      </c>
      <c r="I87" s="13">
        <f t="shared" si="8"/>
        <v>0</v>
      </c>
      <c r="L87" s="117"/>
    </row>
    <row r="88" spans="1:12" ht="15">
      <c r="A88" s="32" t="s">
        <v>118</v>
      </c>
      <c r="B88" s="91" t="s">
        <v>89</v>
      </c>
      <c r="C88" s="120">
        <v>2.07</v>
      </c>
      <c r="D88" s="65">
        <v>2.6</v>
      </c>
      <c r="E88" s="60">
        <v>0</v>
      </c>
      <c r="F88" s="52">
        <v>50</v>
      </c>
      <c r="G88" s="28"/>
      <c r="H88" s="13">
        <f t="shared" si="7"/>
        <v>0</v>
      </c>
      <c r="I88" s="13">
        <f t="shared" si="8"/>
        <v>0</v>
      </c>
      <c r="L88" s="117"/>
    </row>
    <row r="89" spans="1:12" ht="15">
      <c r="A89" s="32" t="s">
        <v>119</v>
      </c>
      <c r="B89" s="91" t="s">
        <v>74</v>
      </c>
      <c r="C89" s="120">
        <v>7.18</v>
      </c>
      <c r="D89" s="65">
        <v>3</v>
      </c>
      <c r="E89" s="60">
        <v>0</v>
      </c>
      <c r="F89" s="52">
        <v>50</v>
      </c>
      <c r="G89" s="27">
        <f>F89/(C89*D89)</f>
        <v>2.3212627669452184</v>
      </c>
      <c r="H89" s="13">
        <f t="shared" si="7"/>
        <v>0</v>
      </c>
      <c r="I89" s="13">
        <f t="shared" si="8"/>
        <v>0</v>
      </c>
      <c r="L89" s="117"/>
    </row>
    <row r="90" spans="1:12" ht="15">
      <c r="A90" s="32"/>
      <c r="B90" s="33"/>
      <c r="C90" s="34"/>
      <c r="D90" s="2"/>
      <c r="E90" s="50">
        <f>SUM(E69:E89)</f>
        <v>5330</v>
      </c>
      <c r="F90" s="46">
        <f>SUM(F69:F89)</f>
        <v>5310</v>
      </c>
      <c r="G90" s="47"/>
      <c r="H90" s="48">
        <f>(E90/3600)*$H$1*$G$1*$I$1</f>
        <v>17944.333333333336</v>
      </c>
      <c r="I90" s="49">
        <f>E90*$H$1*$G$1/3600*$J$1</f>
        <v>25122.066666666666</v>
      </c>
      <c r="L90" s="117"/>
    </row>
    <row r="91" spans="1:12" ht="15">
      <c r="A91" s="135" t="s">
        <v>735</v>
      </c>
      <c r="B91" s="136"/>
      <c r="C91" s="136"/>
      <c r="D91" s="136"/>
      <c r="E91" s="136"/>
      <c r="F91" s="136"/>
      <c r="G91" s="136"/>
      <c r="H91" s="136"/>
      <c r="I91" s="137"/>
      <c r="L91" s="117"/>
    </row>
    <row r="92" spans="1:12" ht="15">
      <c r="A92" s="32" t="s">
        <v>122</v>
      </c>
      <c r="B92" s="33" t="s">
        <v>5</v>
      </c>
      <c r="C92" s="34">
        <v>12.96</v>
      </c>
      <c r="D92" s="2"/>
      <c r="E92" s="18">
        <v>0</v>
      </c>
      <c r="F92" s="17">
        <v>0</v>
      </c>
      <c r="G92" s="28"/>
      <c r="H92" s="13">
        <f aca="true" t="shared" si="9" ref="H92:H123">(E92/3600)*$H$1*$G$1*$I$1</f>
        <v>0</v>
      </c>
      <c r="I92" s="13">
        <f aca="true" t="shared" si="10" ref="I92:I123">E92*$H$1*$G$1/3600*$J$1</f>
        <v>0</v>
      </c>
      <c r="L92" s="117"/>
    </row>
    <row r="93" spans="1:12" ht="15">
      <c r="A93" s="32" t="s">
        <v>123</v>
      </c>
      <c r="B93" s="33" t="s">
        <v>5</v>
      </c>
      <c r="C93" s="34">
        <v>26.68</v>
      </c>
      <c r="D93" s="2"/>
      <c r="E93" s="18">
        <v>0</v>
      </c>
      <c r="F93" s="17">
        <v>0</v>
      </c>
      <c r="G93" s="28"/>
      <c r="H93" s="13">
        <f t="shared" si="9"/>
        <v>0</v>
      </c>
      <c r="I93" s="13">
        <f t="shared" si="10"/>
        <v>0</v>
      </c>
      <c r="L93" s="117"/>
    </row>
    <row r="94" spans="1:12" ht="15">
      <c r="A94" s="32" t="s">
        <v>123</v>
      </c>
      <c r="B94" s="33" t="s">
        <v>124</v>
      </c>
      <c r="C94" s="34">
        <v>44.62</v>
      </c>
      <c r="D94" s="2"/>
      <c r="E94" s="18">
        <v>0</v>
      </c>
      <c r="F94" s="17">
        <v>0</v>
      </c>
      <c r="G94" s="28"/>
      <c r="H94" s="13">
        <f t="shared" si="9"/>
        <v>0</v>
      </c>
      <c r="I94" s="13">
        <f t="shared" si="10"/>
        <v>0</v>
      </c>
      <c r="L94" s="117"/>
    </row>
    <row r="95" spans="1:12" ht="15">
      <c r="A95" s="32" t="s">
        <v>125</v>
      </c>
      <c r="B95" s="33" t="s">
        <v>35</v>
      </c>
      <c r="C95" s="34">
        <v>58.79</v>
      </c>
      <c r="D95" s="2">
        <v>2.6</v>
      </c>
      <c r="E95" s="60">
        <v>200</v>
      </c>
      <c r="F95" s="17">
        <v>0</v>
      </c>
      <c r="G95" s="28">
        <f>E95/(C95*D95)</f>
        <v>1.3084381174192365</v>
      </c>
      <c r="H95" s="13">
        <f t="shared" si="9"/>
        <v>673.3333333333333</v>
      </c>
      <c r="I95" s="13">
        <f t="shared" si="10"/>
        <v>942.6666666666666</v>
      </c>
      <c r="L95" s="117"/>
    </row>
    <row r="96" spans="1:12" ht="15">
      <c r="A96" s="32" t="s">
        <v>126</v>
      </c>
      <c r="B96" s="33" t="s">
        <v>74</v>
      </c>
      <c r="C96" s="34">
        <v>4.13</v>
      </c>
      <c r="D96" s="2">
        <v>3</v>
      </c>
      <c r="E96" s="18">
        <v>0</v>
      </c>
      <c r="F96" s="52">
        <v>50</v>
      </c>
      <c r="G96" s="27">
        <f>F96/(C96*D96)</f>
        <v>4.035512510088781</v>
      </c>
      <c r="H96" s="13">
        <f t="shared" si="9"/>
        <v>0</v>
      </c>
      <c r="I96" s="13">
        <f t="shared" si="10"/>
        <v>0</v>
      </c>
      <c r="L96" s="117"/>
    </row>
    <row r="97" spans="1:12" ht="15">
      <c r="A97" s="32" t="s">
        <v>127</v>
      </c>
      <c r="B97" s="33" t="s">
        <v>35</v>
      </c>
      <c r="C97" s="34">
        <v>11.91</v>
      </c>
      <c r="D97" s="2">
        <v>2.6</v>
      </c>
      <c r="E97" s="60">
        <v>160</v>
      </c>
      <c r="F97" s="52">
        <v>120</v>
      </c>
      <c r="G97" s="28">
        <f>E97/(C97*D97)</f>
        <v>5.166957308015243</v>
      </c>
      <c r="H97" s="13">
        <f t="shared" si="9"/>
        <v>538.6666666666666</v>
      </c>
      <c r="I97" s="13">
        <f t="shared" si="10"/>
        <v>754.1333333333333</v>
      </c>
      <c r="L97" s="117"/>
    </row>
    <row r="98" spans="1:12" ht="15">
      <c r="A98" s="32" t="s">
        <v>128</v>
      </c>
      <c r="B98" s="33" t="s">
        <v>129</v>
      </c>
      <c r="C98" s="34">
        <v>3.36</v>
      </c>
      <c r="D98" s="2">
        <v>2.6</v>
      </c>
      <c r="E98" s="60">
        <v>100</v>
      </c>
      <c r="F98" s="17">
        <v>0</v>
      </c>
      <c r="G98" s="28">
        <f>E98/(C98*D98)</f>
        <v>11.446886446886445</v>
      </c>
      <c r="H98" s="13">
        <f t="shared" si="9"/>
        <v>336.66666666666663</v>
      </c>
      <c r="I98" s="13">
        <f t="shared" si="10"/>
        <v>471.3333333333333</v>
      </c>
      <c r="L98" s="117"/>
    </row>
    <row r="99" spans="1:12" ht="15">
      <c r="A99" s="32" t="s">
        <v>130</v>
      </c>
      <c r="B99" s="33" t="s">
        <v>131</v>
      </c>
      <c r="C99" s="34">
        <v>3.23</v>
      </c>
      <c r="D99" s="2">
        <v>2.6</v>
      </c>
      <c r="E99" s="18">
        <v>0</v>
      </c>
      <c r="F99" s="52">
        <v>180</v>
      </c>
      <c r="G99" s="27">
        <f>F99/(C99*D99)</f>
        <v>21.43367468444868</v>
      </c>
      <c r="H99" s="13">
        <f t="shared" si="9"/>
        <v>0</v>
      </c>
      <c r="I99" s="13">
        <f t="shared" si="10"/>
        <v>0</v>
      </c>
      <c r="J99" s="29" t="s">
        <v>763</v>
      </c>
      <c r="L99" s="117"/>
    </row>
    <row r="100" spans="1:12" ht="15">
      <c r="A100" s="32" t="s">
        <v>132</v>
      </c>
      <c r="B100" s="33" t="s">
        <v>63</v>
      </c>
      <c r="C100" s="34">
        <v>1.4</v>
      </c>
      <c r="D100" s="2">
        <v>2.6</v>
      </c>
      <c r="E100" s="18">
        <v>0</v>
      </c>
      <c r="F100" s="52">
        <v>50</v>
      </c>
      <c r="G100" s="27">
        <f>F100/(C100*D100)</f>
        <v>13.736263736263737</v>
      </c>
      <c r="H100" s="13">
        <f t="shared" si="9"/>
        <v>0</v>
      </c>
      <c r="I100" s="13">
        <f t="shared" si="10"/>
        <v>0</v>
      </c>
      <c r="J100" s="29" t="s">
        <v>763</v>
      </c>
      <c r="L100" s="117"/>
    </row>
    <row r="101" spans="1:12" ht="15">
      <c r="A101" s="32" t="s">
        <v>133</v>
      </c>
      <c r="B101" s="33" t="s">
        <v>21</v>
      </c>
      <c r="C101" s="34">
        <v>1.7</v>
      </c>
      <c r="D101" s="2">
        <v>2.6</v>
      </c>
      <c r="E101" s="18">
        <v>0</v>
      </c>
      <c r="F101" s="52">
        <v>30</v>
      </c>
      <c r="G101" s="27">
        <f>F101/(C101*D101)</f>
        <v>6.787330316742081</v>
      </c>
      <c r="H101" s="13">
        <f t="shared" si="9"/>
        <v>0</v>
      </c>
      <c r="I101" s="13">
        <f t="shared" si="10"/>
        <v>0</v>
      </c>
      <c r="J101" s="29" t="s">
        <v>763</v>
      </c>
      <c r="L101" s="117"/>
    </row>
    <row r="102" spans="1:12" ht="15">
      <c r="A102" s="32" t="s">
        <v>134</v>
      </c>
      <c r="B102" s="33" t="s">
        <v>129</v>
      </c>
      <c r="C102" s="34">
        <v>3.36</v>
      </c>
      <c r="D102" s="2">
        <v>2.6</v>
      </c>
      <c r="E102" s="60">
        <v>100</v>
      </c>
      <c r="F102" s="17">
        <v>0</v>
      </c>
      <c r="G102" s="28">
        <f>E102/(C102*D102)</f>
        <v>11.446886446886445</v>
      </c>
      <c r="H102" s="13">
        <f t="shared" si="9"/>
        <v>336.66666666666663</v>
      </c>
      <c r="I102" s="13">
        <f t="shared" si="10"/>
        <v>471.3333333333333</v>
      </c>
      <c r="L102" s="117"/>
    </row>
    <row r="103" spans="1:12" ht="15">
      <c r="A103" s="32" t="s">
        <v>135</v>
      </c>
      <c r="B103" s="33" t="s">
        <v>131</v>
      </c>
      <c r="C103" s="34">
        <v>3.13</v>
      </c>
      <c r="D103" s="2">
        <v>2.6</v>
      </c>
      <c r="E103" s="18">
        <v>0</v>
      </c>
      <c r="F103" s="52">
        <v>180</v>
      </c>
      <c r="G103" s="27">
        <f>F103/(C103*D103)</f>
        <v>22.118456623248957</v>
      </c>
      <c r="H103" s="13">
        <f t="shared" si="9"/>
        <v>0</v>
      </c>
      <c r="I103" s="13">
        <f t="shared" si="10"/>
        <v>0</v>
      </c>
      <c r="J103" s="29" t="s">
        <v>763</v>
      </c>
      <c r="L103" s="117"/>
    </row>
    <row r="104" spans="1:12" ht="15">
      <c r="A104" s="32" t="s">
        <v>136</v>
      </c>
      <c r="B104" s="33" t="s">
        <v>63</v>
      </c>
      <c r="C104" s="34">
        <v>1.4</v>
      </c>
      <c r="D104" s="2">
        <v>2.6</v>
      </c>
      <c r="E104" s="18">
        <v>0</v>
      </c>
      <c r="F104" s="52">
        <v>50</v>
      </c>
      <c r="G104" s="27">
        <f>F104/(C104*D104)</f>
        <v>13.736263736263737</v>
      </c>
      <c r="H104" s="13">
        <f t="shared" si="9"/>
        <v>0</v>
      </c>
      <c r="I104" s="13">
        <f t="shared" si="10"/>
        <v>0</v>
      </c>
      <c r="J104" s="29" t="s">
        <v>763</v>
      </c>
      <c r="L104" s="117"/>
    </row>
    <row r="105" spans="1:12" ht="15">
      <c r="A105" s="32" t="s">
        <v>137</v>
      </c>
      <c r="B105" s="33" t="s">
        <v>138</v>
      </c>
      <c r="C105" s="34">
        <v>16.83</v>
      </c>
      <c r="D105" s="2">
        <v>3</v>
      </c>
      <c r="E105" s="60">
        <v>160</v>
      </c>
      <c r="F105" s="52">
        <v>120</v>
      </c>
      <c r="G105" s="28">
        <f>E105/(C105*D105)</f>
        <v>3.1689443454149337</v>
      </c>
      <c r="H105" s="13">
        <f t="shared" si="9"/>
        <v>538.6666666666666</v>
      </c>
      <c r="I105" s="13">
        <f t="shared" si="10"/>
        <v>754.1333333333333</v>
      </c>
      <c r="L105" s="117"/>
    </row>
    <row r="106" spans="1:12" ht="15">
      <c r="A106" s="32" t="s">
        <v>139</v>
      </c>
      <c r="B106" s="33" t="s">
        <v>140</v>
      </c>
      <c r="C106" s="34">
        <v>10.86</v>
      </c>
      <c r="D106" s="2">
        <v>3</v>
      </c>
      <c r="E106" s="60">
        <v>120</v>
      </c>
      <c r="F106" s="17">
        <v>0</v>
      </c>
      <c r="G106" s="28">
        <f>E106/(C106*D106)</f>
        <v>3.683241252302026</v>
      </c>
      <c r="H106" s="13">
        <f t="shared" si="9"/>
        <v>404</v>
      </c>
      <c r="I106" s="13">
        <f t="shared" si="10"/>
        <v>565.6</v>
      </c>
      <c r="L106" s="117"/>
    </row>
    <row r="107" spans="1:12" ht="15">
      <c r="A107" s="32" t="s">
        <v>141</v>
      </c>
      <c r="B107" s="33" t="s">
        <v>142</v>
      </c>
      <c r="C107" s="34">
        <v>9.86</v>
      </c>
      <c r="D107" s="2">
        <v>2.6</v>
      </c>
      <c r="E107" s="60">
        <v>100</v>
      </c>
      <c r="F107" s="17">
        <v>0</v>
      </c>
      <c r="G107" s="28">
        <f>E107/(C107*D107)</f>
        <v>3.900764549851771</v>
      </c>
      <c r="H107" s="13">
        <f t="shared" si="9"/>
        <v>336.66666666666663</v>
      </c>
      <c r="I107" s="13">
        <f t="shared" si="10"/>
        <v>471.3333333333333</v>
      </c>
      <c r="L107" s="117"/>
    </row>
    <row r="108" spans="1:12" ht="15">
      <c r="A108" s="32" t="s">
        <v>143</v>
      </c>
      <c r="B108" s="33" t="s">
        <v>144</v>
      </c>
      <c r="C108" s="34">
        <v>33.83</v>
      </c>
      <c r="D108" s="2">
        <v>2.6</v>
      </c>
      <c r="E108" s="60">
        <v>150</v>
      </c>
      <c r="F108" s="52">
        <v>300</v>
      </c>
      <c r="G108" s="27">
        <f>F108/(C108*D108)</f>
        <v>3.4107187521316993</v>
      </c>
      <c r="H108" s="13">
        <f t="shared" si="9"/>
        <v>504.99999999999994</v>
      </c>
      <c r="I108" s="13">
        <f t="shared" si="10"/>
        <v>707</v>
      </c>
      <c r="L108" s="117"/>
    </row>
    <row r="109" spans="1:12" ht="15">
      <c r="A109" s="32" t="s">
        <v>145</v>
      </c>
      <c r="B109" s="33" t="s">
        <v>146</v>
      </c>
      <c r="C109" s="34">
        <v>12.44</v>
      </c>
      <c r="D109" s="2">
        <v>2.6</v>
      </c>
      <c r="E109" s="18">
        <v>0</v>
      </c>
      <c r="F109" s="52">
        <v>60</v>
      </c>
      <c r="G109" s="27">
        <f>F109/(C109*D109)</f>
        <v>1.8550581251545881</v>
      </c>
      <c r="H109" s="13">
        <f t="shared" si="9"/>
        <v>0</v>
      </c>
      <c r="I109" s="13">
        <f t="shared" si="10"/>
        <v>0</v>
      </c>
      <c r="L109" s="117"/>
    </row>
    <row r="110" spans="1:12" ht="15">
      <c r="A110" s="32" t="s">
        <v>147</v>
      </c>
      <c r="B110" s="33" t="s">
        <v>148</v>
      </c>
      <c r="C110" s="34">
        <v>4.5</v>
      </c>
      <c r="D110" s="2">
        <v>3</v>
      </c>
      <c r="E110" s="18">
        <v>0</v>
      </c>
      <c r="F110" s="52">
        <v>60</v>
      </c>
      <c r="G110" s="27">
        <f>F110/(C110*D110)</f>
        <v>4.444444444444445</v>
      </c>
      <c r="H110" s="13">
        <f t="shared" si="9"/>
        <v>0</v>
      </c>
      <c r="I110" s="13">
        <f t="shared" si="10"/>
        <v>0</v>
      </c>
      <c r="J110" s="29" t="s">
        <v>763</v>
      </c>
      <c r="L110" s="117"/>
    </row>
    <row r="111" spans="1:12" ht="15">
      <c r="A111" s="32" t="s">
        <v>149</v>
      </c>
      <c r="B111" s="33" t="s">
        <v>21</v>
      </c>
      <c r="C111" s="34">
        <v>3.94</v>
      </c>
      <c r="D111" s="2">
        <v>2.6</v>
      </c>
      <c r="E111" s="18">
        <v>0</v>
      </c>
      <c r="F111" s="52">
        <v>30</v>
      </c>
      <c r="G111" s="27">
        <f>F111/(C111*D111)</f>
        <v>2.9285435376805937</v>
      </c>
      <c r="H111" s="13">
        <f t="shared" si="9"/>
        <v>0</v>
      </c>
      <c r="I111" s="13">
        <f t="shared" si="10"/>
        <v>0</v>
      </c>
      <c r="J111" s="29" t="s">
        <v>763</v>
      </c>
      <c r="L111" s="117"/>
    </row>
    <row r="112" spans="1:12" ht="15">
      <c r="A112" s="32" t="s">
        <v>150</v>
      </c>
      <c r="B112" s="33" t="s">
        <v>151</v>
      </c>
      <c r="C112" s="34">
        <v>5.45</v>
      </c>
      <c r="D112" s="2">
        <v>2.6</v>
      </c>
      <c r="E112" s="60">
        <v>50</v>
      </c>
      <c r="F112" s="52">
        <v>50</v>
      </c>
      <c r="G112" s="28">
        <f aca="true" t="shared" si="11" ref="G112:G122">E112/(C112*D112)</f>
        <v>3.528581510232886</v>
      </c>
      <c r="H112" s="13">
        <f t="shared" si="9"/>
        <v>168.33333333333331</v>
      </c>
      <c r="I112" s="13">
        <f t="shared" si="10"/>
        <v>235.66666666666666</v>
      </c>
      <c r="L112" s="117"/>
    </row>
    <row r="113" spans="1:12" ht="15">
      <c r="A113" s="32" t="s">
        <v>152</v>
      </c>
      <c r="B113" s="33" t="s">
        <v>153</v>
      </c>
      <c r="C113" s="34">
        <v>83.64</v>
      </c>
      <c r="D113" s="2">
        <v>3</v>
      </c>
      <c r="E113" s="60">
        <v>600</v>
      </c>
      <c r="F113" s="52">
        <v>900</v>
      </c>
      <c r="G113" s="27">
        <f>F113/(C113*D113)</f>
        <v>3.5868005738880915</v>
      </c>
      <c r="H113" s="13">
        <f t="shared" si="9"/>
        <v>2019.9999999999998</v>
      </c>
      <c r="I113" s="13">
        <f t="shared" si="10"/>
        <v>2828</v>
      </c>
      <c r="L113" s="117"/>
    </row>
    <row r="114" spans="1:12" ht="15">
      <c r="A114" s="32" t="s">
        <v>154</v>
      </c>
      <c r="B114" s="33" t="s">
        <v>155</v>
      </c>
      <c r="C114" s="34">
        <v>24.07</v>
      </c>
      <c r="D114" s="2">
        <v>3</v>
      </c>
      <c r="E114" s="60">
        <v>500</v>
      </c>
      <c r="F114" s="52">
        <v>200</v>
      </c>
      <c r="G114" s="28">
        <f t="shared" si="11"/>
        <v>6.9242487190139865</v>
      </c>
      <c r="H114" s="13">
        <f t="shared" si="9"/>
        <v>1683.333333333333</v>
      </c>
      <c r="I114" s="13">
        <f t="shared" si="10"/>
        <v>2356.666666666667</v>
      </c>
      <c r="L114" s="117"/>
    </row>
    <row r="115" spans="1:12" ht="15">
      <c r="A115" s="32" t="s">
        <v>156</v>
      </c>
      <c r="B115" s="33" t="s">
        <v>157</v>
      </c>
      <c r="C115" s="34">
        <v>18</v>
      </c>
      <c r="D115" s="2">
        <v>3</v>
      </c>
      <c r="E115" s="60">
        <v>200</v>
      </c>
      <c r="F115" s="52">
        <v>200</v>
      </c>
      <c r="G115" s="28">
        <f t="shared" si="11"/>
        <v>3.7037037037037037</v>
      </c>
      <c r="H115" s="13">
        <f t="shared" si="9"/>
        <v>673.3333333333333</v>
      </c>
      <c r="I115" s="13">
        <f t="shared" si="10"/>
        <v>942.6666666666666</v>
      </c>
      <c r="L115" s="117"/>
    </row>
    <row r="116" spans="1:12" ht="15">
      <c r="A116" s="32" t="s">
        <v>158</v>
      </c>
      <c r="B116" s="33" t="s">
        <v>696</v>
      </c>
      <c r="C116" s="34">
        <v>9.2</v>
      </c>
      <c r="D116" s="2">
        <v>3</v>
      </c>
      <c r="E116" s="60">
        <v>0</v>
      </c>
      <c r="F116" s="52">
        <v>50</v>
      </c>
      <c r="G116" s="27">
        <f>F116/(C116*D116)</f>
        <v>1.8115942028985508</v>
      </c>
      <c r="H116" s="13">
        <f t="shared" si="9"/>
        <v>0</v>
      </c>
      <c r="I116" s="13">
        <f t="shared" si="10"/>
        <v>0</v>
      </c>
      <c r="L116" s="117"/>
    </row>
    <row r="117" spans="1:12" ht="15">
      <c r="A117" s="32" t="s">
        <v>159</v>
      </c>
      <c r="B117" s="33" t="s">
        <v>697</v>
      </c>
      <c r="C117" s="34">
        <v>16.28</v>
      </c>
      <c r="D117" s="2">
        <v>2.6</v>
      </c>
      <c r="E117" s="60">
        <v>120</v>
      </c>
      <c r="F117" s="52">
        <v>120</v>
      </c>
      <c r="G117" s="28">
        <f t="shared" si="11"/>
        <v>2.8350028350028347</v>
      </c>
      <c r="H117" s="13">
        <f t="shared" si="9"/>
        <v>404</v>
      </c>
      <c r="I117" s="13">
        <f t="shared" si="10"/>
        <v>565.6</v>
      </c>
      <c r="L117" s="117"/>
    </row>
    <row r="118" spans="1:12" ht="15">
      <c r="A118" s="32" t="s">
        <v>160</v>
      </c>
      <c r="B118" s="33" t="s">
        <v>35</v>
      </c>
      <c r="C118" s="34">
        <v>53.12</v>
      </c>
      <c r="D118" s="2">
        <v>2.6</v>
      </c>
      <c r="E118" s="60">
        <v>200</v>
      </c>
      <c r="F118" s="17">
        <v>0</v>
      </c>
      <c r="G118" s="28">
        <f t="shared" si="11"/>
        <v>1.448100092678406</v>
      </c>
      <c r="H118" s="13">
        <f t="shared" si="9"/>
        <v>673.3333333333333</v>
      </c>
      <c r="I118" s="13">
        <f t="shared" si="10"/>
        <v>942.6666666666666</v>
      </c>
      <c r="L118" s="117"/>
    </row>
    <row r="119" spans="1:12" ht="15">
      <c r="A119" s="32" t="s">
        <v>161</v>
      </c>
      <c r="B119" s="33" t="s">
        <v>736</v>
      </c>
      <c r="C119" s="34">
        <v>27.34</v>
      </c>
      <c r="D119" s="2">
        <v>2.6</v>
      </c>
      <c r="E119" s="60">
        <v>820</v>
      </c>
      <c r="F119" s="52">
        <v>400</v>
      </c>
      <c r="G119" s="28">
        <f t="shared" si="11"/>
        <v>11.535647965786955</v>
      </c>
      <c r="H119" s="13">
        <f t="shared" si="9"/>
        <v>2760.6666666666665</v>
      </c>
      <c r="I119" s="13">
        <f t="shared" si="10"/>
        <v>3864.9333333333334</v>
      </c>
      <c r="L119" s="117"/>
    </row>
    <row r="120" spans="1:12" ht="15">
      <c r="A120" s="32" t="s">
        <v>162</v>
      </c>
      <c r="B120" s="33" t="s">
        <v>163</v>
      </c>
      <c r="C120" s="34">
        <v>6.37</v>
      </c>
      <c r="D120" s="2">
        <v>2.6</v>
      </c>
      <c r="E120" s="18">
        <v>0</v>
      </c>
      <c r="F120" s="52">
        <v>360</v>
      </c>
      <c r="G120" s="27">
        <f>F120/(C120*D120)</f>
        <v>21.736505252988767</v>
      </c>
      <c r="H120" s="13">
        <f t="shared" si="9"/>
        <v>0</v>
      </c>
      <c r="I120" s="13">
        <f t="shared" si="10"/>
        <v>0</v>
      </c>
      <c r="J120" s="29" t="s">
        <v>764</v>
      </c>
      <c r="L120" s="117"/>
    </row>
    <row r="121" spans="1:12" ht="15">
      <c r="A121" s="32" t="s">
        <v>164</v>
      </c>
      <c r="B121" s="33" t="s">
        <v>63</v>
      </c>
      <c r="C121" s="34">
        <v>5.51</v>
      </c>
      <c r="D121" s="2">
        <v>2.6</v>
      </c>
      <c r="E121" s="18">
        <v>0</v>
      </c>
      <c r="F121" s="52">
        <v>100</v>
      </c>
      <c r="G121" s="27">
        <f>F121/(C121*D121)</f>
        <v>6.980315510261064</v>
      </c>
      <c r="H121" s="13">
        <f t="shared" si="9"/>
        <v>0</v>
      </c>
      <c r="I121" s="13">
        <f t="shared" si="10"/>
        <v>0</v>
      </c>
      <c r="J121" s="29" t="s">
        <v>764</v>
      </c>
      <c r="L121" s="117"/>
    </row>
    <row r="122" spans="1:12" ht="15">
      <c r="A122" s="32" t="s">
        <v>165</v>
      </c>
      <c r="B122" s="118" t="s">
        <v>737</v>
      </c>
      <c r="C122" s="34">
        <v>6.45</v>
      </c>
      <c r="D122" s="2">
        <v>2.6</v>
      </c>
      <c r="E122" s="60">
        <v>200</v>
      </c>
      <c r="F122" s="17">
        <v>0</v>
      </c>
      <c r="G122" s="28">
        <f t="shared" si="11"/>
        <v>11.926058437686345</v>
      </c>
      <c r="H122" s="13">
        <f t="shared" si="9"/>
        <v>673.3333333333333</v>
      </c>
      <c r="I122" s="13">
        <f t="shared" si="10"/>
        <v>942.6666666666666</v>
      </c>
      <c r="J122" s="29" t="s">
        <v>763</v>
      </c>
      <c r="L122" s="117"/>
    </row>
    <row r="123" spans="1:12" ht="15">
      <c r="A123" s="32" t="s">
        <v>166</v>
      </c>
      <c r="B123" s="33" t="s">
        <v>163</v>
      </c>
      <c r="C123" s="34">
        <v>4.51</v>
      </c>
      <c r="D123" s="2">
        <v>2.6</v>
      </c>
      <c r="E123" s="18">
        <v>0</v>
      </c>
      <c r="F123" s="52">
        <v>180</v>
      </c>
      <c r="G123" s="27">
        <f>F123/(C123*D123)</f>
        <v>15.350503155381205</v>
      </c>
      <c r="H123" s="13">
        <f t="shared" si="9"/>
        <v>0</v>
      </c>
      <c r="I123" s="13">
        <f t="shared" si="10"/>
        <v>0</v>
      </c>
      <c r="J123" s="29" t="s">
        <v>763</v>
      </c>
      <c r="L123" s="117"/>
    </row>
    <row r="124" spans="1:12" ht="15">
      <c r="A124" s="32" t="s">
        <v>167</v>
      </c>
      <c r="B124" s="33" t="s">
        <v>63</v>
      </c>
      <c r="C124" s="34">
        <v>2.07</v>
      </c>
      <c r="D124" s="2">
        <v>2.6</v>
      </c>
      <c r="E124" s="18">
        <v>0</v>
      </c>
      <c r="F124" s="52">
        <v>50</v>
      </c>
      <c r="G124" s="27">
        <f>F124/(C124*D124)</f>
        <v>9.29022668153103</v>
      </c>
      <c r="H124" s="13">
        <f aca="true" t="shared" si="12" ref="H124:H143">(E124/3600)*$H$1*$G$1*$I$1</f>
        <v>0</v>
      </c>
      <c r="I124" s="13">
        <f aca="true" t="shared" si="13" ref="I124:I143">E124*$H$1*$G$1/3600*$J$1</f>
        <v>0</v>
      </c>
      <c r="L124" s="117"/>
    </row>
    <row r="125" spans="1:12" ht="15">
      <c r="A125" s="32" t="s">
        <v>168</v>
      </c>
      <c r="B125" s="33" t="s">
        <v>698</v>
      </c>
      <c r="C125" s="34">
        <v>115.82</v>
      </c>
      <c r="D125" s="2"/>
      <c r="E125" s="18">
        <v>0</v>
      </c>
      <c r="F125" s="17">
        <v>0</v>
      </c>
      <c r="G125" s="28"/>
      <c r="H125" s="13">
        <f t="shared" si="12"/>
        <v>0</v>
      </c>
      <c r="I125" s="13">
        <f t="shared" si="13"/>
        <v>0</v>
      </c>
      <c r="L125" s="117"/>
    </row>
    <row r="126" spans="1:12" ht="15">
      <c r="A126" s="32" t="s">
        <v>169</v>
      </c>
      <c r="B126" s="33" t="s">
        <v>170</v>
      </c>
      <c r="C126" s="34">
        <v>55.14</v>
      </c>
      <c r="D126" s="2"/>
      <c r="E126" s="18">
        <v>0</v>
      </c>
      <c r="F126" s="17">
        <v>0</v>
      </c>
      <c r="G126" s="28"/>
      <c r="H126" s="13">
        <f t="shared" si="12"/>
        <v>0</v>
      </c>
      <c r="I126" s="13">
        <f t="shared" si="13"/>
        <v>0</v>
      </c>
      <c r="L126" s="117"/>
    </row>
    <row r="127" spans="1:12" ht="15">
      <c r="A127" s="32" t="s">
        <v>171</v>
      </c>
      <c r="B127" s="33" t="s">
        <v>172</v>
      </c>
      <c r="C127" s="34">
        <v>10.7</v>
      </c>
      <c r="D127" s="2">
        <v>3</v>
      </c>
      <c r="E127" s="60">
        <v>100</v>
      </c>
      <c r="F127" s="17">
        <v>0</v>
      </c>
      <c r="G127" s="28">
        <f>E127/(C127*D127)</f>
        <v>3.1152647975077885</v>
      </c>
      <c r="H127" s="13">
        <f t="shared" si="12"/>
        <v>336.66666666666663</v>
      </c>
      <c r="I127" s="13">
        <f t="shared" si="13"/>
        <v>471.3333333333333</v>
      </c>
      <c r="L127" s="117"/>
    </row>
    <row r="128" spans="1:12" ht="15">
      <c r="A128" s="32" t="s">
        <v>173</v>
      </c>
      <c r="B128" s="33" t="s">
        <v>174</v>
      </c>
      <c r="C128" s="34">
        <v>4.88</v>
      </c>
      <c r="D128" s="2">
        <v>3</v>
      </c>
      <c r="E128" s="18">
        <v>0</v>
      </c>
      <c r="F128" s="17">
        <v>0</v>
      </c>
      <c r="G128" s="28"/>
      <c r="H128" s="13">
        <f t="shared" si="12"/>
        <v>0</v>
      </c>
      <c r="I128" s="13">
        <f t="shared" si="13"/>
        <v>0</v>
      </c>
      <c r="L128" s="117"/>
    </row>
    <row r="129" spans="1:12" ht="15">
      <c r="A129" s="32" t="s">
        <v>175</v>
      </c>
      <c r="B129" s="33" t="s">
        <v>176</v>
      </c>
      <c r="C129" s="34">
        <v>118.86</v>
      </c>
      <c r="D129" s="2">
        <v>3</v>
      </c>
      <c r="E129" s="18">
        <v>0</v>
      </c>
      <c r="F129" s="17">
        <v>0</v>
      </c>
      <c r="G129" s="27">
        <f aca="true" t="shared" si="14" ref="G129:G142">F129/(C129*D129)</f>
        <v>0</v>
      </c>
      <c r="H129" s="13">
        <f t="shared" si="12"/>
        <v>0</v>
      </c>
      <c r="I129" s="13">
        <f t="shared" si="13"/>
        <v>0</v>
      </c>
      <c r="L129" s="117"/>
    </row>
    <row r="130" spans="1:12" ht="15">
      <c r="A130" s="32" t="s">
        <v>177</v>
      </c>
      <c r="B130" s="33" t="s">
        <v>74</v>
      </c>
      <c r="C130" s="34">
        <v>6.98</v>
      </c>
      <c r="D130" s="2">
        <v>3</v>
      </c>
      <c r="E130" s="18">
        <v>0</v>
      </c>
      <c r="F130" s="52">
        <v>50</v>
      </c>
      <c r="G130" s="27">
        <f t="shared" si="14"/>
        <v>2.387774594078319</v>
      </c>
      <c r="H130" s="13">
        <f t="shared" si="12"/>
        <v>0</v>
      </c>
      <c r="I130" s="13">
        <f t="shared" si="13"/>
        <v>0</v>
      </c>
      <c r="L130" s="117"/>
    </row>
    <row r="131" spans="1:12" ht="15">
      <c r="A131" s="32" t="s">
        <v>178</v>
      </c>
      <c r="B131" s="33" t="s">
        <v>699</v>
      </c>
      <c r="C131" s="34">
        <v>6.1</v>
      </c>
      <c r="D131" s="2">
        <v>3</v>
      </c>
      <c r="E131" s="18">
        <v>0</v>
      </c>
      <c r="F131" s="52">
        <v>50</v>
      </c>
      <c r="G131" s="27">
        <f t="shared" si="14"/>
        <v>2.7322404371584703</v>
      </c>
      <c r="H131" s="13">
        <f t="shared" si="12"/>
        <v>0</v>
      </c>
      <c r="I131" s="13">
        <f t="shared" si="13"/>
        <v>0</v>
      </c>
      <c r="L131" s="117"/>
    </row>
    <row r="132" spans="1:12" ht="15">
      <c r="A132" s="32" t="s">
        <v>179</v>
      </c>
      <c r="B132" s="33" t="s">
        <v>21</v>
      </c>
      <c r="C132" s="34">
        <v>2.58</v>
      </c>
      <c r="D132" s="2">
        <v>2.6</v>
      </c>
      <c r="E132" s="18">
        <v>0</v>
      </c>
      <c r="F132" s="52">
        <v>30</v>
      </c>
      <c r="G132" s="27">
        <f t="shared" si="14"/>
        <v>4.472271914132379</v>
      </c>
      <c r="H132" s="13">
        <f t="shared" si="12"/>
        <v>0</v>
      </c>
      <c r="I132" s="13">
        <f t="shared" si="13"/>
        <v>0</v>
      </c>
      <c r="J132" s="29" t="s">
        <v>763</v>
      </c>
      <c r="L132" s="117"/>
    </row>
    <row r="133" spans="1:12" ht="15">
      <c r="A133" s="32" t="s">
        <v>180</v>
      </c>
      <c r="B133" s="33" t="s">
        <v>181</v>
      </c>
      <c r="C133" s="34">
        <v>5.44</v>
      </c>
      <c r="D133" s="2">
        <v>3</v>
      </c>
      <c r="E133" s="18">
        <v>0</v>
      </c>
      <c r="F133" s="52">
        <v>50</v>
      </c>
      <c r="G133" s="27">
        <f t="shared" si="14"/>
        <v>3.063725490196078</v>
      </c>
      <c r="H133" s="13">
        <f t="shared" si="12"/>
        <v>0</v>
      </c>
      <c r="I133" s="13">
        <f t="shared" si="13"/>
        <v>0</v>
      </c>
      <c r="J133" s="29" t="s">
        <v>764</v>
      </c>
      <c r="L133" s="117"/>
    </row>
    <row r="134" spans="1:12" ht="15">
      <c r="A134" s="32" t="s">
        <v>182</v>
      </c>
      <c r="B134" s="33" t="s">
        <v>183</v>
      </c>
      <c r="C134" s="34">
        <v>10.49</v>
      </c>
      <c r="D134" s="2">
        <v>3</v>
      </c>
      <c r="E134" s="18">
        <v>0</v>
      </c>
      <c r="F134" s="52">
        <v>50</v>
      </c>
      <c r="G134" s="27">
        <f t="shared" si="14"/>
        <v>1.5888147442008262</v>
      </c>
      <c r="H134" s="13">
        <f t="shared" si="12"/>
        <v>0</v>
      </c>
      <c r="I134" s="13">
        <f t="shared" si="13"/>
        <v>0</v>
      </c>
      <c r="J134" s="29" t="s">
        <v>763</v>
      </c>
      <c r="L134" s="117"/>
    </row>
    <row r="135" spans="1:12" ht="15">
      <c r="A135" s="32" t="s">
        <v>184</v>
      </c>
      <c r="B135" s="33" t="s">
        <v>185</v>
      </c>
      <c r="C135" s="34">
        <v>20.57</v>
      </c>
      <c r="D135" s="2">
        <v>3</v>
      </c>
      <c r="E135" s="18">
        <v>0</v>
      </c>
      <c r="F135" s="52">
        <v>80</v>
      </c>
      <c r="G135" s="27">
        <f t="shared" si="14"/>
        <v>1.296386323124291</v>
      </c>
      <c r="H135" s="13">
        <f t="shared" si="12"/>
        <v>0</v>
      </c>
      <c r="I135" s="13">
        <f t="shared" si="13"/>
        <v>0</v>
      </c>
      <c r="J135" s="29" t="s">
        <v>763</v>
      </c>
      <c r="L135" s="117"/>
    </row>
    <row r="136" spans="1:12" ht="15">
      <c r="A136" s="32" t="s">
        <v>186</v>
      </c>
      <c r="B136" s="33" t="s">
        <v>35</v>
      </c>
      <c r="C136" s="34">
        <v>30.7</v>
      </c>
      <c r="D136" s="2">
        <v>3</v>
      </c>
      <c r="E136" s="18">
        <v>0</v>
      </c>
      <c r="F136" s="17">
        <v>0</v>
      </c>
      <c r="G136" s="27">
        <f t="shared" si="14"/>
        <v>0</v>
      </c>
      <c r="H136" s="13">
        <f t="shared" si="12"/>
        <v>0</v>
      </c>
      <c r="I136" s="13">
        <f t="shared" si="13"/>
        <v>0</v>
      </c>
      <c r="J136" s="29" t="s">
        <v>430</v>
      </c>
      <c r="L136" s="117"/>
    </row>
    <row r="137" spans="1:12" ht="15">
      <c r="A137" s="32" t="s">
        <v>187</v>
      </c>
      <c r="B137" s="33" t="s">
        <v>188</v>
      </c>
      <c r="C137" s="34">
        <v>10.83</v>
      </c>
      <c r="D137" s="2">
        <v>3</v>
      </c>
      <c r="E137" s="18">
        <v>0</v>
      </c>
      <c r="F137" s="52">
        <v>50</v>
      </c>
      <c r="G137" s="27">
        <f t="shared" si="14"/>
        <v>1.538935056940597</v>
      </c>
      <c r="H137" s="13">
        <f t="shared" si="12"/>
        <v>0</v>
      </c>
      <c r="I137" s="13">
        <f t="shared" si="13"/>
        <v>0</v>
      </c>
      <c r="J137" s="29" t="s">
        <v>763</v>
      </c>
      <c r="L137" s="117"/>
    </row>
    <row r="138" spans="1:10" ht="15">
      <c r="A138" s="32" t="s">
        <v>189</v>
      </c>
      <c r="B138" s="33" t="s">
        <v>12</v>
      </c>
      <c r="C138" s="34">
        <v>2.17</v>
      </c>
      <c r="D138" s="2">
        <v>3</v>
      </c>
      <c r="E138" s="18">
        <v>0</v>
      </c>
      <c r="F138" s="52">
        <v>30</v>
      </c>
      <c r="G138" s="27">
        <f t="shared" si="14"/>
        <v>4.6082949308755765</v>
      </c>
      <c r="H138" s="13">
        <f t="shared" si="12"/>
        <v>0</v>
      </c>
      <c r="I138" s="13">
        <f t="shared" si="13"/>
        <v>0</v>
      </c>
      <c r="J138" s="29" t="s">
        <v>763</v>
      </c>
    </row>
    <row r="139" spans="1:10" ht="15">
      <c r="A139" s="32" t="s">
        <v>190</v>
      </c>
      <c r="B139" s="33" t="s">
        <v>63</v>
      </c>
      <c r="C139" s="34">
        <v>2</v>
      </c>
      <c r="D139" s="2">
        <v>3</v>
      </c>
      <c r="E139" s="18">
        <v>0</v>
      </c>
      <c r="F139" s="52">
        <v>50</v>
      </c>
      <c r="G139" s="27">
        <f t="shared" si="14"/>
        <v>8.333333333333334</v>
      </c>
      <c r="H139" s="13">
        <f t="shared" si="12"/>
        <v>0</v>
      </c>
      <c r="I139" s="13">
        <f t="shared" si="13"/>
        <v>0</v>
      </c>
      <c r="J139" s="29" t="s">
        <v>763</v>
      </c>
    </row>
    <row r="140" spans="1:9" ht="15">
      <c r="A140" s="32" t="s">
        <v>191</v>
      </c>
      <c r="B140" s="33" t="s">
        <v>192</v>
      </c>
      <c r="C140" s="34">
        <v>4.68</v>
      </c>
      <c r="D140" s="2">
        <v>3</v>
      </c>
      <c r="E140" s="18">
        <v>0</v>
      </c>
      <c r="F140" s="17">
        <v>0</v>
      </c>
      <c r="G140" s="27">
        <f t="shared" si="14"/>
        <v>0</v>
      </c>
      <c r="H140" s="13">
        <f t="shared" si="12"/>
        <v>0</v>
      </c>
      <c r="I140" s="13">
        <f t="shared" si="13"/>
        <v>0</v>
      </c>
    </row>
    <row r="141" spans="1:9" ht="15">
      <c r="A141" s="32" t="s">
        <v>193</v>
      </c>
      <c r="B141" s="33" t="s">
        <v>194</v>
      </c>
      <c r="C141" s="34">
        <v>17.56</v>
      </c>
      <c r="D141" s="2">
        <v>3</v>
      </c>
      <c r="E141" s="60">
        <v>200</v>
      </c>
      <c r="F141" s="17">
        <v>60</v>
      </c>
      <c r="G141" s="28">
        <f>E141/(C141*D141)</f>
        <v>3.796507213363706</v>
      </c>
      <c r="H141" s="13">
        <f t="shared" si="12"/>
        <v>673.3333333333333</v>
      </c>
      <c r="I141" s="13">
        <f t="shared" si="13"/>
        <v>942.6666666666666</v>
      </c>
    </row>
    <row r="142" spans="1:10" ht="15">
      <c r="A142" s="32" t="s">
        <v>195</v>
      </c>
      <c r="B142" s="33" t="s">
        <v>163</v>
      </c>
      <c r="C142" s="34">
        <v>5.01</v>
      </c>
      <c r="D142" s="2">
        <v>3</v>
      </c>
      <c r="E142" s="18">
        <v>0</v>
      </c>
      <c r="F142" s="52">
        <v>330</v>
      </c>
      <c r="G142" s="27">
        <f t="shared" si="14"/>
        <v>21.956087824351297</v>
      </c>
      <c r="H142" s="13">
        <f t="shared" si="12"/>
        <v>0</v>
      </c>
      <c r="I142" s="13">
        <f t="shared" si="13"/>
        <v>0</v>
      </c>
      <c r="J142" s="29" t="s">
        <v>763</v>
      </c>
    </row>
    <row r="143" spans="1:10" ht="15">
      <c r="A143" s="32" t="s">
        <v>196</v>
      </c>
      <c r="B143" s="33" t="s">
        <v>197</v>
      </c>
      <c r="C143" s="34">
        <v>9.34</v>
      </c>
      <c r="D143" s="2">
        <v>3</v>
      </c>
      <c r="E143" s="60">
        <v>120</v>
      </c>
      <c r="F143" s="17">
        <v>0</v>
      </c>
      <c r="G143" s="28">
        <f>E143/(C143*D143)</f>
        <v>4.282655246252677</v>
      </c>
      <c r="H143" s="13">
        <f t="shared" si="12"/>
        <v>404</v>
      </c>
      <c r="I143" s="13">
        <f t="shared" si="13"/>
        <v>565.6</v>
      </c>
      <c r="J143" s="29" t="s">
        <v>763</v>
      </c>
    </row>
    <row r="144" spans="1:10" ht="15">
      <c r="A144" s="119" t="s">
        <v>769</v>
      </c>
      <c r="B144" s="33" t="s">
        <v>63</v>
      </c>
      <c r="C144" s="34">
        <v>1.08</v>
      </c>
      <c r="D144" s="2">
        <v>2.6</v>
      </c>
      <c r="E144" s="60">
        <v>0</v>
      </c>
      <c r="F144" s="52">
        <v>50</v>
      </c>
      <c r="G144" s="27">
        <f aca="true" t="shared" si="15" ref="G144">F144/(C144*D144)</f>
        <v>17.806267806267805</v>
      </c>
      <c r="H144" s="67"/>
      <c r="I144" s="67"/>
      <c r="J144" s="29" t="s">
        <v>763</v>
      </c>
    </row>
    <row r="145" spans="1:10" ht="15">
      <c r="A145" s="119" t="s">
        <v>198</v>
      </c>
      <c r="B145" s="33" t="s">
        <v>765</v>
      </c>
      <c r="C145" s="34">
        <v>4.85</v>
      </c>
      <c r="D145" s="2">
        <v>3</v>
      </c>
      <c r="E145" s="60">
        <v>0</v>
      </c>
      <c r="F145" s="17">
        <v>60</v>
      </c>
      <c r="G145" s="28">
        <f>E145/(C145*D145)</f>
        <v>0</v>
      </c>
      <c r="H145" s="13">
        <f aca="true" t="shared" si="16" ref="H145:H150">(E145/3600)*$H$1*$G$1*$I$1</f>
        <v>0</v>
      </c>
      <c r="I145" s="13">
        <f aca="true" t="shared" si="17" ref="I145:I150">E145*$H$1*$G$1/3600*$J$1</f>
        <v>0</v>
      </c>
      <c r="J145" s="29" t="s">
        <v>763</v>
      </c>
    </row>
    <row r="146" spans="1:10" ht="15">
      <c r="A146" s="119" t="s">
        <v>199</v>
      </c>
      <c r="B146" s="118" t="s">
        <v>766</v>
      </c>
      <c r="C146" s="34">
        <v>3.87</v>
      </c>
      <c r="D146" s="2">
        <v>3</v>
      </c>
      <c r="E146" s="60">
        <v>0</v>
      </c>
      <c r="F146" s="17">
        <v>120</v>
      </c>
      <c r="G146" s="28">
        <f>E146/(C146*D146)</f>
        <v>0</v>
      </c>
      <c r="H146" s="13">
        <f t="shared" si="16"/>
        <v>0</v>
      </c>
      <c r="I146" s="13">
        <f t="shared" si="17"/>
        <v>0</v>
      </c>
      <c r="J146" s="29" t="s">
        <v>763</v>
      </c>
    </row>
    <row r="147" spans="1:10" ht="15">
      <c r="A147" s="119" t="s">
        <v>200</v>
      </c>
      <c r="B147" s="33" t="s">
        <v>767</v>
      </c>
      <c r="C147" s="34">
        <v>2.06</v>
      </c>
      <c r="D147" s="2">
        <v>3</v>
      </c>
      <c r="E147" s="60">
        <v>0</v>
      </c>
      <c r="F147" s="17">
        <v>30</v>
      </c>
      <c r="G147" s="28">
        <f>E147/(C147*D147)</f>
        <v>0</v>
      </c>
      <c r="H147" s="13">
        <f t="shared" si="16"/>
        <v>0</v>
      </c>
      <c r="I147" s="13">
        <f t="shared" si="17"/>
        <v>0</v>
      </c>
      <c r="J147" s="29" t="s">
        <v>763</v>
      </c>
    </row>
    <row r="148" spans="1:9" ht="15">
      <c r="A148" s="32" t="s">
        <v>201</v>
      </c>
      <c r="B148" s="33" t="s">
        <v>35</v>
      </c>
      <c r="C148" s="34">
        <v>6.05</v>
      </c>
      <c r="D148" s="2">
        <v>2.6</v>
      </c>
      <c r="E148" s="60">
        <v>0</v>
      </c>
      <c r="F148" s="17">
        <v>0</v>
      </c>
      <c r="G148" s="28">
        <f>E148/(C148*D148)</f>
        <v>0</v>
      </c>
      <c r="H148" s="13">
        <f t="shared" si="16"/>
        <v>0</v>
      </c>
      <c r="I148" s="13">
        <f t="shared" si="17"/>
        <v>0</v>
      </c>
    </row>
    <row r="149" spans="1:10" ht="15">
      <c r="A149" s="119" t="s">
        <v>768</v>
      </c>
      <c r="B149" s="33" t="s">
        <v>163</v>
      </c>
      <c r="C149" s="34">
        <v>8.39</v>
      </c>
      <c r="D149" s="2">
        <v>3</v>
      </c>
      <c r="E149" s="18">
        <v>120</v>
      </c>
      <c r="F149" s="52">
        <v>60</v>
      </c>
      <c r="G149" s="27">
        <f aca="true" t="shared" si="18" ref="G149">F149/(C149*D149)</f>
        <v>2.3837902264600714</v>
      </c>
      <c r="H149" s="13">
        <f t="shared" si="16"/>
        <v>404</v>
      </c>
      <c r="I149" s="13">
        <f t="shared" si="17"/>
        <v>565.6</v>
      </c>
      <c r="J149" s="29" t="s">
        <v>763</v>
      </c>
    </row>
    <row r="150" spans="1:9" ht="15">
      <c r="A150" s="32" t="s">
        <v>202</v>
      </c>
      <c r="B150" s="33" t="s">
        <v>739</v>
      </c>
      <c r="C150" s="34">
        <v>31.7</v>
      </c>
      <c r="D150" s="2">
        <v>2.6</v>
      </c>
      <c r="E150" s="60">
        <v>840</v>
      </c>
      <c r="F150" s="52">
        <v>200</v>
      </c>
      <c r="G150" s="28">
        <f>E150/(C150*D150)</f>
        <v>10.191701043436058</v>
      </c>
      <c r="H150" s="67">
        <f t="shared" si="16"/>
        <v>2827.9999999999995</v>
      </c>
      <c r="I150" s="67">
        <f t="shared" si="17"/>
        <v>3959.2000000000003</v>
      </c>
    </row>
    <row r="151" spans="1:10" ht="15">
      <c r="A151" s="119" t="s">
        <v>203</v>
      </c>
      <c r="B151" s="33" t="s">
        <v>63</v>
      </c>
      <c r="C151" s="34">
        <v>1.35</v>
      </c>
      <c r="D151" s="2">
        <v>2.6</v>
      </c>
      <c r="E151" s="60">
        <v>0</v>
      </c>
      <c r="F151" s="52">
        <v>50</v>
      </c>
      <c r="G151" s="27">
        <f aca="true" t="shared" si="19" ref="G151">F151/(C151*D151)</f>
        <v>14.245014245014245</v>
      </c>
      <c r="H151" s="67"/>
      <c r="I151" s="67"/>
      <c r="J151" s="29" t="s">
        <v>763</v>
      </c>
    </row>
    <row r="152" spans="1:10" ht="15">
      <c r="A152" s="119" t="s">
        <v>204</v>
      </c>
      <c r="B152" s="33" t="s">
        <v>724</v>
      </c>
      <c r="C152" s="34">
        <v>6.23</v>
      </c>
      <c r="D152" s="2">
        <v>2.6</v>
      </c>
      <c r="E152" s="60">
        <v>120</v>
      </c>
      <c r="F152" s="52">
        <v>450</v>
      </c>
      <c r="G152" s="27">
        <f aca="true" t="shared" si="20" ref="G152:G153">F152/(C152*D152)</f>
        <v>27.781207556488454</v>
      </c>
      <c r="H152" s="67"/>
      <c r="I152" s="67"/>
      <c r="J152" s="29" t="s">
        <v>763</v>
      </c>
    </row>
    <row r="153" spans="1:9" ht="15">
      <c r="A153" s="32" t="s">
        <v>205</v>
      </c>
      <c r="B153" s="118" t="s">
        <v>770</v>
      </c>
      <c r="C153" s="34">
        <v>6.64</v>
      </c>
      <c r="D153" s="2">
        <v>3</v>
      </c>
      <c r="E153" s="18">
        <v>0</v>
      </c>
      <c r="F153" s="52">
        <v>0</v>
      </c>
      <c r="G153" s="27">
        <f t="shared" si="20"/>
        <v>0</v>
      </c>
      <c r="H153" s="13">
        <f>(E153/3600)*$H$1*$G$1*$I$1</f>
        <v>0</v>
      </c>
      <c r="I153" s="13">
        <f>E153*$H$1*$G$1/3600*$J$1</f>
        <v>0</v>
      </c>
    </row>
    <row r="154" spans="1:10" ht="15">
      <c r="A154" s="119" t="s">
        <v>206</v>
      </c>
      <c r="B154" s="118" t="s">
        <v>771</v>
      </c>
      <c r="C154" s="34">
        <v>19.28</v>
      </c>
      <c r="D154" s="2">
        <v>2.6</v>
      </c>
      <c r="E154" s="60">
        <v>0</v>
      </c>
      <c r="F154" s="52">
        <v>80</v>
      </c>
      <c r="G154" s="27">
        <f aca="true" t="shared" si="21" ref="G154">F154/(C154*D154)</f>
        <v>1.595914458984998</v>
      </c>
      <c r="H154" s="67"/>
      <c r="I154" s="67"/>
      <c r="J154" s="29" t="s">
        <v>763</v>
      </c>
    </row>
    <row r="155" spans="1:10" ht="15">
      <c r="A155" s="32" t="s">
        <v>701</v>
      </c>
      <c r="B155" s="33" t="s">
        <v>703</v>
      </c>
      <c r="C155" s="34">
        <v>1.45</v>
      </c>
      <c r="D155" s="2">
        <v>2.6</v>
      </c>
      <c r="E155" s="18">
        <v>0</v>
      </c>
      <c r="F155" s="52">
        <v>50</v>
      </c>
      <c r="G155" s="27">
        <f>F155/(C155*D155)</f>
        <v>13.26259946949602</v>
      </c>
      <c r="H155" s="13">
        <f>(E155/3600)*$H$1*$G$1*$I$1</f>
        <v>0</v>
      </c>
      <c r="I155" s="13">
        <f>E155*$H$1*$G$1/3600*$J$1</f>
        <v>0</v>
      </c>
      <c r="J155" s="29" t="s">
        <v>763</v>
      </c>
    </row>
    <row r="156" spans="1:9" ht="15">
      <c r="A156" s="32" t="s">
        <v>704</v>
      </c>
      <c r="B156" s="33" t="s">
        <v>705</v>
      </c>
      <c r="C156" s="34">
        <v>3.93</v>
      </c>
      <c r="D156" s="2">
        <v>3</v>
      </c>
      <c r="E156" s="60">
        <v>50</v>
      </c>
      <c r="F156" s="17">
        <v>0</v>
      </c>
      <c r="G156" s="28">
        <f>E156/(C156*D156)</f>
        <v>4.240882103477523</v>
      </c>
      <c r="H156" s="13">
        <f>(E156/3600)*$H$1*$G$1*$I$1</f>
        <v>168.33333333333331</v>
      </c>
      <c r="I156" s="13">
        <f>E156*$H$1*$G$1/3600*$J$1</f>
        <v>235.66666666666666</v>
      </c>
    </row>
    <row r="157" spans="1:10" ht="15">
      <c r="A157" s="32" t="s">
        <v>706</v>
      </c>
      <c r="B157" s="33" t="s">
        <v>707</v>
      </c>
      <c r="C157" s="34">
        <v>9.17</v>
      </c>
      <c r="D157" s="2">
        <v>3</v>
      </c>
      <c r="E157" s="18">
        <v>0</v>
      </c>
      <c r="F157" s="52">
        <v>50</v>
      </c>
      <c r="G157" s="27">
        <f>F157/(C157*D157)</f>
        <v>1.8175209014903673</v>
      </c>
      <c r="H157" s="13">
        <f>(E157/3600)*$H$1*$G$1*$I$1</f>
        <v>0</v>
      </c>
      <c r="I157" s="13">
        <f>E157*$H$1*$G$1/3600*$J$1</f>
        <v>0</v>
      </c>
      <c r="J157" s="29" t="s">
        <v>763</v>
      </c>
    </row>
    <row r="158" spans="1:9" ht="15">
      <c r="A158" s="32" t="s">
        <v>708</v>
      </c>
      <c r="B158" s="33" t="s">
        <v>21</v>
      </c>
      <c r="C158" s="34">
        <v>1.7</v>
      </c>
      <c r="D158" s="2">
        <v>2.6</v>
      </c>
      <c r="E158" s="18">
        <v>0</v>
      </c>
      <c r="F158" s="52">
        <v>30</v>
      </c>
      <c r="G158" s="27">
        <f>F158/(C158*D158)</f>
        <v>6.787330316742081</v>
      </c>
      <c r="H158" s="13">
        <f>(E158/3600)*$H$1*$G$1*$I$1</f>
        <v>0</v>
      </c>
      <c r="I158" s="13">
        <f>E158*$H$1*$G$1/3600*$J$1</f>
        <v>0</v>
      </c>
    </row>
    <row r="159" spans="1:10" ht="15">
      <c r="A159" s="119" t="s">
        <v>772</v>
      </c>
      <c r="B159" s="118" t="s">
        <v>771</v>
      </c>
      <c r="C159" s="34">
        <v>16.28</v>
      </c>
      <c r="D159" s="2">
        <v>2.6</v>
      </c>
      <c r="E159" s="60">
        <v>0</v>
      </c>
      <c r="F159" s="52">
        <v>60</v>
      </c>
      <c r="G159" s="27">
        <f aca="true" t="shared" si="22" ref="G159">F159/(C159*D159)</f>
        <v>1.4175014175014173</v>
      </c>
      <c r="H159" s="67"/>
      <c r="I159" s="67"/>
      <c r="J159" s="29" t="s">
        <v>763</v>
      </c>
    </row>
    <row r="160" spans="1:9" ht="15">
      <c r="A160" s="119" t="s">
        <v>773</v>
      </c>
      <c r="B160" s="33" t="s">
        <v>700</v>
      </c>
      <c r="C160" s="34">
        <v>10.81</v>
      </c>
      <c r="D160" s="2">
        <v>3</v>
      </c>
      <c r="E160" s="60">
        <v>100</v>
      </c>
      <c r="F160" s="17">
        <v>0</v>
      </c>
      <c r="G160" s="28">
        <f>E160/(C160*D160)</f>
        <v>3.0835646006783843</v>
      </c>
      <c r="H160" s="13">
        <f>(E160/3600)*$H$1*$G$1*$I$1</f>
        <v>336.66666666666663</v>
      </c>
      <c r="I160" s="13">
        <f>E160*$H$1*$G$1/3600*$J$1</f>
        <v>471.3333333333333</v>
      </c>
    </row>
    <row r="161" spans="1:9" ht="15">
      <c r="A161" s="119" t="s">
        <v>774</v>
      </c>
      <c r="B161" s="33" t="s">
        <v>702</v>
      </c>
      <c r="C161" s="34">
        <v>11.75</v>
      </c>
      <c r="D161" s="2">
        <v>3</v>
      </c>
      <c r="E161" s="60">
        <v>100</v>
      </c>
      <c r="F161" s="17">
        <v>0</v>
      </c>
      <c r="G161" s="28">
        <f>E161/(C161*D161)</f>
        <v>2.8368794326241136</v>
      </c>
      <c r="H161" s="13">
        <f>(E161/3600)*$H$1*$G$1*$I$1</f>
        <v>336.66666666666663</v>
      </c>
      <c r="I161" s="13">
        <f>E161*$H$1*$G$1/3600*$J$1</f>
        <v>471.3333333333333</v>
      </c>
    </row>
    <row r="162" spans="1:10" ht="15">
      <c r="A162" s="119" t="s">
        <v>775</v>
      </c>
      <c r="B162" s="118" t="s">
        <v>738</v>
      </c>
      <c r="C162" s="34">
        <v>47.73</v>
      </c>
      <c r="D162" s="2">
        <v>2.6</v>
      </c>
      <c r="E162" s="60">
        <v>1500</v>
      </c>
      <c r="F162" s="52">
        <v>200</v>
      </c>
      <c r="G162" s="28">
        <f>E162/(C162*D162)</f>
        <v>12.08722138954697</v>
      </c>
      <c r="H162" s="67">
        <f>(E162/3600)*$H$1*$G$1*$I$1</f>
        <v>5050</v>
      </c>
      <c r="I162" s="67">
        <f>E162*$H$1*$G$1/3600*$J$1</f>
        <v>7070</v>
      </c>
      <c r="J162" s="29" t="s">
        <v>763</v>
      </c>
    </row>
    <row r="163" spans="1:10" ht="15">
      <c r="A163" s="119" t="s">
        <v>776</v>
      </c>
      <c r="B163" s="118" t="s">
        <v>777</v>
      </c>
      <c r="C163" s="34">
        <v>1.45</v>
      </c>
      <c r="D163" s="2">
        <v>2.6</v>
      </c>
      <c r="E163" s="18">
        <v>0</v>
      </c>
      <c r="F163" s="52">
        <v>320</v>
      </c>
      <c r="G163" s="27">
        <f>F163/(C163*D163)</f>
        <v>84.88063660477454</v>
      </c>
      <c r="H163" s="13">
        <f>(E163/3600)*$H$1*$G$1*$I$1</f>
        <v>0</v>
      </c>
      <c r="I163" s="13">
        <f>E163*$H$1*$G$1/3600*$J$1</f>
        <v>0</v>
      </c>
      <c r="J163" s="29" t="s">
        <v>778</v>
      </c>
    </row>
    <row r="164" spans="1:10" ht="15">
      <c r="A164" s="119" t="s">
        <v>779</v>
      </c>
      <c r="B164" s="33" t="s">
        <v>724</v>
      </c>
      <c r="C164" s="34">
        <v>17.38</v>
      </c>
      <c r="D164" s="2">
        <v>2.6</v>
      </c>
      <c r="E164" s="60">
        <v>0</v>
      </c>
      <c r="F164" s="52">
        <v>870</v>
      </c>
      <c r="G164" s="27">
        <f aca="true" t="shared" si="23" ref="G164">F164/(C164*D164)</f>
        <v>19.25289899973444</v>
      </c>
      <c r="H164" s="67"/>
      <c r="I164" s="67"/>
      <c r="J164" s="29" t="s">
        <v>763</v>
      </c>
    </row>
    <row r="165" spans="1:9" ht="15">
      <c r="A165" s="32" t="s">
        <v>207</v>
      </c>
      <c r="B165" s="33" t="s">
        <v>208</v>
      </c>
      <c r="C165" s="34">
        <v>7.2</v>
      </c>
      <c r="D165" s="2"/>
      <c r="E165" s="50">
        <f>SUM(E92:E164)</f>
        <v>7030</v>
      </c>
      <c r="F165" s="46">
        <f>SUM(F92:F164)</f>
        <v>7350</v>
      </c>
      <c r="G165" s="28"/>
      <c r="H165" s="13"/>
      <c r="I165" s="13"/>
    </row>
    <row r="166" spans="1:9" ht="15">
      <c r="A166" s="32" t="s">
        <v>209</v>
      </c>
      <c r="B166" s="33" t="s">
        <v>210</v>
      </c>
      <c r="C166" s="34">
        <v>7.2</v>
      </c>
      <c r="D166" s="2"/>
      <c r="E166" s="18"/>
      <c r="F166" s="17"/>
      <c r="G166" s="28"/>
      <c r="H166" s="13"/>
      <c r="I166" s="13"/>
    </row>
    <row r="167" spans="1:9" ht="15">
      <c r="A167" s="32" t="s">
        <v>211</v>
      </c>
      <c r="B167" s="33" t="s">
        <v>212</v>
      </c>
      <c r="C167" s="34">
        <v>7.2</v>
      </c>
      <c r="D167" s="2"/>
      <c r="E167" s="18"/>
      <c r="F167" s="17"/>
      <c r="G167" s="28"/>
      <c r="H167" s="13"/>
      <c r="I167" s="13"/>
    </row>
    <row r="168" spans="1:9" ht="15">
      <c r="A168" s="32" t="s">
        <v>213</v>
      </c>
      <c r="B168" s="33" t="s">
        <v>214</v>
      </c>
      <c r="C168" s="34">
        <v>7.65</v>
      </c>
      <c r="D168" s="2"/>
      <c r="E168" s="18"/>
      <c r="F168" s="17"/>
      <c r="G168" s="28"/>
      <c r="H168" s="13"/>
      <c r="I168" s="13"/>
    </row>
    <row r="169" spans="1:9" ht="15">
      <c r="A169" s="32" t="s">
        <v>215</v>
      </c>
      <c r="B169" s="33" t="s">
        <v>216</v>
      </c>
      <c r="C169" s="34">
        <v>2.25</v>
      </c>
      <c r="D169" s="2"/>
      <c r="E169" s="18"/>
      <c r="F169" s="17"/>
      <c r="G169" s="28"/>
      <c r="H169" s="13"/>
      <c r="I169" s="13"/>
    </row>
    <row r="170" spans="1:9" ht="15">
      <c r="A170" s="32" t="s">
        <v>217</v>
      </c>
      <c r="B170" s="33" t="s">
        <v>208</v>
      </c>
      <c r="C170" s="34">
        <v>8.91</v>
      </c>
      <c r="D170" s="2"/>
      <c r="E170" s="18"/>
      <c r="F170" s="17"/>
      <c r="G170" s="28"/>
      <c r="H170" s="13"/>
      <c r="I170" s="13"/>
    </row>
    <row r="171" spans="1:9" ht="15">
      <c r="A171" s="32" t="s">
        <v>218</v>
      </c>
      <c r="B171" s="33" t="s">
        <v>210</v>
      </c>
      <c r="C171" s="34">
        <v>8.91</v>
      </c>
      <c r="D171" s="2"/>
      <c r="E171" s="18"/>
      <c r="F171" s="17"/>
      <c r="G171" s="28"/>
      <c r="H171" s="13"/>
      <c r="I171" s="13"/>
    </row>
    <row r="172" spans="1:9" ht="15">
      <c r="A172" s="35" t="s">
        <v>219</v>
      </c>
      <c r="B172" s="36" t="s">
        <v>212</v>
      </c>
      <c r="C172" s="37">
        <v>8.91</v>
      </c>
      <c r="D172" s="2"/>
      <c r="E172" s="18"/>
      <c r="F172" s="17"/>
      <c r="G172" s="28"/>
      <c r="H172" s="13"/>
      <c r="I172" s="13"/>
    </row>
    <row r="173" spans="1:9" ht="15">
      <c r="A173" s="38" t="s">
        <v>19</v>
      </c>
      <c r="B173" s="39" t="s">
        <v>19</v>
      </c>
      <c r="C173" s="59" t="s">
        <v>709</v>
      </c>
      <c r="D173" s="2"/>
      <c r="E173" s="18"/>
      <c r="F173" s="17"/>
      <c r="G173" s="28"/>
      <c r="H173" s="13"/>
      <c r="I173" s="13"/>
    </row>
    <row r="174" spans="4:5" ht="15">
      <c r="D174" s="2"/>
      <c r="E174" s="18"/>
    </row>
  </sheetData>
  <mergeCells count="5">
    <mergeCell ref="A1:C1"/>
    <mergeCell ref="J2:K2"/>
    <mergeCell ref="B4:I4"/>
    <mergeCell ref="B68:I68"/>
    <mergeCell ref="A91:I91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1"/>
  <sheetViews>
    <sheetView zoomScale="150" zoomScaleNormal="150" workbookViewId="0" topLeftCell="A1">
      <selection activeCell="A1" sqref="A1:K215"/>
    </sheetView>
  </sheetViews>
  <sheetFormatPr defaultColWidth="9.140625" defaultRowHeight="15"/>
  <cols>
    <col min="1" max="1" width="8.140625" style="0" customWidth="1"/>
    <col min="2" max="2" width="23.28125" style="0" bestFit="1" customWidth="1"/>
    <col min="3" max="3" width="9.57421875" style="0" customWidth="1"/>
    <col min="4" max="4" width="6.8515625" style="0" bestFit="1" customWidth="1"/>
    <col min="5" max="5" width="9.28125" style="0" bestFit="1" customWidth="1"/>
    <col min="6" max="6" width="9.140625" style="0" bestFit="1" customWidth="1"/>
    <col min="7" max="7" width="8.28125" style="0" customWidth="1"/>
    <col min="8" max="8" width="10.421875" style="0" bestFit="1" customWidth="1"/>
    <col min="9" max="9" width="10.140625" style="0" bestFit="1" customWidth="1"/>
  </cols>
  <sheetData>
    <row r="1" spans="1:11" ht="12.5" customHeight="1">
      <c r="A1" s="138" t="s">
        <v>0</v>
      </c>
      <c r="B1" s="138"/>
      <c r="C1" s="138"/>
      <c r="D1">
        <v>5</v>
      </c>
      <c r="E1">
        <v>10</v>
      </c>
      <c r="F1">
        <v>20</v>
      </c>
      <c r="G1">
        <v>1010</v>
      </c>
      <c r="H1">
        <v>1.2</v>
      </c>
      <c r="I1">
        <v>10</v>
      </c>
      <c r="J1">
        <v>14</v>
      </c>
      <c r="K1">
        <v>15</v>
      </c>
    </row>
    <row r="2" spans="1:12" ht="12.65" customHeight="1">
      <c r="A2" s="139" t="s">
        <v>225</v>
      </c>
      <c r="B2" s="139"/>
      <c r="C2" s="139"/>
      <c r="D2" s="7" t="s">
        <v>220</v>
      </c>
      <c r="E2" s="7" t="s">
        <v>221</v>
      </c>
      <c r="F2" s="7" t="s">
        <v>222</v>
      </c>
      <c r="G2" s="7" t="s">
        <v>223</v>
      </c>
      <c r="H2" s="24" t="s">
        <v>431</v>
      </c>
      <c r="I2" s="24" t="s">
        <v>432</v>
      </c>
      <c r="J2" s="127" t="s">
        <v>224</v>
      </c>
      <c r="K2" s="128"/>
      <c r="L2" s="25"/>
    </row>
    <row r="3" spans="1:11" ht="10.15" customHeight="1">
      <c r="A3" s="8" t="s">
        <v>1</v>
      </c>
      <c r="B3" s="9" t="s">
        <v>2</v>
      </c>
      <c r="C3" s="9" t="s">
        <v>3</v>
      </c>
      <c r="D3" s="2"/>
      <c r="E3" s="2"/>
      <c r="F3" s="17"/>
      <c r="G3" s="2"/>
      <c r="H3" s="2"/>
      <c r="I3" s="2"/>
      <c r="J3" s="23" t="s">
        <v>433</v>
      </c>
      <c r="K3" s="23" t="s">
        <v>434</v>
      </c>
    </row>
    <row r="4" spans="1:11" ht="15">
      <c r="A4" s="8"/>
      <c r="B4" s="140" t="s">
        <v>510</v>
      </c>
      <c r="C4" s="141"/>
      <c r="D4" s="141"/>
      <c r="E4" s="141"/>
      <c r="F4" s="141"/>
      <c r="G4" s="141"/>
      <c r="H4" s="141"/>
      <c r="I4" s="142"/>
      <c r="J4" s="2"/>
      <c r="K4" s="2"/>
    </row>
    <row r="5" spans="1:11" ht="15">
      <c r="A5" s="1" t="s">
        <v>226</v>
      </c>
      <c r="B5" s="95" t="s">
        <v>5</v>
      </c>
      <c r="C5" s="96">
        <v>37.32</v>
      </c>
      <c r="D5" s="96"/>
      <c r="E5" s="21">
        <v>200</v>
      </c>
      <c r="F5" s="20">
        <v>0</v>
      </c>
      <c r="G5" s="105"/>
      <c r="H5" s="98">
        <f>(E5/3600)*$H$1*$G$1*$I$1</f>
        <v>673.3333333333333</v>
      </c>
      <c r="I5" s="98">
        <f>E5*$H$1*$G$1/3600*$J$1</f>
        <v>942.6666666666666</v>
      </c>
      <c r="J5" s="96"/>
      <c r="K5" s="96"/>
    </row>
    <row r="6" spans="1:11" ht="11" customHeight="1">
      <c r="A6" s="1" t="s">
        <v>227</v>
      </c>
      <c r="B6" s="95" t="s">
        <v>7</v>
      </c>
      <c r="C6" s="96">
        <v>27.84</v>
      </c>
      <c r="D6" s="96">
        <v>2.8</v>
      </c>
      <c r="E6" s="21">
        <v>100</v>
      </c>
      <c r="F6" s="20">
        <v>300</v>
      </c>
      <c r="G6" s="97">
        <f>F6/(C6*D6)</f>
        <v>3.8485221674876846</v>
      </c>
      <c r="H6" s="98">
        <f aca="true" t="shared" si="0" ref="H6:H75">(E6/3600)*$H$1*$G$1*$I$1</f>
        <v>336.66666666666663</v>
      </c>
      <c r="I6" s="98">
        <f aca="true" t="shared" si="1" ref="I6:I75">E6*$H$1*$G$1/3600*$J$1</f>
        <v>471.3333333333333</v>
      </c>
      <c r="J6" s="96">
        <f>C6*D6*$K$1</f>
        <v>1169.28</v>
      </c>
      <c r="K6" s="96"/>
    </row>
    <row r="7" spans="1:11" ht="15">
      <c r="A7" s="1" t="s">
        <v>228</v>
      </c>
      <c r="B7" s="95" t="s">
        <v>5</v>
      </c>
      <c r="C7" s="96">
        <v>35.71</v>
      </c>
      <c r="D7" s="96"/>
      <c r="E7" s="21">
        <v>100</v>
      </c>
      <c r="F7" s="20">
        <v>0</v>
      </c>
      <c r="G7" s="105"/>
      <c r="H7" s="98">
        <f t="shared" si="0"/>
        <v>336.66666666666663</v>
      </c>
      <c r="I7" s="98">
        <f t="shared" si="1"/>
        <v>471.3333333333333</v>
      </c>
      <c r="J7" s="96"/>
      <c r="K7" s="96"/>
    </row>
    <row r="8" spans="1:11" ht="15">
      <c r="A8" s="1" t="s">
        <v>229</v>
      </c>
      <c r="B8" s="95" t="s">
        <v>35</v>
      </c>
      <c r="C8" s="96">
        <v>150.74</v>
      </c>
      <c r="D8" s="96">
        <v>3</v>
      </c>
      <c r="E8" s="19">
        <v>700</v>
      </c>
      <c r="F8" s="20">
        <v>0</v>
      </c>
      <c r="G8" s="105"/>
      <c r="H8" s="98">
        <f t="shared" si="0"/>
        <v>2356.6666666666665</v>
      </c>
      <c r="I8" s="98">
        <f t="shared" si="1"/>
        <v>3299.333333333333</v>
      </c>
      <c r="J8" s="96">
        <v>6800</v>
      </c>
      <c r="K8" s="96"/>
    </row>
    <row r="9" spans="1:11" ht="15">
      <c r="A9" s="1" t="s">
        <v>230</v>
      </c>
      <c r="B9" s="95" t="s">
        <v>12</v>
      </c>
      <c r="C9" s="96">
        <v>2.13</v>
      </c>
      <c r="D9" s="96">
        <v>2.6</v>
      </c>
      <c r="E9" s="19">
        <v>0</v>
      </c>
      <c r="F9" s="20">
        <v>30</v>
      </c>
      <c r="G9" s="105"/>
      <c r="H9" s="98">
        <f t="shared" si="0"/>
        <v>0</v>
      </c>
      <c r="I9" s="98">
        <f t="shared" si="1"/>
        <v>0</v>
      </c>
      <c r="J9" s="29" t="s">
        <v>763</v>
      </c>
      <c r="K9" s="96"/>
    </row>
    <row r="10" spans="1:11" ht="15">
      <c r="A10" s="1" t="s">
        <v>231</v>
      </c>
      <c r="B10" s="95" t="s">
        <v>63</v>
      </c>
      <c r="C10" s="96">
        <v>1.75</v>
      </c>
      <c r="D10" s="96">
        <v>2.6</v>
      </c>
      <c r="E10" s="19">
        <v>0</v>
      </c>
      <c r="F10" s="20">
        <v>50</v>
      </c>
      <c r="G10" s="105"/>
      <c r="H10" s="98">
        <f t="shared" si="0"/>
        <v>0</v>
      </c>
      <c r="I10" s="98">
        <f t="shared" si="1"/>
        <v>0</v>
      </c>
      <c r="J10" s="29" t="s">
        <v>763</v>
      </c>
      <c r="K10" s="96"/>
    </row>
    <row r="11" spans="1:11" ht="15">
      <c r="A11" s="1" t="s">
        <v>232</v>
      </c>
      <c r="B11" s="95" t="s">
        <v>84</v>
      </c>
      <c r="C11" s="96">
        <v>17.5</v>
      </c>
      <c r="D11" s="96">
        <v>3</v>
      </c>
      <c r="E11" s="19">
        <v>180</v>
      </c>
      <c r="F11" s="20">
        <v>0</v>
      </c>
      <c r="G11" s="106">
        <f aca="true" t="shared" si="2" ref="G11:G23">E11/(C11*D11)</f>
        <v>3.4285714285714284</v>
      </c>
      <c r="H11" s="98">
        <f t="shared" si="0"/>
        <v>606</v>
      </c>
      <c r="I11" s="98">
        <f t="shared" si="1"/>
        <v>848.4</v>
      </c>
      <c r="J11" s="29"/>
      <c r="K11" s="96"/>
    </row>
    <row r="12" spans="1:11" ht="15">
      <c r="A12" s="1" t="s">
        <v>233</v>
      </c>
      <c r="B12" s="95" t="s">
        <v>12</v>
      </c>
      <c r="C12" s="96">
        <v>5.45</v>
      </c>
      <c r="D12" s="96">
        <v>2.6</v>
      </c>
      <c r="E12" s="19">
        <v>0</v>
      </c>
      <c r="F12" s="20">
        <v>50</v>
      </c>
      <c r="G12" s="105">
        <f t="shared" si="2"/>
        <v>0</v>
      </c>
      <c r="H12" s="98">
        <f t="shared" si="0"/>
        <v>0</v>
      </c>
      <c r="I12" s="98">
        <f t="shared" si="1"/>
        <v>0</v>
      </c>
      <c r="J12" s="29" t="s">
        <v>801</v>
      </c>
      <c r="K12" s="96"/>
    </row>
    <row r="13" spans="1:11" ht="15">
      <c r="A13" s="1" t="s">
        <v>234</v>
      </c>
      <c r="B13" s="95" t="s">
        <v>84</v>
      </c>
      <c r="C13" s="96">
        <v>17.42</v>
      </c>
      <c r="D13" s="96">
        <v>3</v>
      </c>
      <c r="E13" s="19">
        <v>180</v>
      </c>
      <c r="F13" s="20">
        <v>80</v>
      </c>
      <c r="G13" s="106">
        <f t="shared" si="2"/>
        <v>3.4443168771526977</v>
      </c>
      <c r="H13" s="98">
        <f t="shared" si="0"/>
        <v>606</v>
      </c>
      <c r="I13" s="98">
        <f t="shared" si="1"/>
        <v>848.4</v>
      </c>
      <c r="J13" s="29"/>
      <c r="K13" s="96"/>
    </row>
    <row r="14" spans="1:11" ht="15">
      <c r="A14" s="1" t="s">
        <v>235</v>
      </c>
      <c r="B14" s="95" t="s">
        <v>54</v>
      </c>
      <c r="C14" s="96">
        <v>4.25</v>
      </c>
      <c r="D14" s="96">
        <v>2.6</v>
      </c>
      <c r="E14" s="19">
        <v>0</v>
      </c>
      <c r="F14" s="20">
        <v>230</v>
      </c>
      <c r="G14" s="105">
        <f t="shared" si="2"/>
        <v>0</v>
      </c>
      <c r="H14" s="98">
        <f t="shared" si="0"/>
        <v>0</v>
      </c>
      <c r="I14" s="98">
        <f t="shared" si="1"/>
        <v>0</v>
      </c>
      <c r="J14" s="29" t="s">
        <v>763</v>
      </c>
      <c r="K14" s="96"/>
    </row>
    <row r="15" spans="1:11" ht="15">
      <c r="A15" s="1" t="s">
        <v>236</v>
      </c>
      <c r="B15" s="95" t="s">
        <v>21</v>
      </c>
      <c r="C15" s="96">
        <v>3.72</v>
      </c>
      <c r="D15" s="96">
        <v>2.6</v>
      </c>
      <c r="E15" s="19">
        <v>0</v>
      </c>
      <c r="F15" s="20">
        <v>60</v>
      </c>
      <c r="G15" s="97">
        <f>F15/(C15*D15)</f>
        <v>6.203473945409429</v>
      </c>
      <c r="H15" s="98">
        <f t="shared" si="0"/>
        <v>0</v>
      </c>
      <c r="I15" s="98">
        <f t="shared" si="1"/>
        <v>0</v>
      </c>
      <c r="J15" s="29" t="s">
        <v>763</v>
      </c>
      <c r="K15" s="96"/>
    </row>
    <row r="16" spans="1:11" ht="15">
      <c r="A16" s="1" t="s">
        <v>237</v>
      </c>
      <c r="B16" s="95" t="s">
        <v>238</v>
      </c>
      <c r="C16" s="96">
        <v>17.42</v>
      </c>
      <c r="D16" s="96">
        <v>3</v>
      </c>
      <c r="E16" s="19">
        <v>180</v>
      </c>
      <c r="F16" s="20">
        <v>0</v>
      </c>
      <c r="G16" s="105">
        <f t="shared" si="2"/>
        <v>3.4443168771526977</v>
      </c>
      <c r="H16" s="98">
        <f t="shared" si="0"/>
        <v>606</v>
      </c>
      <c r="I16" s="98">
        <f t="shared" si="1"/>
        <v>848.4</v>
      </c>
      <c r="J16" s="29"/>
      <c r="K16" s="96"/>
    </row>
    <row r="17" spans="1:11" ht="15">
      <c r="A17" s="1" t="s">
        <v>239</v>
      </c>
      <c r="B17" s="95" t="s">
        <v>12</v>
      </c>
      <c r="C17" s="96">
        <v>5.53</v>
      </c>
      <c r="D17" s="96">
        <v>2.6</v>
      </c>
      <c r="E17" s="19">
        <v>0</v>
      </c>
      <c r="F17" s="20">
        <v>50</v>
      </c>
      <c r="G17" s="105">
        <f t="shared" si="2"/>
        <v>0</v>
      </c>
      <c r="H17" s="98">
        <f t="shared" si="0"/>
        <v>0</v>
      </c>
      <c r="I17" s="98">
        <f t="shared" si="1"/>
        <v>0</v>
      </c>
      <c r="J17" s="29" t="s">
        <v>763</v>
      </c>
      <c r="K17" s="96"/>
    </row>
    <row r="18" spans="1:11" ht="15">
      <c r="A18" s="1" t="s">
        <v>240</v>
      </c>
      <c r="B18" s="95" t="s">
        <v>238</v>
      </c>
      <c r="C18" s="96">
        <v>17.42</v>
      </c>
      <c r="D18" s="96">
        <v>3</v>
      </c>
      <c r="E18" s="19">
        <v>180</v>
      </c>
      <c r="F18" s="20">
        <v>0</v>
      </c>
      <c r="G18" s="105">
        <f t="shared" si="2"/>
        <v>3.4443168771526977</v>
      </c>
      <c r="H18" s="98">
        <f t="shared" si="0"/>
        <v>606</v>
      </c>
      <c r="I18" s="98">
        <f t="shared" si="1"/>
        <v>848.4</v>
      </c>
      <c r="J18" s="29"/>
      <c r="K18" s="96"/>
    </row>
    <row r="19" spans="1:11" ht="15">
      <c r="A19" s="1" t="s">
        <v>241</v>
      </c>
      <c r="B19" s="95" t="s">
        <v>54</v>
      </c>
      <c r="C19" s="96">
        <v>4.25</v>
      </c>
      <c r="D19" s="96">
        <v>2.6</v>
      </c>
      <c r="E19" s="19">
        <v>0</v>
      </c>
      <c r="F19" s="20">
        <v>230</v>
      </c>
      <c r="G19" s="105">
        <f t="shared" si="2"/>
        <v>0</v>
      </c>
      <c r="H19" s="98">
        <f t="shared" si="0"/>
        <v>0</v>
      </c>
      <c r="I19" s="98">
        <f t="shared" si="1"/>
        <v>0</v>
      </c>
      <c r="J19" s="29" t="s">
        <v>763</v>
      </c>
      <c r="K19" s="96"/>
    </row>
    <row r="20" spans="1:11" ht="15">
      <c r="A20" s="1" t="s">
        <v>242</v>
      </c>
      <c r="B20" s="95" t="s">
        <v>54</v>
      </c>
      <c r="C20" s="96">
        <v>4.25</v>
      </c>
      <c r="D20" s="96">
        <v>2.6</v>
      </c>
      <c r="E20" s="19">
        <v>0</v>
      </c>
      <c r="F20" s="20">
        <v>230</v>
      </c>
      <c r="G20" s="105">
        <f t="shared" si="2"/>
        <v>0</v>
      </c>
      <c r="H20" s="98">
        <f t="shared" si="0"/>
        <v>0</v>
      </c>
      <c r="I20" s="98">
        <f t="shared" si="1"/>
        <v>0</v>
      </c>
      <c r="J20" s="29" t="s">
        <v>763</v>
      </c>
      <c r="K20" s="96"/>
    </row>
    <row r="21" spans="1:11" ht="15">
      <c r="A21" s="1" t="s">
        <v>243</v>
      </c>
      <c r="B21" s="95" t="s">
        <v>238</v>
      </c>
      <c r="C21" s="96">
        <v>17.42</v>
      </c>
      <c r="D21" s="96">
        <v>3</v>
      </c>
      <c r="E21" s="19">
        <v>180</v>
      </c>
      <c r="F21" s="20">
        <v>0</v>
      </c>
      <c r="G21" s="105">
        <f t="shared" si="2"/>
        <v>3.4443168771526977</v>
      </c>
      <c r="H21" s="98">
        <f t="shared" si="0"/>
        <v>606</v>
      </c>
      <c r="I21" s="98">
        <f t="shared" si="1"/>
        <v>848.4</v>
      </c>
      <c r="J21" s="29"/>
      <c r="K21" s="96"/>
    </row>
    <row r="22" spans="1:11" ht="15">
      <c r="A22" s="1" t="s">
        <v>244</v>
      </c>
      <c r="B22" s="95" t="s">
        <v>12</v>
      </c>
      <c r="C22" s="96">
        <v>5.53</v>
      </c>
      <c r="D22" s="96">
        <v>2.6</v>
      </c>
      <c r="E22" s="19">
        <v>0</v>
      </c>
      <c r="F22" s="20">
        <v>50</v>
      </c>
      <c r="G22" s="105"/>
      <c r="H22" s="98">
        <f t="shared" si="0"/>
        <v>0</v>
      </c>
      <c r="I22" s="98">
        <f t="shared" si="1"/>
        <v>0</v>
      </c>
      <c r="J22" s="29" t="s">
        <v>763</v>
      </c>
      <c r="K22" s="96"/>
    </row>
    <row r="23" spans="1:11" ht="15">
      <c r="A23" s="1" t="s">
        <v>245</v>
      </c>
      <c r="B23" s="95" t="s">
        <v>238</v>
      </c>
      <c r="C23" s="96">
        <v>17.42</v>
      </c>
      <c r="D23" s="96">
        <v>3</v>
      </c>
      <c r="E23" s="19">
        <v>180</v>
      </c>
      <c r="F23" s="20">
        <v>0</v>
      </c>
      <c r="G23" s="106">
        <f t="shared" si="2"/>
        <v>3.4443168771526977</v>
      </c>
      <c r="H23" s="98">
        <f t="shared" si="0"/>
        <v>606</v>
      </c>
      <c r="I23" s="98">
        <f t="shared" si="1"/>
        <v>848.4</v>
      </c>
      <c r="J23" s="29"/>
      <c r="K23" s="96"/>
    </row>
    <row r="24" spans="1:11" ht="15">
      <c r="A24" s="1" t="s">
        <v>246</v>
      </c>
      <c r="B24" s="95" t="s">
        <v>74</v>
      </c>
      <c r="C24" s="96">
        <v>3.72</v>
      </c>
      <c r="D24" s="96">
        <v>3</v>
      </c>
      <c r="E24" s="19">
        <v>0</v>
      </c>
      <c r="F24" s="20">
        <v>30</v>
      </c>
      <c r="G24" s="97">
        <f>F24/(C24*D24)</f>
        <v>2.6881720430107525</v>
      </c>
      <c r="H24" s="98">
        <f t="shared" si="0"/>
        <v>0</v>
      </c>
      <c r="I24" s="98">
        <f t="shared" si="1"/>
        <v>0</v>
      </c>
      <c r="J24" s="29" t="s">
        <v>763</v>
      </c>
      <c r="K24" s="96"/>
    </row>
    <row r="25" spans="1:11" ht="15">
      <c r="A25" s="1" t="s">
        <v>247</v>
      </c>
      <c r="B25" s="95" t="s">
        <v>54</v>
      </c>
      <c r="C25" s="96">
        <v>4.25</v>
      </c>
      <c r="D25" s="96">
        <v>2.6</v>
      </c>
      <c r="E25" s="19">
        <v>0</v>
      </c>
      <c r="F25" s="20">
        <v>230</v>
      </c>
      <c r="G25" s="105"/>
      <c r="H25" s="98">
        <f t="shared" si="0"/>
        <v>0</v>
      </c>
      <c r="I25" s="98">
        <f t="shared" si="1"/>
        <v>0</v>
      </c>
      <c r="J25" s="29" t="s">
        <v>763</v>
      </c>
      <c r="K25" s="96"/>
    </row>
    <row r="26" spans="1:11" ht="15">
      <c r="A26" s="1" t="s">
        <v>248</v>
      </c>
      <c r="B26" s="95" t="s">
        <v>238</v>
      </c>
      <c r="C26" s="96">
        <v>17.42</v>
      </c>
      <c r="D26" s="96">
        <v>3</v>
      </c>
      <c r="E26" s="19">
        <v>180</v>
      </c>
      <c r="F26" s="20">
        <v>0</v>
      </c>
      <c r="G26" s="106">
        <f>E26/(C26*D26)</f>
        <v>3.4443168771526977</v>
      </c>
      <c r="H26" s="98">
        <f t="shared" si="0"/>
        <v>606</v>
      </c>
      <c r="I26" s="98">
        <f t="shared" si="1"/>
        <v>848.4</v>
      </c>
      <c r="J26" s="29"/>
      <c r="K26" s="96"/>
    </row>
    <row r="27" spans="1:11" ht="15">
      <c r="A27" s="1" t="s">
        <v>249</v>
      </c>
      <c r="B27" s="95" t="s">
        <v>12</v>
      </c>
      <c r="C27" s="96">
        <v>4.99</v>
      </c>
      <c r="D27" s="96">
        <v>2.6</v>
      </c>
      <c r="E27" s="19">
        <v>0</v>
      </c>
      <c r="F27" s="20">
        <v>50</v>
      </c>
      <c r="G27" s="105"/>
      <c r="H27" s="98">
        <f t="shared" si="0"/>
        <v>0</v>
      </c>
      <c r="I27" s="98">
        <f t="shared" si="1"/>
        <v>0</v>
      </c>
      <c r="J27" s="29" t="s">
        <v>763</v>
      </c>
      <c r="K27" s="96"/>
    </row>
    <row r="28" spans="1:11" ht="15">
      <c r="A28" s="1" t="s">
        <v>250</v>
      </c>
      <c r="B28" s="95" t="s">
        <v>238</v>
      </c>
      <c r="C28" s="96">
        <v>17.42</v>
      </c>
      <c r="D28" s="96">
        <v>3</v>
      </c>
      <c r="E28" s="19">
        <v>180</v>
      </c>
      <c r="F28" s="20">
        <v>0</v>
      </c>
      <c r="G28" s="106">
        <f>E28/(C28*D28)</f>
        <v>3.4443168771526977</v>
      </c>
      <c r="H28" s="98">
        <f t="shared" si="0"/>
        <v>606</v>
      </c>
      <c r="I28" s="98">
        <f t="shared" si="1"/>
        <v>848.4</v>
      </c>
      <c r="J28" s="29"/>
      <c r="K28" s="96"/>
    </row>
    <row r="29" spans="1:11" ht="15">
      <c r="A29" s="1" t="s">
        <v>251</v>
      </c>
      <c r="B29" s="95" t="s">
        <v>252</v>
      </c>
      <c r="C29" s="96">
        <v>2.13</v>
      </c>
      <c r="D29" s="96">
        <v>2.6</v>
      </c>
      <c r="E29" s="19">
        <v>0</v>
      </c>
      <c r="F29" s="20">
        <v>30</v>
      </c>
      <c r="G29" s="105"/>
      <c r="H29" s="98">
        <f t="shared" si="0"/>
        <v>0</v>
      </c>
      <c r="I29" s="98">
        <f t="shared" si="1"/>
        <v>0</v>
      </c>
      <c r="J29" s="29" t="s">
        <v>763</v>
      </c>
      <c r="K29" s="96"/>
    </row>
    <row r="30" spans="1:11" ht="15">
      <c r="A30" s="1" t="s">
        <v>253</v>
      </c>
      <c r="B30" s="95" t="s">
        <v>63</v>
      </c>
      <c r="C30" s="96">
        <v>1.75</v>
      </c>
      <c r="D30" s="96">
        <v>2.6</v>
      </c>
      <c r="E30" s="19">
        <v>0</v>
      </c>
      <c r="F30" s="20">
        <v>50</v>
      </c>
      <c r="G30" s="105"/>
      <c r="H30" s="98">
        <f t="shared" si="0"/>
        <v>0</v>
      </c>
      <c r="I30" s="98">
        <f t="shared" si="1"/>
        <v>0</v>
      </c>
      <c r="J30" s="29"/>
      <c r="K30" s="96"/>
    </row>
    <row r="31" spans="1:11" ht="15">
      <c r="A31" s="1" t="s">
        <v>254</v>
      </c>
      <c r="B31" s="95" t="s">
        <v>54</v>
      </c>
      <c r="C31" s="96">
        <v>4.3</v>
      </c>
      <c r="D31" s="96">
        <v>2.6</v>
      </c>
      <c r="E31" s="19">
        <v>0</v>
      </c>
      <c r="F31" s="20">
        <v>230</v>
      </c>
      <c r="G31" s="105"/>
      <c r="H31" s="98">
        <f t="shared" si="0"/>
        <v>0</v>
      </c>
      <c r="I31" s="98">
        <f t="shared" si="1"/>
        <v>0</v>
      </c>
      <c r="J31" s="29" t="s">
        <v>763</v>
      </c>
      <c r="K31" s="96"/>
    </row>
    <row r="32" spans="1:11" ht="15">
      <c r="A32" s="1" t="s">
        <v>255</v>
      </c>
      <c r="B32" s="95" t="s">
        <v>256</v>
      </c>
      <c r="C32" s="96">
        <v>17.55</v>
      </c>
      <c r="D32" s="96">
        <v>3</v>
      </c>
      <c r="E32" s="19">
        <v>180</v>
      </c>
      <c r="F32" s="20">
        <v>0</v>
      </c>
      <c r="G32" s="106">
        <f>E32/(C32*D32)</f>
        <v>3.4188034188034186</v>
      </c>
      <c r="H32" s="98">
        <f t="shared" si="0"/>
        <v>606</v>
      </c>
      <c r="I32" s="98">
        <f t="shared" si="1"/>
        <v>848.4</v>
      </c>
      <c r="J32" s="29"/>
      <c r="K32" s="96"/>
    </row>
    <row r="33" spans="1:11" ht="15">
      <c r="A33" s="1" t="s">
        <v>257</v>
      </c>
      <c r="B33" s="95" t="s">
        <v>35</v>
      </c>
      <c r="C33" s="96">
        <v>2.34</v>
      </c>
      <c r="D33" s="96">
        <v>2.6</v>
      </c>
      <c r="E33" s="21">
        <v>0</v>
      </c>
      <c r="F33" s="20">
        <v>0</v>
      </c>
      <c r="G33" s="105"/>
      <c r="H33" s="98">
        <f t="shared" si="0"/>
        <v>0</v>
      </c>
      <c r="I33" s="98">
        <f t="shared" si="1"/>
        <v>0</v>
      </c>
      <c r="J33" s="29" t="s">
        <v>763</v>
      </c>
      <c r="K33" s="96"/>
    </row>
    <row r="34" spans="1:11" ht="15">
      <c r="A34" s="1" t="s">
        <v>258</v>
      </c>
      <c r="B34" s="95" t="s">
        <v>74</v>
      </c>
      <c r="C34" s="96">
        <v>35.92</v>
      </c>
      <c r="D34" s="96">
        <v>3</v>
      </c>
      <c r="E34" s="19">
        <v>0</v>
      </c>
      <c r="F34" s="20">
        <v>150</v>
      </c>
      <c r="G34" s="97">
        <f>F34/(C34*D34)</f>
        <v>1.3919821826280623</v>
      </c>
      <c r="H34" s="98">
        <f t="shared" si="0"/>
        <v>0</v>
      </c>
      <c r="I34" s="98">
        <f t="shared" si="1"/>
        <v>0</v>
      </c>
      <c r="J34" s="29" t="s">
        <v>763</v>
      </c>
      <c r="K34" s="96"/>
    </row>
    <row r="35" spans="1:11" ht="15">
      <c r="A35" s="1">
        <v>1058</v>
      </c>
      <c r="B35" s="95" t="s">
        <v>259</v>
      </c>
      <c r="C35" s="96">
        <v>14.85</v>
      </c>
      <c r="D35" s="96">
        <v>3</v>
      </c>
      <c r="E35" s="19">
        <v>150</v>
      </c>
      <c r="F35" s="20">
        <v>230</v>
      </c>
      <c r="G35" s="106">
        <f>E35/(C35*D35)</f>
        <v>3.367003367003367</v>
      </c>
      <c r="H35" s="98">
        <f t="shared" si="0"/>
        <v>504.99999999999994</v>
      </c>
      <c r="I35" s="98">
        <f t="shared" si="1"/>
        <v>707</v>
      </c>
      <c r="J35" s="29"/>
      <c r="K35" s="96"/>
    </row>
    <row r="36" spans="1:11" ht="15">
      <c r="A36" s="1" t="s">
        <v>260</v>
      </c>
      <c r="B36" s="95" t="s">
        <v>74</v>
      </c>
      <c r="C36" s="96">
        <v>4.09</v>
      </c>
      <c r="D36" s="96">
        <v>3</v>
      </c>
      <c r="E36" s="19">
        <v>0</v>
      </c>
      <c r="F36" s="108">
        <v>80</v>
      </c>
      <c r="G36" s="97">
        <f>F36/(C36*D36)</f>
        <v>6.519967400162999</v>
      </c>
      <c r="H36" s="98">
        <f t="shared" si="0"/>
        <v>0</v>
      </c>
      <c r="I36" s="98">
        <f t="shared" si="1"/>
        <v>0</v>
      </c>
      <c r="J36" s="29" t="s">
        <v>763</v>
      </c>
      <c r="K36" s="96"/>
    </row>
    <row r="37" spans="1:11" ht="15">
      <c r="A37" s="1" t="s">
        <v>261</v>
      </c>
      <c r="B37" s="95" t="s">
        <v>74</v>
      </c>
      <c r="C37" s="96">
        <v>10.61</v>
      </c>
      <c r="D37" s="96">
        <v>3</v>
      </c>
      <c r="E37" s="21">
        <v>0</v>
      </c>
      <c r="F37" s="20">
        <v>100</v>
      </c>
      <c r="G37" s="97">
        <f>F37/(C37*D37)</f>
        <v>3.141690229343387</v>
      </c>
      <c r="H37" s="98">
        <f t="shared" si="0"/>
        <v>0</v>
      </c>
      <c r="I37" s="98">
        <f t="shared" si="1"/>
        <v>0</v>
      </c>
      <c r="J37" s="29" t="s">
        <v>763</v>
      </c>
      <c r="K37" s="96"/>
    </row>
    <row r="38" spans="1:11" ht="15">
      <c r="A38" s="82" t="s">
        <v>262</v>
      </c>
      <c r="B38" s="95" t="s">
        <v>263</v>
      </c>
      <c r="C38" s="96">
        <v>16.7</v>
      </c>
      <c r="D38" s="96">
        <v>2.6</v>
      </c>
      <c r="E38" s="21">
        <v>540</v>
      </c>
      <c r="F38" s="20">
        <v>100</v>
      </c>
      <c r="G38" s="105"/>
      <c r="H38" s="98">
        <f t="shared" si="0"/>
        <v>1817.9999999999998</v>
      </c>
      <c r="I38" s="98">
        <f t="shared" si="1"/>
        <v>2545.2000000000003</v>
      </c>
      <c r="J38" s="29"/>
      <c r="K38" s="96"/>
    </row>
    <row r="39" spans="1:11" ht="15">
      <c r="A39" s="1" t="s">
        <v>264</v>
      </c>
      <c r="B39" s="95" t="s">
        <v>12</v>
      </c>
      <c r="C39" s="96">
        <v>5.8</v>
      </c>
      <c r="D39" s="96">
        <v>2.6</v>
      </c>
      <c r="E39" s="19">
        <v>0</v>
      </c>
      <c r="F39" s="20">
        <v>60</v>
      </c>
      <c r="G39" s="105"/>
      <c r="H39" s="98">
        <f t="shared" si="0"/>
        <v>0</v>
      </c>
      <c r="I39" s="98">
        <f t="shared" si="1"/>
        <v>0</v>
      </c>
      <c r="J39" s="29" t="s">
        <v>763</v>
      </c>
      <c r="K39" s="96"/>
    </row>
    <row r="40" spans="1:11" ht="15">
      <c r="A40" s="1" t="s">
        <v>265</v>
      </c>
      <c r="B40" s="95" t="s">
        <v>266</v>
      </c>
      <c r="C40" s="96">
        <v>1.4</v>
      </c>
      <c r="D40" s="96">
        <v>2.6</v>
      </c>
      <c r="E40" s="19">
        <v>0</v>
      </c>
      <c r="F40" s="20">
        <v>50</v>
      </c>
      <c r="G40" s="105"/>
      <c r="H40" s="98">
        <f t="shared" si="0"/>
        <v>0</v>
      </c>
      <c r="I40" s="98">
        <f t="shared" si="1"/>
        <v>0</v>
      </c>
      <c r="J40" s="29" t="s">
        <v>763</v>
      </c>
      <c r="K40" s="96"/>
    </row>
    <row r="41" spans="1:11" ht="15">
      <c r="A41" s="1" t="s">
        <v>267</v>
      </c>
      <c r="B41" s="95" t="s">
        <v>266</v>
      </c>
      <c r="C41" s="96">
        <v>1.4</v>
      </c>
      <c r="D41" s="96">
        <v>2.6</v>
      </c>
      <c r="E41" s="19">
        <v>0</v>
      </c>
      <c r="F41" s="20">
        <v>50</v>
      </c>
      <c r="G41" s="105"/>
      <c r="H41" s="98">
        <f t="shared" si="0"/>
        <v>0</v>
      </c>
      <c r="I41" s="98">
        <f t="shared" si="1"/>
        <v>0</v>
      </c>
      <c r="J41" s="29" t="s">
        <v>763</v>
      </c>
      <c r="K41" s="96"/>
    </row>
    <row r="42" spans="1:11" ht="15">
      <c r="A42" s="1" t="s">
        <v>351</v>
      </c>
      <c r="B42" s="95" t="s">
        <v>680</v>
      </c>
      <c r="C42" s="96">
        <v>1.76</v>
      </c>
      <c r="D42" s="96">
        <v>2.6</v>
      </c>
      <c r="E42" s="21">
        <v>0</v>
      </c>
      <c r="F42" s="20">
        <v>150</v>
      </c>
      <c r="G42" s="105"/>
      <c r="H42" s="98">
        <f t="shared" si="0"/>
        <v>0</v>
      </c>
      <c r="I42" s="98">
        <f t="shared" si="1"/>
        <v>0</v>
      </c>
      <c r="J42" s="29" t="s">
        <v>763</v>
      </c>
      <c r="K42" s="96"/>
    </row>
    <row r="43" spans="1:11" ht="15">
      <c r="A43" s="1" t="s">
        <v>681</v>
      </c>
      <c r="B43" s="95" t="s">
        <v>680</v>
      </c>
      <c r="C43" s="96">
        <v>1.78</v>
      </c>
      <c r="D43" s="96">
        <v>2.6</v>
      </c>
      <c r="E43" s="21">
        <v>0</v>
      </c>
      <c r="F43" s="20">
        <v>150</v>
      </c>
      <c r="G43" s="105"/>
      <c r="H43" s="98">
        <f>(E43/3600)*$H$1*$G$1*$I$1</f>
        <v>0</v>
      </c>
      <c r="I43" s="98">
        <f>E43*$H$1*$G$1/3600*$J$1</f>
        <v>0</v>
      </c>
      <c r="J43" s="29" t="s">
        <v>763</v>
      </c>
      <c r="K43" s="96"/>
    </row>
    <row r="44" spans="1:11" ht="15">
      <c r="A44" s="1" t="s">
        <v>268</v>
      </c>
      <c r="B44" s="95" t="s">
        <v>269</v>
      </c>
      <c r="C44" s="96">
        <v>7.05</v>
      </c>
      <c r="D44" s="96">
        <v>2.6</v>
      </c>
      <c r="E44" s="19">
        <v>120</v>
      </c>
      <c r="F44" s="20">
        <v>160</v>
      </c>
      <c r="G44" s="106" t="s">
        <v>430</v>
      </c>
      <c r="H44" s="98">
        <f t="shared" si="0"/>
        <v>404</v>
      </c>
      <c r="I44" s="98">
        <f t="shared" si="1"/>
        <v>565.6</v>
      </c>
      <c r="J44" s="29"/>
      <c r="K44" s="96"/>
    </row>
    <row r="45" spans="1:11" ht="15">
      <c r="A45" s="1" t="s">
        <v>270</v>
      </c>
      <c r="B45" s="95" t="s">
        <v>271</v>
      </c>
      <c r="C45" s="96">
        <v>5.36</v>
      </c>
      <c r="D45" s="96">
        <v>3</v>
      </c>
      <c r="E45" s="19">
        <v>120</v>
      </c>
      <c r="F45" s="20">
        <v>120</v>
      </c>
      <c r="G45" s="106">
        <f>E45/(C45*D45)</f>
        <v>7.462686567164178</v>
      </c>
      <c r="H45" s="98">
        <f t="shared" si="0"/>
        <v>404</v>
      </c>
      <c r="I45" s="98">
        <f t="shared" si="1"/>
        <v>565.6</v>
      </c>
      <c r="J45" s="29"/>
      <c r="K45" s="96"/>
    </row>
    <row r="46" spans="1:11" ht="15">
      <c r="A46" s="1" t="s">
        <v>272</v>
      </c>
      <c r="B46" s="95" t="s">
        <v>273</v>
      </c>
      <c r="C46" s="96">
        <v>7.14</v>
      </c>
      <c r="D46" s="96">
        <v>2.6</v>
      </c>
      <c r="E46" s="19">
        <v>150</v>
      </c>
      <c r="F46" s="20">
        <v>150</v>
      </c>
      <c r="G46" s="106">
        <f>E46/(C46*D46)</f>
        <v>8.080155138978668</v>
      </c>
      <c r="H46" s="98">
        <f t="shared" si="0"/>
        <v>504.99999999999994</v>
      </c>
      <c r="I46" s="98">
        <f t="shared" si="1"/>
        <v>707</v>
      </c>
      <c r="J46" s="29"/>
      <c r="K46" s="96"/>
    </row>
    <row r="47" spans="1:11" ht="15">
      <c r="A47" s="1" t="s">
        <v>274</v>
      </c>
      <c r="B47" s="95" t="s">
        <v>275</v>
      </c>
      <c r="C47" s="96">
        <v>16.7</v>
      </c>
      <c r="D47" s="96">
        <v>2.6</v>
      </c>
      <c r="E47" s="19">
        <v>540</v>
      </c>
      <c r="F47" s="20">
        <v>100</v>
      </c>
      <c r="G47" s="105"/>
      <c r="H47" s="98">
        <f t="shared" si="0"/>
        <v>1817.9999999999998</v>
      </c>
      <c r="I47" s="98">
        <f t="shared" si="1"/>
        <v>2545.2000000000003</v>
      </c>
      <c r="J47" s="29"/>
      <c r="K47" s="96"/>
    </row>
    <row r="48" spans="1:11" ht="15">
      <c r="A48" s="1" t="s">
        <v>276</v>
      </c>
      <c r="B48" s="95" t="s">
        <v>12</v>
      </c>
      <c r="C48" s="96">
        <v>5.8</v>
      </c>
      <c r="D48" s="96">
        <v>2.6</v>
      </c>
      <c r="E48" s="19">
        <v>0</v>
      </c>
      <c r="F48" s="20">
        <v>60</v>
      </c>
      <c r="G48" s="105"/>
      <c r="H48" s="98">
        <f t="shared" si="0"/>
        <v>0</v>
      </c>
      <c r="I48" s="98">
        <f t="shared" si="1"/>
        <v>0</v>
      </c>
      <c r="J48" s="29" t="s">
        <v>763</v>
      </c>
      <c r="K48" s="96"/>
    </row>
    <row r="49" spans="1:11" ht="15">
      <c r="A49" s="1" t="s">
        <v>277</v>
      </c>
      <c r="B49" s="95" t="s">
        <v>63</v>
      </c>
      <c r="C49" s="96">
        <v>1.4</v>
      </c>
      <c r="D49" s="96">
        <v>2.6</v>
      </c>
      <c r="E49" s="19">
        <v>0</v>
      </c>
      <c r="F49" s="20">
        <v>50</v>
      </c>
      <c r="G49" s="105"/>
      <c r="H49" s="98">
        <f t="shared" si="0"/>
        <v>0</v>
      </c>
      <c r="I49" s="98">
        <f t="shared" si="1"/>
        <v>0</v>
      </c>
      <c r="J49" s="29" t="s">
        <v>763</v>
      </c>
      <c r="K49" s="96"/>
    </row>
    <row r="50" spans="1:11" ht="15">
      <c r="A50" s="1" t="s">
        <v>278</v>
      </c>
      <c r="B50" s="95" t="s">
        <v>279</v>
      </c>
      <c r="C50" s="96">
        <v>1.4</v>
      </c>
      <c r="D50" s="96">
        <v>2.6</v>
      </c>
      <c r="E50" s="19">
        <v>0</v>
      </c>
      <c r="F50" s="20">
        <v>50</v>
      </c>
      <c r="G50" s="105"/>
      <c r="H50" s="98">
        <f t="shared" si="0"/>
        <v>0</v>
      </c>
      <c r="I50" s="98">
        <f t="shared" si="1"/>
        <v>0</v>
      </c>
      <c r="J50" s="29" t="s">
        <v>763</v>
      </c>
      <c r="K50" s="96"/>
    </row>
    <row r="51" spans="1:11" ht="15">
      <c r="A51" s="1" t="s">
        <v>682</v>
      </c>
      <c r="B51" s="95" t="s">
        <v>680</v>
      </c>
      <c r="C51" s="96">
        <v>1.76</v>
      </c>
      <c r="D51" s="96">
        <v>2.6</v>
      </c>
      <c r="E51" s="19">
        <v>0</v>
      </c>
      <c r="F51" s="20">
        <v>230</v>
      </c>
      <c r="G51" s="105">
        <f>E51/(C51*D51)</f>
        <v>0</v>
      </c>
      <c r="H51" s="98">
        <f>(E51/3600)*$H$1*$G$1*$I$1</f>
        <v>0</v>
      </c>
      <c r="I51" s="98">
        <f>E51*$H$1*$G$1/3600*$J$1</f>
        <v>0</v>
      </c>
      <c r="J51" s="29" t="s">
        <v>763</v>
      </c>
      <c r="K51" s="96"/>
    </row>
    <row r="52" spans="1:11" ht="15">
      <c r="A52" s="1" t="s">
        <v>683</v>
      </c>
      <c r="B52" s="95" t="s">
        <v>680</v>
      </c>
      <c r="C52" s="96">
        <v>1.78</v>
      </c>
      <c r="D52" s="96">
        <v>2.6</v>
      </c>
      <c r="E52" s="19">
        <v>0</v>
      </c>
      <c r="F52" s="20">
        <v>230</v>
      </c>
      <c r="G52" s="105">
        <f>E52/(C52*D52)</f>
        <v>0</v>
      </c>
      <c r="H52" s="98">
        <f>(E52/3600)*$H$1*$G$1*$I$1</f>
        <v>0</v>
      </c>
      <c r="I52" s="98">
        <f>E52*$H$1*$G$1/3600*$J$1</f>
        <v>0</v>
      </c>
      <c r="J52" s="29" t="s">
        <v>763</v>
      </c>
      <c r="K52" s="96"/>
    </row>
    <row r="53" spans="1:11" ht="15">
      <c r="A53" s="1" t="s">
        <v>280</v>
      </c>
      <c r="B53" s="95" t="s">
        <v>281</v>
      </c>
      <c r="C53" s="96">
        <v>14.01</v>
      </c>
      <c r="D53" s="96">
        <v>3</v>
      </c>
      <c r="E53" s="19">
        <v>0</v>
      </c>
      <c r="F53" s="20">
        <v>100</v>
      </c>
      <c r="G53" s="97">
        <f>F53/(C53*D53)</f>
        <v>2.3792529145848205</v>
      </c>
      <c r="H53" s="98">
        <f t="shared" si="0"/>
        <v>0</v>
      </c>
      <c r="I53" s="98">
        <f t="shared" si="1"/>
        <v>0</v>
      </c>
      <c r="J53" s="29" t="s">
        <v>802</v>
      </c>
      <c r="K53" s="96"/>
    </row>
    <row r="54" spans="1:11" ht="15">
      <c r="A54" s="1" t="s">
        <v>282</v>
      </c>
      <c r="B54" s="95" t="s">
        <v>74</v>
      </c>
      <c r="C54" s="96">
        <v>14.04</v>
      </c>
      <c r="D54" s="96">
        <v>3</v>
      </c>
      <c r="E54" s="19">
        <v>0</v>
      </c>
      <c r="F54" s="20">
        <v>50</v>
      </c>
      <c r="G54" s="97">
        <f>F54/(C54*D54)</f>
        <v>1.1870845204178537</v>
      </c>
      <c r="H54" s="98">
        <f t="shared" si="0"/>
        <v>0</v>
      </c>
      <c r="I54" s="98">
        <f t="shared" si="1"/>
        <v>0</v>
      </c>
      <c r="J54" s="29" t="s">
        <v>763</v>
      </c>
      <c r="K54" s="96"/>
    </row>
    <row r="55" spans="1:11" ht="15">
      <c r="A55" s="1" t="s">
        <v>283</v>
      </c>
      <c r="B55" s="95" t="s">
        <v>74</v>
      </c>
      <c r="C55" s="96">
        <v>14.59</v>
      </c>
      <c r="D55" s="96">
        <v>3</v>
      </c>
      <c r="E55" s="19">
        <v>0</v>
      </c>
      <c r="F55" s="20">
        <v>50</v>
      </c>
      <c r="G55" s="97">
        <f>F55/(C55*D55)</f>
        <v>1.1423349326022392</v>
      </c>
      <c r="H55" s="98">
        <f t="shared" si="0"/>
        <v>0</v>
      </c>
      <c r="I55" s="98">
        <f t="shared" si="1"/>
        <v>0</v>
      </c>
      <c r="J55" s="29" t="s">
        <v>763</v>
      </c>
      <c r="K55" s="96"/>
    </row>
    <row r="56" spans="1:11" ht="15">
      <c r="A56" s="1" t="s">
        <v>284</v>
      </c>
      <c r="B56" s="95" t="s">
        <v>269</v>
      </c>
      <c r="C56" s="96">
        <v>5.49</v>
      </c>
      <c r="D56" s="96">
        <v>2.6</v>
      </c>
      <c r="E56" s="21">
        <v>140</v>
      </c>
      <c r="F56" s="20">
        <v>160</v>
      </c>
      <c r="G56" s="105"/>
      <c r="H56" s="98">
        <f t="shared" si="0"/>
        <v>471.3333333333333</v>
      </c>
      <c r="I56" s="98">
        <f t="shared" si="1"/>
        <v>659.8666666666667</v>
      </c>
      <c r="J56" s="29"/>
      <c r="K56" s="96"/>
    </row>
    <row r="57" spans="1:11" ht="15">
      <c r="A57" s="1" t="s">
        <v>285</v>
      </c>
      <c r="B57" s="95" t="s">
        <v>286</v>
      </c>
      <c r="C57" s="96">
        <v>4.19</v>
      </c>
      <c r="D57" s="96">
        <v>2.6</v>
      </c>
      <c r="E57" s="21">
        <v>120</v>
      </c>
      <c r="F57" s="20">
        <v>120</v>
      </c>
      <c r="G57" s="106">
        <f>E57/(C57*D57)</f>
        <v>11.015237745548006</v>
      </c>
      <c r="H57" s="98">
        <f>(E57/3600)*$H$1*$G$1*$I$1</f>
        <v>404</v>
      </c>
      <c r="I57" s="98">
        <f>E57*$H$1*$G$1/3600*$J$1</f>
        <v>565.6</v>
      </c>
      <c r="J57" s="29"/>
      <c r="K57" s="96"/>
    </row>
    <row r="58" spans="1:11" ht="15">
      <c r="A58" s="1" t="s">
        <v>287</v>
      </c>
      <c r="B58" s="95" t="s">
        <v>288</v>
      </c>
      <c r="C58" s="96">
        <v>8.65</v>
      </c>
      <c r="D58" s="96">
        <v>2.6</v>
      </c>
      <c r="E58" s="19">
        <v>150</v>
      </c>
      <c r="F58" s="20">
        <v>150</v>
      </c>
      <c r="G58" s="106">
        <f>E58/(C58*D58)</f>
        <v>6.669630947087594</v>
      </c>
      <c r="H58" s="98">
        <f>(E58/3600)*$H$1*$G$1*$I$1</f>
        <v>504.99999999999994</v>
      </c>
      <c r="I58" s="98">
        <f>E58*$H$1*$G$1/3600*$J$1</f>
        <v>707</v>
      </c>
      <c r="J58" s="29"/>
      <c r="K58" s="96"/>
    </row>
    <row r="59" spans="1:11" ht="15">
      <c r="A59" s="1" t="s">
        <v>289</v>
      </c>
      <c r="B59" s="95" t="s">
        <v>290</v>
      </c>
      <c r="C59" s="96">
        <v>14.21</v>
      </c>
      <c r="D59" s="96">
        <v>3</v>
      </c>
      <c r="E59" s="21">
        <v>0</v>
      </c>
      <c r="F59" s="20">
        <v>150</v>
      </c>
      <c r="G59" s="97">
        <f>F59/(C59*D59)</f>
        <v>3.5186488388458828</v>
      </c>
      <c r="H59" s="98">
        <f>(E59/3600)*$H$1*$G$1*$I$1</f>
        <v>0</v>
      </c>
      <c r="I59" s="98">
        <f>E59*$H$1*$G$1/3600*$J$1</f>
        <v>0</v>
      </c>
      <c r="J59" s="29" t="s">
        <v>802</v>
      </c>
      <c r="K59" s="96"/>
    </row>
    <row r="60" spans="1:11" ht="15">
      <c r="A60" s="1" t="s">
        <v>291</v>
      </c>
      <c r="B60" s="95" t="s">
        <v>74</v>
      </c>
      <c r="C60" s="96">
        <v>8.37</v>
      </c>
      <c r="D60" s="96">
        <v>3</v>
      </c>
      <c r="E60" s="21">
        <v>0</v>
      </c>
      <c r="F60" s="20">
        <v>50</v>
      </c>
      <c r="G60" s="97">
        <f>F60/(C60*D60)</f>
        <v>1.9912385503783354</v>
      </c>
      <c r="H60" s="98">
        <f>(E60/3600)*$H$1*$G$1*$I$1</f>
        <v>0</v>
      </c>
      <c r="I60" s="98">
        <f>E60*$H$1*$G$1/3600*$J$1</f>
        <v>0</v>
      </c>
      <c r="J60" s="29" t="s">
        <v>763</v>
      </c>
      <c r="K60" s="96"/>
    </row>
    <row r="61" spans="1:11" s="83" customFormat="1" ht="15">
      <c r="A61" s="84" t="s">
        <v>727</v>
      </c>
      <c r="B61" s="95" t="s">
        <v>35</v>
      </c>
      <c r="C61" s="96">
        <v>20.1</v>
      </c>
      <c r="D61" s="96">
        <v>3</v>
      </c>
      <c r="E61" s="110">
        <v>100</v>
      </c>
      <c r="F61" s="111">
        <v>0</v>
      </c>
      <c r="G61" s="106">
        <f>E61/(C61*D61)</f>
        <v>1.6583747927031507</v>
      </c>
      <c r="H61" s="112"/>
      <c r="I61" s="98"/>
      <c r="J61" s="29"/>
      <c r="K61" s="96"/>
    </row>
    <row r="62" spans="1:11" ht="15">
      <c r="A62" s="1"/>
      <c r="B62" s="10"/>
      <c r="C62" s="2"/>
      <c r="D62" s="2"/>
      <c r="E62" s="50">
        <f>SUM(E5:E61)</f>
        <v>4850</v>
      </c>
      <c r="F62" s="46">
        <f>SUM(F5:F61)</f>
        <v>5080</v>
      </c>
      <c r="G62" s="47"/>
      <c r="H62" s="48">
        <f t="shared" si="0"/>
        <v>16328.333333333332</v>
      </c>
      <c r="I62" s="49">
        <f t="shared" si="1"/>
        <v>22859.666666666664</v>
      </c>
      <c r="J62" s="29"/>
      <c r="K62" s="2"/>
    </row>
    <row r="63" spans="1:11" ht="10.15" customHeight="1">
      <c r="A63" s="1"/>
      <c r="B63" s="149" t="s">
        <v>511</v>
      </c>
      <c r="C63" s="150"/>
      <c r="D63" s="150"/>
      <c r="E63" s="150"/>
      <c r="F63" s="150"/>
      <c r="G63" s="150"/>
      <c r="H63" s="150"/>
      <c r="I63" s="151"/>
      <c r="J63" s="29"/>
      <c r="K63" s="2"/>
    </row>
    <row r="64" spans="1:11" ht="15">
      <c r="A64" s="1" t="s">
        <v>292</v>
      </c>
      <c r="B64" s="95" t="s">
        <v>54</v>
      </c>
      <c r="C64" s="107">
        <v>5.62</v>
      </c>
      <c r="D64" s="96">
        <v>2.6</v>
      </c>
      <c r="E64" s="19">
        <v>0</v>
      </c>
      <c r="F64" s="20">
        <v>230</v>
      </c>
      <c r="G64" s="105"/>
      <c r="H64" s="98">
        <f t="shared" si="0"/>
        <v>0</v>
      </c>
      <c r="I64" s="98">
        <f t="shared" si="1"/>
        <v>0</v>
      </c>
      <c r="J64" s="29"/>
      <c r="K64" s="96"/>
    </row>
    <row r="65" spans="1:11" ht="15">
      <c r="A65" s="1" t="s">
        <v>293</v>
      </c>
      <c r="B65" s="95" t="s">
        <v>35</v>
      </c>
      <c r="C65" s="96">
        <v>194.7</v>
      </c>
      <c r="D65" s="96">
        <v>3</v>
      </c>
      <c r="E65" s="21">
        <v>900</v>
      </c>
      <c r="F65" s="20">
        <v>1950</v>
      </c>
      <c r="G65" s="105"/>
      <c r="H65" s="98">
        <f t="shared" si="0"/>
        <v>3030</v>
      </c>
      <c r="I65" s="98">
        <f t="shared" si="1"/>
        <v>4242</v>
      </c>
      <c r="J65" s="29"/>
      <c r="K65" s="96"/>
    </row>
    <row r="66" spans="1:11" ht="15">
      <c r="A66" s="1" t="s">
        <v>294</v>
      </c>
      <c r="B66" s="95" t="s">
        <v>54</v>
      </c>
      <c r="C66" s="107">
        <v>7.53</v>
      </c>
      <c r="D66" s="96">
        <v>2.6</v>
      </c>
      <c r="E66" s="19">
        <v>0</v>
      </c>
      <c r="F66" s="20">
        <v>230</v>
      </c>
      <c r="G66" s="105"/>
      <c r="H66" s="98">
        <f t="shared" si="0"/>
        <v>0</v>
      </c>
      <c r="I66" s="98">
        <f t="shared" si="1"/>
        <v>0</v>
      </c>
      <c r="J66" s="29"/>
      <c r="K66" s="96"/>
    </row>
    <row r="67" spans="1:11" ht="15">
      <c r="A67" s="1" t="s">
        <v>295</v>
      </c>
      <c r="B67" s="95" t="s">
        <v>296</v>
      </c>
      <c r="C67" s="96">
        <v>21.96</v>
      </c>
      <c r="D67" s="96">
        <v>3</v>
      </c>
      <c r="E67" s="19">
        <v>330</v>
      </c>
      <c r="F67" s="20">
        <v>0</v>
      </c>
      <c r="G67" s="106">
        <f>E67/(C67*D67)</f>
        <v>5.009107468123862</v>
      </c>
      <c r="H67" s="98">
        <f t="shared" si="0"/>
        <v>1110.9999999999998</v>
      </c>
      <c r="I67" s="98">
        <f t="shared" si="1"/>
        <v>1555.3999999999999</v>
      </c>
      <c r="J67" s="29"/>
      <c r="K67" s="96"/>
    </row>
    <row r="68" spans="1:11" ht="15">
      <c r="A68" s="1" t="s">
        <v>297</v>
      </c>
      <c r="B68" s="95" t="s">
        <v>54</v>
      </c>
      <c r="C68" s="107">
        <v>7.53</v>
      </c>
      <c r="D68" s="96">
        <v>2.6</v>
      </c>
      <c r="E68" s="21">
        <v>0</v>
      </c>
      <c r="F68" s="20">
        <v>230</v>
      </c>
      <c r="G68" s="105"/>
      <c r="H68" s="98">
        <f t="shared" si="0"/>
        <v>0</v>
      </c>
      <c r="I68" s="98">
        <f t="shared" si="1"/>
        <v>0</v>
      </c>
      <c r="J68" s="29"/>
      <c r="K68" s="96"/>
    </row>
    <row r="69" spans="1:11" s="83" customFormat="1" ht="15">
      <c r="A69" s="84" t="s">
        <v>298</v>
      </c>
      <c r="B69" s="109" t="s">
        <v>259</v>
      </c>
      <c r="C69" s="107">
        <v>14.85</v>
      </c>
      <c r="D69" s="96"/>
      <c r="E69" s="21"/>
      <c r="F69" s="20"/>
      <c r="G69" s="105"/>
      <c r="H69" s="98"/>
      <c r="I69" s="98"/>
      <c r="J69" s="29"/>
      <c r="K69" s="96"/>
    </row>
    <row r="70" spans="1:11" ht="15">
      <c r="A70" s="1" t="s">
        <v>298</v>
      </c>
      <c r="B70" s="95" t="s">
        <v>299</v>
      </c>
      <c r="C70" s="96">
        <v>6.14</v>
      </c>
      <c r="D70" s="96">
        <v>3</v>
      </c>
      <c r="E70" s="21">
        <v>0</v>
      </c>
      <c r="F70" s="20">
        <v>100</v>
      </c>
      <c r="G70" s="97">
        <f aca="true" t="shared" si="3" ref="G70:G76">F70/(C70*D70)</f>
        <v>5.428881650380022</v>
      </c>
      <c r="H70" s="98">
        <f t="shared" si="0"/>
        <v>0</v>
      </c>
      <c r="I70" s="98">
        <f t="shared" si="1"/>
        <v>0</v>
      </c>
      <c r="J70" s="29"/>
      <c r="K70" s="96"/>
    </row>
    <row r="71" spans="1:11" ht="15">
      <c r="A71" s="1" t="s">
        <v>300</v>
      </c>
      <c r="B71" s="95" t="s">
        <v>74</v>
      </c>
      <c r="C71" s="96">
        <v>3.93</v>
      </c>
      <c r="D71" s="96">
        <v>3</v>
      </c>
      <c r="E71" s="21">
        <v>0</v>
      </c>
      <c r="F71" s="20">
        <v>50</v>
      </c>
      <c r="G71" s="97">
        <f t="shared" si="3"/>
        <v>4.240882103477523</v>
      </c>
      <c r="H71" s="98">
        <f t="shared" si="0"/>
        <v>0</v>
      </c>
      <c r="I71" s="98">
        <f t="shared" si="1"/>
        <v>0</v>
      </c>
      <c r="J71" s="29"/>
      <c r="K71" s="96"/>
    </row>
    <row r="72" spans="1:11" ht="15">
      <c r="A72" s="1" t="s">
        <v>301</v>
      </c>
      <c r="B72" s="95" t="s">
        <v>302</v>
      </c>
      <c r="C72" s="107">
        <v>16.88</v>
      </c>
      <c r="D72" s="96">
        <v>3</v>
      </c>
      <c r="E72" s="21">
        <v>200</v>
      </c>
      <c r="F72" s="20">
        <v>0</v>
      </c>
      <c r="G72" s="106">
        <f>E72/(C72*D72)</f>
        <v>3.949447077409163</v>
      </c>
      <c r="H72" s="98">
        <f t="shared" si="0"/>
        <v>673.3333333333333</v>
      </c>
      <c r="I72" s="98">
        <f t="shared" si="1"/>
        <v>942.6666666666666</v>
      </c>
      <c r="J72" s="29"/>
      <c r="K72" s="96"/>
    </row>
    <row r="73" spans="1:11" ht="15">
      <c r="A73" s="1" t="s">
        <v>303</v>
      </c>
      <c r="B73" s="95" t="s">
        <v>21</v>
      </c>
      <c r="C73" s="96">
        <v>3.93</v>
      </c>
      <c r="D73" s="96">
        <v>2.6</v>
      </c>
      <c r="E73" s="21">
        <v>0</v>
      </c>
      <c r="F73" s="20">
        <v>60</v>
      </c>
      <c r="G73" s="97">
        <f t="shared" si="3"/>
        <v>5.871990604815032</v>
      </c>
      <c r="H73" s="98">
        <f t="shared" si="0"/>
        <v>0</v>
      </c>
      <c r="I73" s="98">
        <f t="shared" si="1"/>
        <v>0</v>
      </c>
      <c r="J73" s="29"/>
      <c r="K73" s="96"/>
    </row>
    <row r="74" spans="1:11" ht="15">
      <c r="A74" s="84" t="s">
        <v>304</v>
      </c>
      <c r="B74" s="109" t="s">
        <v>79</v>
      </c>
      <c r="C74" s="107">
        <v>17.87</v>
      </c>
      <c r="D74" s="96">
        <v>3</v>
      </c>
      <c r="E74" s="21">
        <v>200</v>
      </c>
      <c r="F74" s="20">
        <v>200</v>
      </c>
      <c r="G74" s="106">
        <f>E74/(C74*D74)</f>
        <v>3.730647267300877</v>
      </c>
      <c r="H74" s="98">
        <f t="shared" si="0"/>
        <v>673.3333333333333</v>
      </c>
      <c r="I74" s="98">
        <f t="shared" si="1"/>
        <v>942.6666666666666</v>
      </c>
      <c r="J74" s="29"/>
      <c r="K74" s="96"/>
    </row>
    <row r="75" spans="1:11" ht="15">
      <c r="A75" s="1" t="s">
        <v>306</v>
      </c>
      <c r="B75" s="95" t="s">
        <v>307</v>
      </c>
      <c r="C75" s="96">
        <v>21.05</v>
      </c>
      <c r="D75" s="96">
        <v>3</v>
      </c>
      <c r="E75" s="21">
        <v>100</v>
      </c>
      <c r="F75" s="20">
        <v>100</v>
      </c>
      <c r="G75" s="97">
        <f t="shared" si="3"/>
        <v>1.583531274742676</v>
      </c>
      <c r="H75" s="98">
        <f t="shared" si="0"/>
        <v>336.66666666666663</v>
      </c>
      <c r="I75" s="98">
        <f t="shared" si="1"/>
        <v>471.3333333333333</v>
      </c>
      <c r="J75" s="29"/>
      <c r="K75" s="96"/>
    </row>
    <row r="76" spans="1:11" ht="15">
      <c r="A76" s="1" t="s">
        <v>308</v>
      </c>
      <c r="B76" s="95" t="s">
        <v>299</v>
      </c>
      <c r="C76" s="96">
        <v>6.14</v>
      </c>
      <c r="D76" s="96">
        <v>3</v>
      </c>
      <c r="E76" s="21">
        <v>0</v>
      </c>
      <c r="F76" s="20">
        <v>100</v>
      </c>
      <c r="G76" s="97">
        <f t="shared" si="3"/>
        <v>5.428881650380022</v>
      </c>
      <c r="H76" s="98">
        <f aca="true" t="shared" si="4" ref="H76:H139">(E76/3600)*$H$1*$G$1*$I$1</f>
        <v>0</v>
      </c>
      <c r="I76" s="98">
        <f aca="true" t="shared" si="5" ref="I76:I139">E76*$H$1*$G$1/3600*$J$1</f>
        <v>0</v>
      </c>
      <c r="J76" s="29"/>
      <c r="K76" s="96"/>
    </row>
    <row r="77" spans="1:11" ht="15">
      <c r="A77" s="1" t="s">
        <v>309</v>
      </c>
      <c r="B77" s="95" t="s">
        <v>302</v>
      </c>
      <c r="C77" s="107">
        <v>16.91</v>
      </c>
      <c r="D77" s="96">
        <v>3</v>
      </c>
      <c r="E77" s="21">
        <v>200</v>
      </c>
      <c r="F77" s="20">
        <v>0</v>
      </c>
      <c r="G77" s="106">
        <f>E77/(C77*D77)</f>
        <v>3.9424403705893947</v>
      </c>
      <c r="H77" s="98">
        <f t="shared" si="4"/>
        <v>673.3333333333333</v>
      </c>
      <c r="I77" s="98">
        <f t="shared" si="5"/>
        <v>942.6666666666666</v>
      </c>
      <c r="J77" s="29"/>
      <c r="K77" s="96"/>
    </row>
    <row r="78" spans="1:11" ht="15">
      <c r="A78" s="1" t="s">
        <v>310</v>
      </c>
      <c r="B78" s="95" t="s">
        <v>296</v>
      </c>
      <c r="C78" s="96">
        <v>23.75</v>
      </c>
      <c r="D78" s="96">
        <v>3</v>
      </c>
      <c r="E78" s="19">
        <v>330</v>
      </c>
      <c r="F78" s="20">
        <v>120</v>
      </c>
      <c r="G78" s="106">
        <f>E78/(C78*D78)</f>
        <v>4.631578947368421</v>
      </c>
      <c r="H78" s="98">
        <f t="shared" si="4"/>
        <v>1110.9999999999998</v>
      </c>
      <c r="I78" s="98">
        <f t="shared" si="5"/>
        <v>1555.3999999999999</v>
      </c>
      <c r="J78" s="29"/>
      <c r="K78" s="96"/>
    </row>
    <row r="79" spans="1:11" ht="15">
      <c r="A79" s="1" t="s">
        <v>311</v>
      </c>
      <c r="B79" s="95" t="s">
        <v>74</v>
      </c>
      <c r="C79" s="96">
        <v>5.1</v>
      </c>
      <c r="D79" s="96">
        <v>3</v>
      </c>
      <c r="E79" s="21">
        <v>0</v>
      </c>
      <c r="F79" s="20">
        <v>50</v>
      </c>
      <c r="G79" s="97">
        <f>F79/(C79*D79)</f>
        <v>3.2679738562091507</v>
      </c>
      <c r="H79" s="98">
        <f t="shared" si="4"/>
        <v>0</v>
      </c>
      <c r="I79" s="98">
        <f t="shared" si="5"/>
        <v>0</v>
      </c>
      <c r="J79" s="29"/>
      <c r="K79" s="96"/>
    </row>
    <row r="80" spans="1:11" ht="15">
      <c r="A80" s="1" t="s">
        <v>312</v>
      </c>
      <c r="B80" s="95" t="s">
        <v>74</v>
      </c>
      <c r="C80" s="96">
        <v>5.1</v>
      </c>
      <c r="D80" s="96">
        <v>3</v>
      </c>
      <c r="E80" s="21">
        <v>0</v>
      </c>
      <c r="F80" s="20">
        <v>50</v>
      </c>
      <c r="G80" s="97">
        <f>F80/(C80*D80)</f>
        <v>3.2679738562091507</v>
      </c>
      <c r="H80" s="98">
        <f t="shared" si="4"/>
        <v>0</v>
      </c>
      <c r="I80" s="98">
        <f t="shared" si="5"/>
        <v>0</v>
      </c>
      <c r="J80" s="29"/>
      <c r="K80" s="96"/>
    </row>
    <row r="81" spans="1:11" ht="15">
      <c r="A81" s="1" t="s">
        <v>313</v>
      </c>
      <c r="B81" s="95" t="s">
        <v>314</v>
      </c>
      <c r="C81" s="96">
        <v>18.37</v>
      </c>
      <c r="D81" s="96">
        <v>2.6</v>
      </c>
      <c r="E81" s="21">
        <v>0</v>
      </c>
      <c r="F81" s="20">
        <v>200</v>
      </c>
      <c r="G81" s="97">
        <f>F81/(C81*D81)</f>
        <v>4.187429337129935</v>
      </c>
      <c r="H81" s="98">
        <f t="shared" si="4"/>
        <v>0</v>
      </c>
      <c r="I81" s="98">
        <f t="shared" si="5"/>
        <v>0</v>
      </c>
      <c r="J81" s="29"/>
      <c r="K81" s="96"/>
    </row>
    <row r="82" spans="1:11" ht="15">
      <c r="A82" s="1" t="s">
        <v>315</v>
      </c>
      <c r="B82" s="95" t="s">
        <v>316</v>
      </c>
      <c r="C82" s="96">
        <v>1.9</v>
      </c>
      <c r="D82" s="96">
        <v>2.6</v>
      </c>
      <c r="E82" s="21">
        <v>0</v>
      </c>
      <c r="F82" s="20">
        <v>50</v>
      </c>
      <c r="G82" s="105" t="s">
        <v>430</v>
      </c>
      <c r="H82" s="98">
        <f t="shared" si="4"/>
        <v>0</v>
      </c>
      <c r="I82" s="98">
        <f t="shared" si="5"/>
        <v>0</v>
      </c>
      <c r="J82" s="29"/>
      <c r="K82" s="96"/>
    </row>
    <row r="83" spans="1:11" ht="15">
      <c r="A83" s="1" t="s">
        <v>317</v>
      </c>
      <c r="B83" s="95" t="s">
        <v>318</v>
      </c>
      <c r="C83" s="96">
        <v>1.9</v>
      </c>
      <c r="D83" s="96">
        <v>2.6</v>
      </c>
      <c r="E83" s="21">
        <v>0</v>
      </c>
      <c r="F83" s="20">
        <v>30</v>
      </c>
      <c r="G83" s="105"/>
      <c r="H83" s="98">
        <f t="shared" si="4"/>
        <v>0</v>
      </c>
      <c r="I83" s="98">
        <f t="shared" si="5"/>
        <v>0</v>
      </c>
      <c r="J83" s="29"/>
      <c r="K83" s="96"/>
    </row>
    <row r="84" spans="1:11" ht="15">
      <c r="A84" s="1" t="s">
        <v>319</v>
      </c>
      <c r="B84" s="95" t="s">
        <v>320</v>
      </c>
      <c r="C84" s="96">
        <v>8.55</v>
      </c>
      <c r="D84" s="96">
        <v>3</v>
      </c>
      <c r="E84" s="21">
        <v>150</v>
      </c>
      <c r="F84" s="20">
        <v>230</v>
      </c>
      <c r="G84" s="106">
        <f>E84/(C84*D84)</f>
        <v>5.847953216374268</v>
      </c>
      <c r="H84" s="98">
        <f t="shared" si="4"/>
        <v>504.99999999999994</v>
      </c>
      <c r="I84" s="98">
        <f t="shared" si="5"/>
        <v>707</v>
      </c>
      <c r="J84" s="29"/>
      <c r="K84" s="96"/>
    </row>
    <row r="85" spans="1:11" ht="15">
      <c r="A85" s="1" t="s">
        <v>321</v>
      </c>
      <c r="B85" s="95" t="s">
        <v>21</v>
      </c>
      <c r="C85" s="107">
        <v>5.59</v>
      </c>
      <c r="D85" s="96">
        <v>2.6</v>
      </c>
      <c r="E85" s="21">
        <v>0</v>
      </c>
      <c r="F85" s="20">
        <v>60</v>
      </c>
      <c r="G85" s="105"/>
      <c r="H85" s="98">
        <f t="shared" si="4"/>
        <v>0</v>
      </c>
      <c r="I85" s="98">
        <f t="shared" si="5"/>
        <v>0</v>
      </c>
      <c r="J85" s="29"/>
      <c r="K85" s="96"/>
    </row>
    <row r="86" spans="1:11" ht="15">
      <c r="A86" s="84" t="s">
        <v>322</v>
      </c>
      <c r="B86" s="109" t="s">
        <v>79</v>
      </c>
      <c r="C86" s="107">
        <v>5.13</v>
      </c>
      <c r="D86" s="96">
        <v>3</v>
      </c>
      <c r="E86" s="21">
        <v>0</v>
      </c>
      <c r="F86" s="20">
        <v>160</v>
      </c>
      <c r="G86" s="97">
        <f>F86/(C86*D86)</f>
        <v>10.396361273554255</v>
      </c>
      <c r="H86" s="98">
        <f t="shared" si="4"/>
        <v>0</v>
      </c>
      <c r="I86" s="98">
        <f t="shared" si="5"/>
        <v>0</v>
      </c>
      <c r="J86" s="29"/>
      <c r="K86" s="96"/>
    </row>
    <row r="87" spans="1:11" ht="11.5" customHeight="1">
      <c r="A87" s="1" t="s">
        <v>323</v>
      </c>
      <c r="B87" s="95" t="s">
        <v>307</v>
      </c>
      <c r="C87" s="96">
        <v>9</v>
      </c>
      <c r="D87" s="96">
        <v>3</v>
      </c>
      <c r="E87" s="21">
        <v>100</v>
      </c>
      <c r="F87" s="20">
        <v>100</v>
      </c>
      <c r="G87" s="97">
        <f>F87/(C87*D87)</f>
        <v>3.7037037037037037</v>
      </c>
      <c r="H87" s="98">
        <f t="shared" si="4"/>
        <v>336.66666666666663</v>
      </c>
      <c r="I87" s="98">
        <f t="shared" si="5"/>
        <v>471.3333333333333</v>
      </c>
      <c r="J87" s="29"/>
      <c r="K87" s="96"/>
    </row>
    <row r="88" spans="1:11" ht="15">
      <c r="A88" s="1" t="s">
        <v>324</v>
      </c>
      <c r="B88" s="95" t="s">
        <v>325</v>
      </c>
      <c r="C88" s="96">
        <v>4.11</v>
      </c>
      <c r="D88" s="96">
        <v>3</v>
      </c>
      <c r="E88" s="21">
        <v>0</v>
      </c>
      <c r="F88" s="20">
        <v>100</v>
      </c>
      <c r="G88" s="97">
        <f>F88/(C88*D88)</f>
        <v>8.110300081103</v>
      </c>
      <c r="H88" s="98">
        <f t="shared" si="4"/>
        <v>0</v>
      </c>
      <c r="I88" s="98">
        <f t="shared" si="5"/>
        <v>0</v>
      </c>
      <c r="J88" s="29"/>
      <c r="K88" s="96"/>
    </row>
    <row r="89" spans="1:11" ht="15">
      <c r="A89" s="1" t="s">
        <v>326</v>
      </c>
      <c r="B89" s="95" t="s">
        <v>302</v>
      </c>
      <c r="C89" s="96">
        <v>17.52</v>
      </c>
      <c r="D89" s="96">
        <v>3</v>
      </c>
      <c r="E89" s="21">
        <v>220</v>
      </c>
      <c r="F89" s="20">
        <v>0</v>
      </c>
      <c r="G89" s="106">
        <f>E89/(C89*D89)</f>
        <v>4.185692541856925</v>
      </c>
      <c r="H89" s="98">
        <f t="shared" si="4"/>
        <v>740.6666666666666</v>
      </c>
      <c r="I89" s="98">
        <f t="shared" si="5"/>
        <v>1036.9333333333334</v>
      </c>
      <c r="J89" s="29"/>
      <c r="K89" s="96"/>
    </row>
    <row r="90" spans="1:11" ht="15">
      <c r="A90" s="1" t="s">
        <v>327</v>
      </c>
      <c r="B90" s="95" t="s">
        <v>328</v>
      </c>
      <c r="C90" s="96">
        <v>19.56</v>
      </c>
      <c r="D90" s="96">
        <v>3</v>
      </c>
      <c r="E90" s="21">
        <v>0</v>
      </c>
      <c r="F90" s="20">
        <v>240</v>
      </c>
      <c r="G90" s="97">
        <f>F90/(C90*D90)</f>
        <v>4.08997955010225</v>
      </c>
      <c r="H90" s="98">
        <f t="shared" si="4"/>
        <v>0</v>
      </c>
      <c r="I90" s="98">
        <f t="shared" si="5"/>
        <v>0</v>
      </c>
      <c r="J90" s="29"/>
      <c r="K90" s="96"/>
    </row>
    <row r="91" spans="1:11" ht="15">
      <c r="A91" s="1" t="s">
        <v>329</v>
      </c>
      <c r="B91" s="95" t="s">
        <v>330</v>
      </c>
      <c r="C91" s="96">
        <v>21.75</v>
      </c>
      <c r="D91" s="96">
        <v>3</v>
      </c>
      <c r="E91" s="19">
        <v>330</v>
      </c>
      <c r="F91" s="20">
        <v>100</v>
      </c>
      <c r="G91" s="106">
        <f>E91/(C91*D91)</f>
        <v>5.057471264367816</v>
      </c>
      <c r="H91" s="98">
        <f t="shared" si="4"/>
        <v>1110.9999999999998</v>
      </c>
      <c r="I91" s="98">
        <f t="shared" si="5"/>
        <v>1555.3999999999999</v>
      </c>
      <c r="J91" s="29"/>
      <c r="K91" s="96"/>
    </row>
    <row r="92" spans="1:11" ht="15">
      <c r="A92" s="1" t="s">
        <v>331</v>
      </c>
      <c r="B92" s="95" t="s">
        <v>330</v>
      </c>
      <c r="C92" s="96">
        <v>21.77</v>
      </c>
      <c r="D92" s="96">
        <v>3</v>
      </c>
      <c r="E92" s="19">
        <v>330</v>
      </c>
      <c r="F92" s="20">
        <v>100</v>
      </c>
      <c r="G92" s="106">
        <f>E92/(C92*D92)</f>
        <v>5.052824988516306</v>
      </c>
      <c r="H92" s="98">
        <f t="shared" si="4"/>
        <v>1110.9999999999998</v>
      </c>
      <c r="I92" s="98">
        <f t="shared" si="5"/>
        <v>1555.3999999999999</v>
      </c>
      <c r="J92" s="29"/>
      <c r="K92" s="96"/>
    </row>
    <row r="93" spans="1:11" ht="15">
      <c r="A93" s="1" t="s">
        <v>332</v>
      </c>
      <c r="B93" s="95" t="s">
        <v>296</v>
      </c>
      <c r="C93" s="96">
        <v>20.41</v>
      </c>
      <c r="D93" s="96">
        <v>3</v>
      </c>
      <c r="E93" s="19">
        <v>400</v>
      </c>
      <c r="F93" s="20">
        <v>0</v>
      </c>
      <c r="G93" s="106">
        <f aca="true" t="shared" si="6" ref="G93:G110">E93/(C93*D93)</f>
        <v>6.53274538624857</v>
      </c>
      <c r="H93" s="98">
        <f t="shared" si="4"/>
        <v>1346.6666666666665</v>
      </c>
      <c r="I93" s="98">
        <f t="shared" si="5"/>
        <v>1885.3333333333333</v>
      </c>
      <c r="J93" s="29"/>
      <c r="K93" s="96"/>
    </row>
    <row r="94" spans="1:11" ht="15">
      <c r="A94" s="1" t="s">
        <v>333</v>
      </c>
      <c r="B94" s="95" t="s">
        <v>296</v>
      </c>
      <c r="C94" s="96">
        <v>16.04</v>
      </c>
      <c r="D94" s="96">
        <v>3</v>
      </c>
      <c r="E94" s="19">
        <v>320</v>
      </c>
      <c r="F94" s="20">
        <v>120</v>
      </c>
      <c r="G94" s="106">
        <f t="shared" si="6"/>
        <v>6.6500415627597675</v>
      </c>
      <c r="H94" s="98">
        <f t="shared" si="4"/>
        <v>1077.3333333333333</v>
      </c>
      <c r="I94" s="98">
        <f t="shared" si="5"/>
        <v>1508.2666666666667</v>
      </c>
      <c r="J94" s="29"/>
      <c r="K94" s="96"/>
    </row>
    <row r="95" spans="1:11" ht="15">
      <c r="A95" s="1" t="s">
        <v>334</v>
      </c>
      <c r="B95" s="95" t="s">
        <v>296</v>
      </c>
      <c r="C95" s="96">
        <v>16.98</v>
      </c>
      <c r="D95" s="96">
        <v>3</v>
      </c>
      <c r="E95" s="19">
        <f aca="true" t="shared" si="7" ref="E95:E107">C95*$F$1</f>
        <v>339.6</v>
      </c>
      <c r="F95" s="20">
        <v>120</v>
      </c>
      <c r="G95" s="106">
        <f t="shared" si="6"/>
        <v>6.666666666666668</v>
      </c>
      <c r="H95" s="98">
        <f t="shared" si="4"/>
        <v>1143.32</v>
      </c>
      <c r="I95" s="98">
        <f t="shared" si="5"/>
        <v>1600.6480000000001</v>
      </c>
      <c r="J95" s="29"/>
      <c r="K95" s="96"/>
    </row>
    <row r="96" spans="1:11" ht="15">
      <c r="A96" s="1" t="s">
        <v>335</v>
      </c>
      <c r="B96" s="95" t="s">
        <v>296</v>
      </c>
      <c r="C96" s="96">
        <v>16.98</v>
      </c>
      <c r="D96" s="96">
        <v>3</v>
      </c>
      <c r="E96" s="19">
        <f t="shared" si="7"/>
        <v>339.6</v>
      </c>
      <c r="F96" s="20">
        <v>120</v>
      </c>
      <c r="G96" s="106">
        <f t="shared" si="6"/>
        <v>6.666666666666668</v>
      </c>
      <c r="H96" s="98">
        <f t="shared" si="4"/>
        <v>1143.32</v>
      </c>
      <c r="I96" s="98">
        <f t="shared" si="5"/>
        <v>1600.6480000000001</v>
      </c>
      <c r="J96" s="29"/>
      <c r="K96" s="96"/>
    </row>
    <row r="97" spans="1:11" ht="15">
      <c r="A97" s="1" t="s">
        <v>336</v>
      </c>
      <c r="B97" s="95" t="s">
        <v>296</v>
      </c>
      <c r="C97" s="96">
        <v>16.98</v>
      </c>
      <c r="D97" s="96">
        <v>3</v>
      </c>
      <c r="E97" s="19">
        <f t="shared" si="7"/>
        <v>339.6</v>
      </c>
      <c r="F97" s="20">
        <v>120</v>
      </c>
      <c r="G97" s="106">
        <f t="shared" si="6"/>
        <v>6.666666666666668</v>
      </c>
      <c r="H97" s="98">
        <f t="shared" si="4"/>
        <v>1143.32</v>
      </c>
      <c r="I97" s="98">
        <f t="shared" si="5"/>
        <v>1600.6480000000001</v>
      </c>
      <c r="J97" s="29"/>
      <c r="K97" s="96"/>
    </row>
    <row r="98" spans="1:11" ht="15">
      <c r="A98" s="1" t="s">
        <v>337</v>
      </c>
      <c r="B98" s="95" t="s">
        <v>296</v>
      </c>
      <c r="C98" s="96">
        <v>16.98</v>
      </c>
      <c r="D98" s="96">
        <v>3</v>
      </c>
      <c r="E98" s="19">
        <f t="shared" si="7"/>
        <v>339.6</v>
      </c>
      <c r="F98" s="20">
        <v>120</v>
      </c>
      <c r="G98" s="106">
        <f t="shared" si="6"/>
        <v>6.666666666666668</v>
      </c>
      <c r="H98" s="98">
        <f t="shared" si="4"/>
        <v>1143.32</v>
      </c>
      <c r="I98" s="98">
        <f t="shared" si="5"/>
        <v>1600.6480000000001</v>
      </c>
      <c r="J98" s="29"/>
      <c r="K98" s="96"/>
    </row>
    <row r="99" spans="1:11" ht="15">
      <c r="A99" s="1" t="s">
        <v>338</v>
      </c>
      <c r="B99" s="95" t="s">
        <v>296</v>
      </c>
      <c r="C99" s="96">
        <v>16.98</v>
      </c>
      <c r="D99" s="96">
        <v>3</v>
      </c>
      <c r="E99" s="19">
        <f t="shared" si="7"/>
        <v>339.6</v>
      </c>
      <c r="F99" s="20">
        <v>120</v>
      </c>
      <c r="G99" s="106">
        <f t="shared" si="6"/>
        <v>6.666666666666668</v>
      </c>
      <c r="H99" s="98">
        <f t="shared" si="4"/>
        <v>1143.32</v>
      </c>
      <c r="I99" s="98">
        <f t="shared" si="5"/>
        <v>1600.6480000000001</v>
      </c>
      <c r="J99" s="29"/>
      <c r="K99" s="96"/>
    </row>
    <row r="100" spans="1:11" ht="15">
      <c r="A100" s="1" t="s">
        <v>339</v>
      </c>
      <c r="B100" s="95" t="s">
        <v>296</v>
      </c>
      <c r="C100" s="96">
        <v>16.98</v>
      </c>
      <c r="D100" s="96">
        <v>3</v>
      </c>
      <c r="E100" s="19">
        <f t="shared" si="7"/>
        <v>339.6</v>
      </c>
      <c r="F100" s="20">
        <v>120</v>
      </c>
      <c r="G100" s="106">
        <f t="shared" si="6"/>
        <v>6.666666666666668</v>
      </c>
      <c r="H100" s="98">
        <f t="shared" si="4"/>
        <v>1143.32</v>
      </c>
      <c r="I100" s="98">
        <f t="shared" si="5"/>
        <v>1600.6480000000001</v>
      </c>
      <c r="J100" s="29"/>
      <c r="K100" s="96"/>
    </row>
    <row r="101" spans="1:11" ht="15">
      <c r="A101" s="1" t="s">
        <v>340</v>
      </c>
      <c r="B101" s="95" t="s">
        <v>296</v>
      </c>
      <c r="C101" s="96">
        <v>16.98</v>
      </c>
      <c r="D101" s="96">
        <v>3</v>
      </c>
      <c r="E101" s="19">
        <f t="shared" si="7"/>
        <v>339.6</v>
      </c>
      <c r="F101" s="20">
        <v>120</v>
      </c>
      <c r="G101" s="106">
        <f t="shared" si="6"/>
        <v>6.666666666666668</v>
      </c>
      <c r="H101" s="98">
        <f t="shared" si="4"/>
        <v>1143.32</v>
      </c>
      <c r="I101" s="98">
        <f t="shared" si="5"/>
        <v>1600.6480000000001</v>
      </c>
      <c r="J101" s="29"/>
      <c r="K101" s="96"/>
    </row>
    <row r="102" spans="1:11" ht="15">
      <c r="A102" s="1" t="s">
        <v>341</v>
      </c>
      <c r="B102" s="95" t="s">
        <v>296</v>
      </c>
      <c r="C102" s="96">
        <v>16.98</v>
      </c>
      <c r="D102" s="96">
        <v>3</v>
      </c>
      <c r="E102" s="19">
        <f t="shared" si="7"/>
        <v>339.6</v>
      </c>
      <c r="F102" s="20">
        <v>120</v>
      </c>
      <c r="G102" s="106">
        <f t="shared" si="6"/>
        <v>6.666666666666668</v>
      </c>
      <c r="H102" s="98">
        <f t="shared" si="4"/>
        <v>1143.32</v>
      </c>
      <c r="I102" s="98">
        <f t="shared" si="5"/>
        <v>1600.6480000000001</v>
      </c>
      <c r="J102" s="29"/>
      <c r="K102" s="96"/>
    </row>
    <row r="103" spans="1:11" ht="15">
      <c r="A103" s="1" t="s">
        <v>342</v>
      </c>
      <c r="B103" s="95" t="s">
        <v>296</v>
      </c>
      <c r="C103" s="96">
        <v>17.08</v>
      </c>
      <c r="D103" s="96">
        <v>3</v>
      </c>
      <c r="E103" s="19">
        <v>340</v>
      </c>
      <c r="F103" s="20">
        <v>120</v>
      </c>
      <c r="G103" s="106">
        <f t="shared" si="6"/>
        <v>6.63544106167057</v>
      </c>
      <c r="H103" s="98">
        <f t="shared" si="4"/>
        <v>1144.6666666666665</v>
      </c>
      <c r="I103" s="98">
        <f t="shared" si="5"/>
        <v>1602.5333333333333</v>
      </c>
      <c r="J103" s="29"/>
      <c r="K103" s="96"/>
    </row>
    <row r="104" spans="1:11" ht="15">
      <c r="A104" s="1" t="s">
        <v>343</v>
      </c>
      <c r="B104" s="95" t="s">
        <v>344</v>
      </c>
      <c r="C104" s="96">
        <v>18.5</v>
      </c>
      <c r="D104" s="96">
        <v>3</v>
      </c>
      <c r="E104" s="21">
        <v>220</v>
      </c>
      <c r="F104" s="20">
        <v>200</v>
      </c>
      <c r="G104" s="106">
        <f t="shared" si="6"/>
        <v>3.963963963963964</v>
      </c>
      <c r="H104" s="98">
        <f t="shared" si="4"/>
        <v>740.6666666666666</v>
      </c>
      <c r="I104" s="98">
        <f t="shared" si="5"/>
        <v>1036.9333333333334</v>
      </c>
      <c r="J104" s="29"/>
      <c r="K104" s="96"/>
    </row>
    <row r="105" spans="1:11" ht="15">
      <c r="A105" s="1" t="s">
        <v>345</v>
      </c>
      <c r="B105" s="95" t="s">
        <v>330</v>
      </c>
      <c r="C105" s="96">
        <v>22.22</v>
      </c>
      <c r="D105" s="96">
        <v>3</v>
      </c>
      <c r="E105" s="19">
        <v>420</v>
      </c>
      <c r="F105" s="20">
        <v>120</v>
      </c>
      <c r="G105" s="106">
        <f t="shared" si="6"/>
        <v>6.300630063006301</v>
      </c>
      <c r="H105" s="98">
        <f t="shared" si="4"/>
        <v>1413.9999999999998</v>
      </c>
      <c r="I105" s="98">
        <f t="shared" si="5"/>
        <v>1979.6000000000001</v>
      </c>
      <c r="J105" s="29"/>
      <c r="K105" s="96"/>
    </row>
    <row r="106" spans="1:11" ht="15">
      <c r="A106" s="1" t="s">
        <v>346</v>
      </c>
      <c r="B106" s="95" t="s">
        <v>330</v>
      </c>
      <c r="C106" s="107">
        <v>21.43</v>
      </c>
      <c r="D106" s="96">
        <v>3</v>
      </c>
      <c r="E106" s="19">
        <v>430</v>
      </c>
      <c r="F106" s="20">
        <v>120</v>
      </c>
      <c r="G106" s="106">
        <f t="shared" si="6"/>
        <v>6.688442992689377</v>
      </c>
      <c r="H106" s="98">
        <f t="shared" si="4"/>
        <v>1447.6666666666667</v>
      </c>
      <c r="I106" s="98">
        <f t="shared" si="5"/>
        <v>2026.7333333333336</v>
      </c>
      <c r="J106" s="29"/>
      <c r="K106" s="96"/>
    </row>
    <row r="107" spans="1:11" ht="15">
      <c r="A107" s="1" t="s">
        <v>347</v>
      </c>
      <c r="B107" s="95" t="s">
        <v>330</v>
      </c>
      <c r="C107" s="107">
        <v>23.71</v>
      </c>
      <c r="D107" s="96">
        <v>3</v>
      </c>
      <c r="E107" s="19">
        <f t="shared" si="7"/>
        <v>474.20000000000005</v>
      </c>
      <c r="F107" s="20">
        <v>120</v>
      </c>
      <c r="G107" s="106">
        <f t="shared" si="6"/>
        <v>6.666666666666668</v>
      </c>
      <c r="H107" s="98">
        <f t="shared" si="4"/>
        <v>1596.4733333333336</v>
      </c>
      <c r="I107" s="98">
        <f t="shared" si="5"/>
        <v>2235.0626666666667</v>
      </c>
      <c r="J107" s="29"/>
      <c r="K107" s="96"/>
    </row>
    <row r="108" spans="1:11" ht="15">
      <c r="A108" s="1" t="s">
        <v>348</v>
      </c>
      <c r="B108" s="95" t="s">
        <v>330</v>
      </c>
      <c r="C108" s="107">
        <v>21.03</v>
      </c>
      <c r="D108" s="96">
        <v>3</v>
      </c>
      <c r="E108" s="19">
        <v>330</v>
      </c>
      <c r="F108" s="20">
        <v>120</v>
      </c>
      <c r="G108" s="106">
        <f t="shared" si="6"/>
        <v>5.230622919638611</v>
      </c>
      <c r="H108" s="98">
        <f t="shared" si="4"/>
        <v>1110.9999999999998</v>
      </c>
      <c r="I108" s="98">
        <f t="shared" si="5"/>
        <v>1555.3999999999999</v>
      </c>
      <c r="J108" s="29"/>
      <c r="K108" s="96"/>
    </row>
    <row r="109" spans="1:11" ht="15">
      <c r="A109" s="1" t="s">
        <v>349</v>
      </c>
      <c r="B109" s="95" t="s">
        <v>54</v>
      </c>
      <c r="C109" s="96">
        <v>6.44</v>
      </c>
      <c r="D109" s="96">
        <v>2.6</v>
      </c>
      <c r="E109" s="21">
        <v>0</v>
      </c>
      <c r="F109" s="20">
        <v>230</v>
      </c>
      <c r="G109" s="106">
        <f t="shared" si="6"/>
        <v>0</v>
      </c>
      <c r="H109" s="98">
        <f t="shared" si="4"/>
        <v>0</v>
      </c>
      <c r="I109" s="98">
        <f t="shared" si="5"/>
        <v>0</v>
      </c>
      <c r="J109" s="29"/>
      <c r="K109" s="96"/>
    </row>
    <row r="110" spans="1:11" ht="15">
      <c r="A110" s="1" t="s">
        <v>350</v>
      </c>
      <c r="B110" s="95" t="s">
        <v>54</v>
      </c>
      <c r="C110" s="96">
        <v>5.8</v>
      </c>
      <c r="D110" s="96">
        <v>2.6</v>
      </c>
      <c r="E110" s="21">
        <v>0</v>
      </c>
      <c r="F110" s="20">
        <v>230</v>
      </c>
      <c r="G110" s="105">
        <f t="shared" si="6"/>
        <v>0</v>
      </c>
      <c r="H110" s="98">
        <f t="shared" si="4"/>
        <v>0</v>
      </c>
      <c r="I110" s="98">
        <f t="shared" si="5"/>
        <v>0</v>
      </c>
      <c r="J110" s="29"/>
      <c r="K110" s="96"/>
    </row>
    <row r="111" spans="1:11" ht="15">
      <c r="A111" s="1">
        <v>1101</v>
      </c>
      <c r="B111" s="95" t="s">
        <v>35</v>
      </c>
      <c r="C111" s="96">
        <v>83.8</v>
      </c>
      <c r="D111" s="96">
        <v>3</v>
      </c>
      <c r="E111" s="21">
        <v>300</v>
      </c>
      <c r="F111" s="20">
        <v>780</v>
      </c>
      <c r="G111" s="113"/>
      <c r="H111" s="112"/>
      <c r="I111" s="98"/>
      <c r="J111" s="29"/>
      <c r="K111" s="96"/>
    </row>
    <row r="112" spans="1:11" ht="15">
      <c r="A112" s="56"/>
      <c r="B112" s="57"/>
      <c r="C112" s="58"/>
      <c r="D112" s="2"/>
      <c r="E112" s="50">
        <f>SUM(E64:E111)</f>
        <v>9341.000000000004</v>
      </c>
      <c r="F112" s="46">
        <f>SUM(F64:F111)</f>
        <v>7960</v>
      </c>
      <c r="G112" s="47"/>
      <c r="H112" s="48">
        <f>(E112/3600)*$H$1*$G$1*$I$1</f>
        <v>31448.033333333347</v>
      </c>
      <c r="I112" s="49">
        <f>E112*$H$1*$G$1/3600*$J$1</f>
        <v>44027.24666666668</v>
      </c>
      <c r="J112" s="29"/>
      <c r="K112" s="2"/>
    </row>
    <row r="113" spans="1:11" ht="15">
      <c r="A113" s="1" t="s">
        <v>352</v>
      </c>
      <c r="B113" s="10" t="s">
        <v>5</v>
      </c>
      <c r="C113" s="2">
        <v>12.96</v>
      </c>
      <c r="D113" s="2"/>
      <c r="E113" s="18"/>
      <c r="F113" s="17"/>
      <c r="G113" s="26"/>
      <c r="H113" s="13"/>
      <c r="I113" s="13"/>
      <c r="J113" s="29"/>
      <c r="K113" s="2"/>
    </row>
    <row r="114" spans="1:11" ht="15">
      <c r="A114" s="1" t="s">
        <v>353</v>
      </c>
      <c r="B114" s="10" t="s">
        <v>5</v>
      </c>
      <c r="C114" s="2">
        <v>12.96</v>
      </c>
      <c r="D114" s="2"/>
      <c r="E114" s="18"/>
      <c r="F114" s="17"/>
      <c r="G114" s="26"/>
      <c r="H114" s="13">
        <f t="shared" si="4"/>
        <v>0</v>
      </c>
      <c r="I114" s="13">
        <f t="shared" si="5"/>
        <v>0</v>
      </c>
      <c r="J114" s="29"/>
      <c r="K114" s="2"/>
    </row>
    <row r="115" spans="1:11" ht="15">
      <c r="A115" s="1" t="s">
        <v>354</v>
      </c>
      <c r="B115" s="10" t="s">
        <v>5</v>
      </c>
      <c r="C115" s="2">
        <v>15.33</v>
      </c>
      <c r="D115" s="2"/>
      <c r="E115" s="18"/>
      <c r="F115" s="17"/>
      <c r="G115" s="26"/>
      <c r="H115" s="13">
        <f t="shared" si="4"/>
        <v>0</v>
      </c>
      <c r="I115" s="13">
        <f t="shared" si="5"/>
        <v>0</v>
      </c>
      <c r="J115" s="29"/>
      <c r="K115" s="2"/>
    </row>
    <row r="116" spans="1:11" s="83" customFormat="1" ht="15">
      <c r="A116" s="1"/>
      <c r="B116" s="146" t="s">
        <v>741</v>
      </c>
      <c r="C116" s="147"/>
      <c r="D116" s="147"/>
      <c r="E116" s="147"/>
      <c r="F116" s="147"/>
      <c r="G116" s="147"/>
      <c r="H116" s="147"/>
      <c r="I116" s="148"/>
      <c r="J116" s="29"/>
      <c r="K116" s="2"/>
    </row>
    <row r="117" spans="1:11" ht="15">
      <c r="A117" s="1" t="s">
        <v>355</v>
      </c>
      <c r="B117" s="95" t="s">
        <v>238</v>
      </c>
      <c r="C117" s="96">
        <v>16.75</v>
      </c>
      <c r="D117" s="96">
        <v>3</v>
      </c>
      <c r="E117" s="21">
        <v>180</v>
      </c>
      <c r="F117" s="20">
        <v>0</v>
      </c>
      <c r="G117" s="106">
        <f>E117/(C117*D117)</f>
        <v>3.582089552238806</v>
      </c>
      <c r="H117" s="98">
        <f>(E117/3600)*$H$1*$G$1*$I$1</f>
        <v>606</v>
      </c>
      <c r="I117" s="98">
        <f>E117*$H$1*$G$1/3600*$J$1</f>
        <v>848.4</v>
      </c>
      <c r="J117" s="29"/>
      <c r="K117" s="2"/>
    </row>
    <row r="118" spans="1:11" ht="15">
      <c r="A118" s="1" t="s">
        <v>356</v>
      </c>
      <c r="B118" s="95" t="s">
        <v>54</v>
      </c>
      <c r="C118" s="96">
        <v>4.32</v>
      </c>
      <c r="D118" s="96">
        <v>2.6</v>
      </c>
      <c r="E118" s="21">
        <v>0</v>
      </c>
      <c r="F118" s="20">
        <v>230</v>
      </c>
      <c r="G118" s="97">
        <f aca="true" t="shared" si="8" ref="G118:G142">F118/(C118*D118)</f>
        <v>20.477207977207975</v>
      </c>
      <c r="H118" s="98">
        <f t="shared" si="4"/>
        <v>0</v>
      </c>
      <c r="I118" s="98">
        <f t="shared" si="5"/>
        <v>0</v>
      </c>
      <c r="J118" s="29" t="s">
        <v>763</v>
      </c>
      <c r="K118" s="2"/>
    </row>
    <row r="119" spans="1:11" ht="15">
      <c r="A119" s="1" t="s">
        <v>357</v>
      </c>
      <c r="B119" s="95" t="s">
        <v>358</v>
      </c>
      <c r="C119" s="96">
        <v>14.47</v>
      </c>
      <c r="D119" s="96">
        <v>3</v>
      </c>
      <c r="E119" s="21">
        <v>180</v>
      </c>
      <c r="F119" s="20">
        <v>0</v>
      </c>
      <c r="G119" s="106">
        <f>E119/(C119*D119)</f>
        <v>4.14651002073255</v>
      </c>
      <c r="H119" s="98">
        <f t="shared" si="4"/>
        <v>606</v>
      </c>
      <c r="I119" s="98">
        <f t="shared" si="5"/>
        <v>848.4</v>
      </c>
      <c r="J119" s="29"/>
      <c r="K119" s="2"/>
    </row>
    <row r="120" spans="1:11" ht="15">
      <c r="A120" s="1" t="s">
        <v>359</v>
      </c>
      <c r="B120" s="95" t="s">
        <v>35</v>
      </c>
      <c r="C120" s="96">
        <v>4.88</v>
      </c>
      <c r="D120" s="96">
        <v>2.6</v>
      </c>
      <c r="E120" s="21">
        <v>0</v>
      </c>
      <c r="F120" s="20">
        <v>30</v>
      </c>
      <c r="G120" s="97">
        <f t="shared" si="8"/>
        <v>2.3644388398486758</v>
      </c>
      <c r="H120" s="98">
        <f t="shared" si="4"/>
        <v>0</v>
      </c>
      <c r="I120" s="98">
        <f t="shared" si="5"/>
        <v>0</v>
      </c>
      <c r="J120" s="29"/>
      <c r="K120" s="2"/>
    </row>
    <row r="121" spans="1:11" ht="15">
      <c r="A121" s="1" t="s">
        <v>360</v>
      </c>
      <c r="B121" s="95" t="s">
        <v>12</v>
      </c>
      <c r="C121" s="96">
        <v>1.76</v>
      </c>
      <c r="D121" s="96">
        <v>2.6</v>
      </c>
      <c r="E121" s="21">
        <v>0</v>
      </c>
      <c r="F121" s="20">
        <v>30</v>
      </c>
      <c r="G121" s="97">
        <f t="shared" si="8"/>
        <v>6.555944055944055</v>
      </c>
      <c r="H121" s="98">
        <f t="shared" si="4"/>
        <v>0</v>
      </c>
      <c r="I121" s="98">
        <f t="shared" si="5"/>
        <v>0</v>
      </c>
      <c r="J121" s="29" t="s">
        <v>763</v>
      </c>
      <c r="K121" s="2"/>
    </row>
    <row r="122" spans="1:11" ht="15">
      <c r="A122" s="1" t="s">
        <v>361</v>
      </c>
      <c r="B122" s="95" t="s">
        <v>362</v>
      </c>
      <c r="C122" s="96">
        <v>1.68</v>
      </c>
      <c r="D122" s="96">
        <v>2.6</v>
      </c>
      <c r="E122" s="21">
        <v>0</v>
      </c>
      <c r="F122" s="20">
        <v>30</v>
      </c>
      <c r="G122" s="97">
        <f t="shared" si="8"/>
        <v>6.868131868131868</v>
      </c>
      <c r="H122" s="98">
        <f t="shared" si="4"/>
        <v>0</v>
      </c>
      <c r="I122" s="98">
        <f t="shared" si="5"/>
        <v>0</v>
      </c>
      <c r="J122" s="29" t="s">
        <v>763</v>
      </c>
      <c r="K122" s="2"/>
    </row>
    <row r="123" spans="1:11" ht="15">
      <c r="A123" s="1" t="s">
        <v>363</v>
      </c>
      <c r="B123" s="95" t="s">
        <v>102</v>
      </c>
      <c r="C123" s="96">
        <v>19.29</v>
      </c>
      <c r="D123" s="96">
        <v>3</v>
      </c>
      <c r="E123" s="21">
        <v>200</v>
      </c>
      <c r="F123" s="20">
        <v>180</v>
      </c>
      <c r="G123" s="106">
        <f>E123/(C123*D123)</f>
        <v>3.4560221185415587</v>
      </c>
      <c r="H123" s="98">
        <f t="shared" si="4"/>
        <v>673.3333333333333</v>
      </c>
      <c r="I123" s="98">
        <f t="shared" si="5"/>
        <v>942.6666666666666</v>
      </c>
      <c r="J123" s="29"/>
      <c r="K123" s="2"/>
    </row>
    <row r="124" spans="1:11" ht="15">
      <c r="A124" s="1" t="s">
        <v>365</v>
      </c>
      <c r="B124" s="95" t="s">
        <v>366</v>
      </c>
      <c r="C124" s="96">
        <v>1.68</v>
      </c>
      <c r="D124" s="96">
        <v>2.6</v>
      </c>
      <c r="E124" s="19">
        <v>0</v>
      </c>
      <c r="F124" s="20">
        <v>50</v>
      </c>
      <c r="G124" s="97">
        <f t="shared" si="8"/>
        <v>11.446886446886445</v>
      </c>
      <c r="H124" s="98">
        <f t="shared" si="4"/>
        <v>0</v>
      </c>
      <c r="I124" s="98">
        <f t="shared" si="5"/>
        <v>0</v>
      </c>
      <c r="J124" s="29" t="s">
        <v>763</v>
      </c>
      <c r="K124" s="2"/>
    </row>
    <row r="125" spans="1:11" ht="15">
      <c r="A125" s="1" t="s">
        <v>367</v>
      </c>
      <c r="B125" s="95" t="s">
        <v>12</v>
      </c>
      <c r="C125" s="96">
        <v>1.71</v>
      </c>
      <c r="D125" s="96">
        <v>2.6</v>
      </c>
      <c r="E125" s="19">
        <v>0</v>
      </c>
      <c r="F125" s="20">
        <v>30</v>
      </c>
      <c r="G125" s="97">
        <f t="shared" si="8"/>
        <v>6.747638326585696</v>
      </c>
      <c r="H125" s="98">
        <f t="shared" si="4"/>
        <v>0</v>
      </c>
      <c r="I125" s="98">
        <f t="shared" si="5"/>
        <v>0</v>
      </c>
      <c r="J125" s="29" t="s">
        <v>763</v>
      </c>
      <c r="K125" s="2"/>
    </row>
    <row r="126" spans="1:11" ht="15">
      <c r="A126" s="1" t="s">
        <v>368</v>
      </c>
      <c r="B126" s="95" t="s">
        <v>364</v>
      </c>
      <c r="C126" s="96">
        <v>19.29</v>
      </c>
      <c r="D126" s="96">
        <v>3</v>
      </c>
      <c r="E126" s="19">
        <v>200</v>
      </c>
      <c r="F126" s="20">
        <v>180</v>
      </c>
      <c r="G126" s="106">
        <f>E126/(C126*D126)</f>
        <v>3.4560221185415587</v>
      </c>
      <c r="H126" s="98">
        <f t="shared" si="4"/>
        <v>673.3333333333333</v>
      </c>
      <c r="I126" s="98">
        <f t="shared" si="5"/>
        <v>942.6666666666666</v>
      </c>
      <c r="J126" s="29"/>
      <c r="K126" s="2"/>
    </row>
    <row r="127" spans="1:11" ht="15">
      <c r="A127" s="1" t="s">
        <v>369</v>
      </c>
      <c r="B127" s="95" t="s">
        <v>370</v>
      </c>
      <c r="C127" s="96">
        <v>4.62</v>
      </c>
      <c r="D127" s="96">
        <v>2.6</v>
      </c>
      <c r="E127" s="19">
        <v>50</v>
      </c>
      <c r="F127" s="20">
        <v>50</v>
      </c>
      <c r="G127" s="106">
        <f>E127/(C127*D127)</f>
        <v>4.162504162504162</v>
      </c>
      <c r="H127" s="98">
        <f t="shared" si="4"/>
        <v>168.33333333333331</v>
      </c>
      <c r="I127" s="98">
        <f t="shared" si="5"/>
        <v>235.66666666666666</v>
      </c>
      <c r="J127" s="29"/>
      <c r="K127" s="2"/>
    </row>
    <row r="128" spans="1:11" ht="15">
      <c r="A128" s="1" t="s">
        <v>371</v>
      </c>
      <c r="B128" s="95" t="s">
        <v>63</v>
      </c>
      <c r="C128" s="96">
        <v>1.95</v>
      </c>
      <c r="D128" s="96">
        <v>2.6</v>
      </c>
      <c r="E128" s="19">
        <v>0</v>
      </c>
      <c r="F128" s="20">
        <v>80</v>
      </c>
      <c r="G128" s="97">
        <f t="shared" si="8"/>
        <v>15.779092702169624</v>
      </c>
      <c r="H128" s="98">
        <f t="shared" si="4"/>
        <v>0</v>
      </c>
      <c r="I128" s="98">
        <f t="shared" si="5"/>
        <v>0</v>
      </c>
      <c r="J128" s="29" t="s">
        <v>763</v>
      </c>
      <c r="K128" s="2"/>
    </row>
    <row r="129" spans="1:11" ht="15">
      <c r="A129" s="1" t="s">
        <v>372</v>
      </c>
      <c r="B129" s="95" t="s">
        <v>373</v>
      </c>
      <c r="C129" s="96">
        <v>26.99</v>
      </c>
      <c r="D129" s="96">
        <v>3</v>
      </c>
      <c r="E129" s="19">
        <v>400</v>
      </c>
      <c r="F129" s="20">
        <v>440</v>
      </c>
      <c r="G129" s="106">
        <f>E129/(C129*D129)</f>
        <v>4.9401012720760775</v>
      </c>
      <c r="H129" s="98">
        <f t="shared" si="4"/>
        <v>1346.6666666666665</v>
      </c>
      <c r="I129" s="98">
        <f t="shared" si="5"/>
        <v>1885.3333333333333</v>
      </c>
      <c r="J129" s="29"/>
      <c r="K129" s="2"/>
    </row>
    <row r="130" spans="1:11" ht="15">
      <c r="A130" s="1" t="s">
        <v>374</v>
      </c>
      <c r="B130" s="95" t="s">
        <v>370</v>
      </c>
      <c r="C130" s="96">
        <v>4.62</v>
      </c>
      <c r="D130" s="96">
        <v>2.6</v>
      </c>
      <c r="E130" s="19">
        <v>50</v>
      </c>
      <c r="F130" s="20">
        <v>50</v>
      </c>
      <c r="G130" s="106">
        <f>E130/(C130*D130)</f>
        <v>4.162504162504162</v>
      </c>
      <c r="H130" s="98">
        <f t="shared" si="4"/>
        <v>168.33333333333331</v>
      </c>
      <c r="I130" s="98">
        <f t="shared" si="5"/>
        <v>235.66666666666666</v>
      </c>
      <c r="J130" s="29"/>
      <c r="K130" s="2"/>
    </row>
    <row r="131" spans="1:11" ht="15">
      <c r="A131" s="1" t="s">
        <v>375</v>
      </c>
      <c r="B131" s="95" t="s">
        <v>63</v>
      </c>
      <c r="C131" s="96">
        <v>1.95</v>
      </c>
      <c r="D131" s="96">
        <v>2.6</v>
      </c>
      <c r="E131" s="19">
        <v>0</v>
      </c>
      <c r="F131" s="20">
        <v>80</v>
      </c>
      <c r="G131" s="97">
        <f t="shared" si="8"/>
        <v>15.779092702169624</v>
      </c>
      <c r="H131" s="98">
        <f t="shared" si="4"/>
        <v>0</v>
      </c>
      <c r="I131" s="98">
        <f t="shared" si="5"/>
        <v>0</v>
      </c>
      <c r="J131" s="29" t="s">
        <v>763</v>
      </c>
      <c r="K131" s="2"/>
    </row>
    <row r="132" spans="1:11" ht="15">
      <c r="A132" s="1" t="s">
        <v>376</v>
      </c>
      <c r="B132" s="95" t="s">
        <v>377</v>
      </c>
      <c r="C132" s="96">
        <v>13.5</v>
      </c>
      <c r="D132" s="96">
        <v>3</v>
      </c>
      <c r="E132" s="19">
        <v>0</v>
      </c>
      <c r="F132" s="20">
        <v>150</v>
      </c>
      <c r="G132" s="97">
        <f t="shared" si="8"/>
        <v>3.7037037037037037</v>
      </c>
      <c r="H132" s="98">
        <f t="shared" si="4"/>
        <v>0</v>
      </c>
      <c r="I132" s="98">
        <f t="shared" si="5"/>
        <v>0</v>
      </c>
      <c r="J132" s="29"/>
      <c r="K132" s="2"/>
    </row>
    <row r="133" spans="1:11" ht="15">
      <c r="A133" s="1" t="s">
        <v>378</v>
      </c>
      <c r="B133" s="95" t="s">
        <v>79</v>
      </c>
      <c r="C133" s="96">
        <v>10.5</v>
      </c>
      <c r="D133" s="96">
        <v>3</v>
      </c>
      <c r="E133" s="19">
        <v>100</v>
      </c>
      <c r="F133" s="20">
        <v>100</v>
      </c>
      <c r="G133" s="106">
        <f aca="true" t="shared" si="9" ref="G133:G145">E133/(C133*D133)</f>
        <v>3.1746031746031744</v>
      </c>
      <c r="H133" s="98">
        <f t="shared" si="4"/>
        <v>336.66666666666663</v>
      </c>
      <c r="I133" s="98">
        <f t="shared" si="5"/>
        <v>471.3333333333333</v>
      </c>
      <c r="J133" s="29"/>
      <c r="K133" s="2"/>
    </row>
    <row r="134" spans="1:11" ht="15">
      <c r="A134" s="1" t="s">
        <v>379</v>
      </c>
      <c r="B134" s="95" t="s">
        <v>370</v>
      </c>
      <c r="C134" s="96">
        <v>4.62</v>
      </c>
      <c r="D134" s="96">
        <v>2.6</v>
      </c>
      <c r="E134" s="19">
        <v>50</v>
      </c>
      <c r="F134" s="20">
        <v>50</v>
      </c>
      <c r="G134" s="106">
        <f t="shared" si="9"/>
        <v>4.162504162504162</v>
      </c>
      <c r="H134" s="98">
        <f t="shared" si="4"/>
        <v>168.33333333333331</v>
      </c>
      <c r="I134" s="98">
        <f t="shared" si="5"/>
        <v>235.66666666666666</v>
      </c>
      <c r="J134" s="29"/>
      <c r="K134" s="2"/>
    </row>
    <row r="135" spans="1:11" ht="15">
      <c r="A135" s="1" t="s">
        <v>380</v>
      </c>
      <c r="B135" s="95" t="s">
        <v>63</v>
      </c>
      <c r="C135" s="96">
        <v>1.95</v>
      </c>
      <c r="D135" s="96">
        <v>2.6</v>
      </c>
      <c r="E135" s="19">
        <v>0</v>
      </c>
      <c r="F135" s="20">
        <v>105</v>
      </c>
      <c r="G135" s="97">
        <f t="shared" si="8"/>
        <v>20.71005917159763</v>
      </c>
      <c r="H135" s="98">
        <f t="shared" si="4"/>
        <v>0</v>
      </c>
      <c r="I135" s="98">
        <f t="shared" si="5"/>
        <v>0</v>
      </c>
      <c r="J135" s="29" t="s">
        <v>763</v>
      </c>
      <c r="K135" s="2"/>
    </row>
    <row r="136" spans="1:11" ht="15">
      <c r="A136" s="1" t="s">
        <v>381</v>
      </c>
      <c r="B136" s="95" t="s">
        <v>373</v>
      </c>
      <c r="C136" s="96">
        <v>25.07</v>
      </c>
      <c r="D136" s="96">
        <v>3</v>
      </c>
      <c r="E136" s="19">
        <v>400</v>
      </c>
      <c r="F136" s="20">
        <v>440</v>
      </c>
      <c r="G136" s="106">
        <f t="shared" si="9"/>
        <v>5.318441696582901</v>
      </c>
      <c r="H136" s="98">
        <f t="shared" si="4"/>
        <v>1346.6666666666665</v>
      </c>
      <c r="I136" s="98">
        <f t="shared" si="5"/>
        <v>1885.3333333333333</v>
      </c>
      <c r="J136" s="29"/>
      <c r="K136" s="2"/>
    </row>
    <row r="137" spans="1:11" ht="15">
      <c r="A137" s="1" t="s">
        <v>382</v>
      </c>
      <c r="B137" s="95" t="s">
        <v>370</v>
      </c>
      <c r="C137" s="96">
        <v>4.62</v>
      </c>
      <c r="D137" s="96">
        <v>2.6</v>
      </c>
      <c r="E137" s="19">
        <v>50</v>
      </c>
      <c r="F137" s="20">
        <v>50</v>
      </c>
      <c r="G137" s="106">
        <f t="shared" si="9"/>
        <v>4.162504162504162</v>
      </c>
      <c r="H137" s="98">
        <f t="shared" si="4"/>
        <v>168.33333333333331</v>
      </c>
      <c r="I137" s="98">
        <f t="shared" si="5"/>
        <v>235.66666666666666</v>
      </c>
      <c r="J137" s="29"/>
      <c r="K137" s="2"/>
    </row>
    <row r="138" spans="1:11" ht="15">
      <c r="A138" s="1" t="s">
        <v>383</v>
      </c>
      <c r="B138" s="95" t="s">
        <v>63</v>
      </c>
      <c r="C138" s="96">
        <v>1.95</v>
      </c>
      <c r="D138" s="96">
        <v>2.6</v>
      </c>
      <c r="E138" s="19">
        <v>0</v>
      </c>
      <c r="F138" s="20">
        <v>80</v>
      </c>
      <c r="G138" s="97">
        <f t="shared" si="8"/>
        <v>15.779092702169624</v>
      </c>
      <c r="H138" s="98">
        <f t="shared" si="4"/>
        <v>0</v>
      </c>
      <c r="I138" s="98">
        <f t="shared" si="5"/>
        <v>0</v>
      </c>
      <c r="J138" s="29" t="s">
        <v>763</v>
      </c>
      <c r="K138" s="2"/>
    </row>
    <row r="139" spans="1:11" ht="15">
      <c r="A139" s="1" t="s">
        <v>384</v>
      </c>
      <c r="B139" s="95" t="s">
        <v>364</v>
      </c>
      <c r="C139" s="96">
        <v>19.26</v>
      </c>
      <c r="D139" s="96">
        <v>3</v>
      </c>
      <c r="E139" s="19">
        <v>200</v>
      </c>
      <c r="F139" s="20">
        <v>180</v>
      </c>
      <c r="G139" s="106">
        <f t="shared" si="9"/>
        <v>3.461405330564209</v>
      </c>
      <c r="H139" s="98">
        <f t="shared" si="4"/>
        <v>673.3333333333333</v>
      </c>
      <c r="I139" s="98">
        <f t="shared" si="5"/>
        <v>942.6666666666666</v>
      </c>
      <c r="J139" s="29"/>
      <c r="K139" s="2"/>
    </row>
    <row r="140" spans="1:11" ht="15">
      <c r="A140" s="1" t="s">
        <v>385</v>
      </c>
      <c r="B140" s="95" t="s">
        <v>386</v>
      </c>
      <c r="C140" s="96">
        <v>12.09</v>
      </c>
      <c r="D140" s="96">
        <v>3</v>
      </c>
      <c r="E140" s="19">
        <v>150</v>
      </c>
      <c r="F140" s="20">
        <v>90</v>
      </c>
      <c r="G140" s="106">
        <f t="shared" si="9"/>
        <v>4.13564929693962</v>
      </c>
      <c r="H140" s="98">
        <f aca="true" t="shared" si="10" ref="H140:H215">(E140/3600)*$H$1*$G$1*$I$1</f>
        <v>504.99999999999994</v>
      </c>
      <c r="I140" s="98">
        <f aca="true" t="shared" si="11" ref="I140:I168">E140*$H$1*$G$1/3600*$J$1</f>
        <v>707</v>
      </c>
      <c r="J140" s="29"/>
      <c r="K140" s="2"/>
    </row>
    <row r="141" spans="1:11" ht="15">
      <c r="A141" s="1" t="s">
        <v>387</v>
      </c>
      <c r="B141" s="95" t="s">
        <v>728</v>
      </c>
      <c r="C141" s="96">
        <v>5.44</v>
      </c>
      <c r="D141" s="96">
        <v>2.6</v>
      </c>
      <c r="E141" s="19">
        <v>120</v>
      </c>
      <c r="F141" s="20">
        <v>0</v>
      </c>
      <c r="G141" s="106">
        <f t="shared" si="9"/>
        <v>8.4841628959276</v>
      </c>
      <c r="H141" s="98">
        <f t="shared" si="10"/>
        <v>404</v>
      </c>
      <c r="I141" s="98">
        <f t="shared" si="11"/>
        <v>565.6</v>
      </c>
      <c r="J141" s="29"/>
      <c r="K141" s="2"/>
    </row>
    <row r="142" spans="1:11" ht="15">
      <c r="A142" s="1" t="s">
        <v>389</v>
      </c>
      <c r="B142" s="95" t="s">
        <v>54</v>
      </c>
      <c r="C142" s="96">
        <v>4.4</v>
      </c>
      <c r="D142" s="96">
        <v>2.6</v>
      </c>
      <c r="E142" s="19">
        <v>0</v>
      </c>
      <c r="F142" s="20">
        <v>230</v>
      </c>
      <c r="G142" s="97">
        <f t="shared" si="8"/>
        <v>20.104895104895103</v>
      </c>
      <c r="H142" s="98">
        <f t="shared" si="10"/>
        <v>0</v>
      </c>
      <c r="I142" s="98">
        <f t="shared" si="11"/>
        <v>0</v>
      </c>
      <c r="J142" s="29" t="s">
        <v>763</v>
      </c>
      <c r="K142" s="2"/>
    </row>
    <row r="143" spans="1:11" ht="15">
      <c r="A143" s="1" t="s">
        <v>390</v>
      </c>
      <c r="B143" s="95" t="s">
        <v>35</v>
      </c>
      <c r="C143" s="96">
        <v>46.44</v>
      </c>
      <c r="D143" s="96">
        <v>2.6</v>
      </c>
      <c r="E143" s="19">
        <v>420</v>
      </c>
      <c r="F143" s="20">
        <v>300</v>
      </c>
      <c r="G143" s="106">
        <f t="shared" si="9"/>
        <v>3.4784337109918506</v>
      </c>
      <c r="H143" s="98">
        <f t="shared" si="10"/>
        <v>1413.9999999999998</v>
      </c>
      <c r="I143" s="98">
        <f t="shared" si="11"/>
        <v>1979.6000000000001</v>
      </c>
      <c r="J143" s="29"/>
      <c r="K143" s="2"/>
    </row>
    <row r="144" spans="1:11" ht="15">
      <c r="A144" s="1" t="s">
        <v>391</v>
      </c>
      <c r="B144" s="95" t="s">
        <v>29</v>
      </c>
      <c r="C144" s="96">
        <v>105.59</v>
      </c>
      <c r="D144" s="96">
        <v>3</v>
      </c>
      <c r="E144" s="19">
        <v>990</v>
      </c>
      <c r="F144" s="20">
        <v>350</v>
      </c>
      <c r="G144" s="106">
        <f t="shared" si="9"/>
        <v>3.125295956056445</v>
      </c>
      <c r="H144" s="98">
        <f t="shared" si="10"/>
        <v>3333</v>
      </c>
      <c r="I144" s="98">
        <f t="shared" si="11"/>
        <v>4666.2</v>
      </c>
      <c r="J144" s="29"/>
      <c r="K144" s="2"/>
    </row>
    <row r="145" spans="1:11" ht="15">
      <c r="A145" s="1" t="s">
        <v>392</v>
      </c>
      <c r="B145" s="95" t="s">
        <v>364</v>
      </c>
      <c r="C145" s="96">
        <v>16.61</v>
      </c>
      <c r="D145" s="96">
        <v>3</v>
      </c>
      <c r="E145" s="19">
        <v>200</v>
      </c>
      <c r="F145" s="20">
        <v>180</v>
      </c>
      <c r="G145" s="106">
        <f t="shared" si="9"/>
        <v>4.013646397752358</v>
      </c>
      <c r="H145" s="98">
        <f t="shared" si="10"/>
        <v>673.3333333333333</v>
      </c>
      <c r="I145" s="98">
        <f t="shared" si="11"/>
        <v>942.6666666666666</v>
      </c>
      <c r="J145" s="29"/>
      <c r="K145" s="2"/>
    </row>
    <row r="146" spans="1:11" ht="15">
      <c r="A146" s="1" t="s">
        <v>393</v>
      </c>
      <c r="B146" s="95" t="s">
        <v>364</v>
      </c>
      <c r="C146" s="96">
        <v>17.24</v>
      </c>
      <c r="D146" s="96">
        <v>3</v>
      </c>
      <c r="E146" s="19">
        <v>200</v>
      </c>
      <c r="F146" s="20">
        <v>180</v>
      </c>
      <c r="G146" s="106">
        <f aca="true" t="shared" si="12" ref="G146:G153">E146/(C146*D146)</f>
        <v>3.8669760247486464</v>
      </c>
      <c r="H146" s="98">
        <f t="shared" si="10"/>
        <v>673.3333333333333</v>
      </c>
      <c r="I146" s="98">
        <f t="shared" si="11"/>
        <v>942.6666666666666</v>
      </c>
      <c r="J146" s="29"/>
      <c r="K146" s="2"/>
    </row>
    <row r="147" spans="1:11" ht="15">
      <c r="A147" s="1" t="s">
        <v>394</v>
      </c>
      <c r="B147" s="95" t="s">
        <v>364</v>
      </c>
      <c r="C147" s="96">
        <v>16.68</v>
      </c>
      <c r="D147" s="96">
        <v>3</v>
      </c>
      <c r="E147" s="19">
        <v>200</v>
      </c>
      <c r="F147" s="20">
        <v>180</v>
      </c>
      <c r="G147" s="106">
        <f t="shared" si="12"/>
        <v>3.9968025579536373</v>
      </c>
      <c r="H147" s="98">
        <f t="shared" si="10"/>
        <v>673.3333333333333</v>
      </c>
      <c r="I147" s="98">
        <f t="shared" si="11"/>
        <v>942.6666666666666</v>
      </c>
      <c r="J147" s="29"/>
      <c r="K147" s="2"/>
    </row>
    <row r="148" spans="1:11" ht="15">
      <c r="A148" s="1" t="s">
        <v>395</v>
      </c>
      <c r="B148" s="95" t="s">
        <v>364</v>
      </c>
      <c r="C148" s="96">
        <v>16.68</v>
      </c>
      <c r="D148" s="96">
        <v>3</v>
      </c>
      <c r="E148" s="19">
        <v>200</v>
      </c>
      <c r="F148" s="20">
        <v>180</v>
      </c>
      <c r="G148" s="106">
        <f t="shared" si="12"/>
        <v>3.9968025579536373</v>
      </c>
      <c r="H148" s="98">
        <f t="shared" si="10"/>
        <v>673.3333333333333</v>
      </c>
      <c r="I148" s="98">
        <f t="shared" si="11"/>
        <v>942.6666666666666</v>
      </c>
      <c r="J148" s="29"/>
      <c r="K148" s="2"/>
    </row>
    <row r="149" spans="1:11" ht="15">
      <c r="A149" s="1" t="s">
        <v>396</v>
      </c>
      <c r="B149" s="95" t="s">
        <v>684</v>
      </c>
      <c r="C149" s="96">
        <v>16.68</v>
      </c>
      <c r="D149" s="96">
        <v>3</v>
      </c>
      <c r="E149" s="19">
        <v>200</v>
      </c>
      <c r="F149" s="20">
        <v>180</v>
      </c>
      <c r="G149" s="106">
        <f t="shared" si="12"/>
        <v>3.9968025579536373</v>
      </c>
      <c r="H149" s="98">
        <f t="shared" si="10"/>
        <v>673.3333333333333</v>
      </c>
      <c r="I149" s="98">
        <f t="shared" si="11"/>
        <v>942.6666666666666</v>
      </c>
      <c r="J149" s="29"/>
      <c r="K149" s="2"/>
    </row>
    <row r="150" spans="1:11" ht="15">
      <c r="A150" s="1" t="s">
        <v>397</v>
      </c>
      <c r="B150" s="95" t="s">
        <v>685</v>
      </c>
      <c r="C150" s="96">
        <v>16.68</v>
      </c>
      <c r="D150" s="96">
        <v>3</v>
      </c>
      <c r="E150" s="19">
        <v>400</v>
      </c>
      <c r="F150" s="20">
        <v>360</v>
      </c>
      <c r="G150" s="106">
        <f t="shared" si="12"/>
        <v>7.9936051159072745</v>
      </c>
      <c r="H150" s="98">
        <f t="shared" si="10"/>
        <v>1346.6666666666665</v>
      </c>
      <c r="I150" s="98">
        <f t="shared" si="11"/>
        <v>1885.3333333333333</v>
      </c>
      <c r="J150" s="29"/>
      <c r="K150" s="2"/>
    </row>
    <row r="151" spans="1:11" ht="15">
      <c r="A151" s="1" t="s">
        <v>398</v>
      </c>
      <c r="B151" s="95" t="s">
        <v>686</v>
      </c>
      <c r="C151" s="96">
        <v>62.59</v>
      </c>
      <c r="D151" s="96">
        <v>3</v>
      </c>
      <c r="E151" s="19">
        <v>800</v>
      </c>
      <c r="F151" s="20">
        <v>600</v>
      </c>
      <c r="G151" s="106">
        <f t="shared" si="12"/>
        <v>4.260531501304787</v>
      </c>
      <c r="H151" s="98">
        <f t="shared" si="10"/>
        <v>2693.333333333333</v>
      </c>
      <c r="I151" s="98">
        <f t="shared" si="11"/>
        <v>3770.6666666666665</v>
      </c>
      <c r="J151" s="29"/>
      <c r="K151" s="2"/>
    </row>
    <row r="152" spans="1:11" ht="15">
      <c r="A152" s="1" t="s">
        <v>399</v>
      </c>
      <c r="B152" s="95" t="s">
        <v>79</v>
      </c>
      <c r="C152" s="96">
        <v>12.2</v>
      </c>
      <c r="D152" s="96">
        <v>3</v>
      </c>
      <c r="E152" s="19">
        <v>200</v>
      </c>
      <c r="F152" s="20">
        <v>200</v>
      </c>
      <c r="G152" s="106">
        <f t="shared" si="12"/>
        <v>5.464480874316941</v>
      </c>
      <c r="H152" s="98">
        <f t="shared" si="10"/>
        <v>673.3333333333333</v>
      </c>
      <c r="I152" s="98">
        <f t="shared" si="11"/>
        <v>942.6666666666666</v>
      </c>
      <c r="J152" s="29"/>
      <c r="K152" s="2"/>
    </row>
    <row r="153" spans="1:11" ht="15">
      <c r="A153" s="1" t="s">
        <v>400</v>
      </c>
      <c r="B153" s="95" t="s">
        <v>687</v>
      </c>
      <c r="C153" s="96">
        <v>2.24</v>
      </c>
      <c r="D153" s="96">
        <v>2.6</v>
      </c>
      <c r="E153" s="19">
        <v>60</v>
      </c>
      <c r="F153" s="20">
        <v>0</v>
      </c>
      <c r="G153" s="106">
        <f t="shared" si="12"/>
        <v>10.302197802197801</v>
      </c>
      <c r="H153" s="98">
        <f t="shared" si="10"/>
        <v>202</v>
      </c>
      <c r="I153" s="98">
        <f t="shared" si="11"/>
        <v>282.8</v>
      </c>
      <c r="J153" s="29"/>
      <c r="K153" s="2"/>
    </row>
    <row r="154" spans="1:11" ht="15">
      <c r="A154" s="1" t="s">
        <v>401</v>
      </c>
      <c r="B154" s="95" t="s">
        <v>388</v>
      </c>
      <c r="C154" s="96">
        <v>3.73</v>
      </c>
      <c r="D154" s="96">
        <v>2.6</v>
      </c>
      <c r="E154" s="19">
        <v>0</v>
      </c>
      <c r="F154" s="20">
        <v>120</v>
      </c>
      <c r="G154" s="97">
        <f aca="true" t="shared" si="13" ref="G154:G178">F154/(C154*D154)</f>
        <v>12.373685295937307</v>
      </c>
      <c r="H154" s="98">
        <f t="shared" si="10"/>
        <v>0</v>
      </c>
      <c r="I154" s="98">
        <f t="shared" si="11"/>
        <v>0</v>
      </c>
      <c r="J154" s="29"/>
      <c r="K154" s="2"/>
    </row>
    <row r="155" spans="1:11" ht="15">
      <c r="A155" s="1" t="s">
        <v>402</v>
      </c>
      <c r="B155" s="95" t="s">
        <v>12</v>
      </c>
      <c r="C155" s="96">
        <v>1.75</v>
      </c>
      <c r="D155" s="96">
        <v>2.6</v>
      </c>
      <c r="E155" s="19">
        <v>0</v>
      </c>
      <c r="F155" s="20">
        <v>30</v>
      </c>
      <c r="G155" s="97">
        <f t="shared" si="13"/>
        <v>6.593406593406594</v>
      </c>
      <c r="H155" s="98">
        <f t="shared" si="10"/>
        <v>0</v>
      </c>
      <c r="I155" s="98">
        <f t="shared" si="11"/>
        <v>0</v>
      </c>
      <c r="J155" s="29" t="s">
        <v>763</v>
      </c>
      <c r="K155" s="2"/>
    </row>
    <row r="156" spans="1:11" ht="15">
      <c r="A156" s="1" t="s">
        <v>403</v>
      </c>
      <c r="B156" s="95" t="s">
        <v>404</v>
      </c>
      <c r="C156" s="96">
        <v>1.53</v>
      </c>
      <c r="D156" s="96">
        <v>2.6</v>
      </c>
      <c r="E156" s="19">
        <v>0</v>
      </c>
      <c r="F156" s="20">
        <v>50</v>
      </c>
      <c r="G156" s="97">
        <f t="shared" si="13"/>
        <v>12.56913021618904</v>
      </c>
      <c r="H156" s="98">
        <f t="shared" si="10"/>
        <v>0</v>
      </c>
      <c r="I156" s="98">
        <f t="shared" si="11"/>
        <v>0</v>
      </c>
      <c r="J156" s="29" t="s">
        <v>763</v>
      </c>
      <c r="K156" s="2"/>
    </row>
    <row r="157" spans="1:11" ht="15">
      <c r="A157" s="1" t="s">
        <v>405</v>
      </c>
      <c r="B157" s="95" t="s">
        <v>12</v>
      </c>
      <c r="C157" s="96">
        <v>1.75</v>
      </c>
      <c r="D157" s="96">
        <v>2.6</v>
      </c>
      <c r="E157" s="19">
        <v>0</v>
      </c>
      <c r="F157" s="20">
        <v>30</v>
      </c>
      <c r="G157" s="97">
        <f t="shared" si="13"/>
        <v>6.593406593406594</v>
      </c>
      <c r="H157" s="98">
        <f t="shared" si="10"/>
        <v>0</v>
      </c>
      <c r="I157" s="98">
        <f t="shared" si="11"/>
        <v>0</v>
      </c>
      <c r="J157" s="29" t="s">
        <v>763</v>
      </c>
      <c r="K157" s="2"/>
    </row>
    <row r="158" spans="1:11" ht="15">
      <c r="A158" s="1" t="s">
        <v>406</v>
      </c>
      <c r="B158" s="95" t="s">
        <v>404</v>
      </c>
      <c r="C158" s="96">
        <v>1.53</v>
      </c>
      <c r="D158" s="96">
        <v>2.6</v>
      </c>
      <c r="E158" s="19">
        <v>0</v>
      </c>
      <c r="F158" s="20">
        <v>50</v>
      </c>
      <c r="G158" s="97">
        <f t="shared" si="13"/>
        <v>12.56913021618904</v>
      </c>
      <c r="H158" s="98">
        <f t="shared" si="10"/>
        <v>0</v>
      </c>
      <c r="I158" s="98">
        <f t="shared" si="11"/>
        <v>0</v>
      </c>
      <c r="J158" s="29" t="s">
        <v>763</v>
      </c>
      <c r="K158" s="2"/>
    </row>
    <row r="159" spans="1:11" ht="15">
      <c r="A159" s="1" t="s">
        <v>407</v>
      </c>
      <c r="B159" s="95" t="s">
        <v>74</v>
      </c>
      <c r="C159" s="96">
        <v>6.54</v>
      </c>
      <c r="D159" s="96">
        <v>3</v>
      </c>
      <c r="E159" s="19">
        <v>0</v>
      </c>
      <c r="F159" s="20">
        <v>50</v>
      </c>
      <c r="G159" s="97">
        <f t="shared" si="13"/>
        <v>2.54841997961264</v>
      </c>
      <c r="H159" s="98">
        <f t="shared" si="10"/>
        <v>0</v>
      </c>
      <c r="I159" s="98">
        <f t="shared" si="11"/>
        <v>0</v>
      </c>
      <c r="J159" s="29" t="s">
        <v>763</v>
      </c>
      <c r="K159" s="2"/>
    </row>
    <row r="160" spans="1:11" ht="15">
      <c r="A160" s="1" t="s">
        <v>408</v>
      </c>
      <c r="B160" s="95" t="s">
        <v>688</v>
      </c>
      <c r="C160" s="96">
        <v>12.98</v>
      </c>
      <c r="D160" s="96">
        <v>3</v>
      </c>
      <c r="E160" s="19">
        <v>180</v>
      </c>
      <c r="F160" s="20">
        <v>120</v>
      </c>
      <c r="G160" s="106">
        <f>E160/(C160*D160)</f>
        <v>4.622496147919877</v>
      </c>
      <c r="H160" s="98">
        <f t="shared" si="10"/>
        <v>606</v>
      </c>
      <c r="I160" s="98">
        <f t="shared" si="11"/>
        <v>848.4</v>
      </c>
      <c r="J160" s="29"/>
      <c r="K160" s="2"/>
    </row>
    <row r="161" spans="1:11" ht="15">
      <c r="A161" s="1" t="s">
        <v>409</v>
      </c>
      <c r="B161" s="95" t="s">
        <v>35</v>
      </c>
      <c r="C161" s="96">
        <v>20.65</v>
      </c>
      <c r="D161" s="96">
        <v>3</v>
      </c>
      <c r="E161" s="19">
        <v>0</v>
      </c>
      <c r="F161" s="20">
        <v>0</v>
      </c>
      <c r="G161" s="105">
        <f>E161/(C161*D161)</f>
        <v>0</v>
      </c>
      <c r="H161" s="98">
        <f t="shared" si="10"/>
        <v>0</v>
      </c>
      <c r="I161" s="98">
        <f t="shared" si="11"/>
        <v>0</v>
      </c>
      <c r="J161" s="29"/>
      <c r="K161" s="2"/>
    </row>
    <row r="162" spans="1:11" ht="15">
      <c r="A162" s="1" t="s">
        <v>410</v>
      </c>
      <c r="B162" s="95" t="s">
        <v>411</v>
      </c>
      <c r="C162" s="96">
        <v>2.77</v>
      </c>
      <c r="D162" s="96">
        <v>3</v>
      </c>
      <c r="E162" s="19">
        <v>0</v>
      </c>
      <c r="F162" s="20">
        <v>50</v>
      </c>
      <c r="G162" s="97">
        <f t="shared" si="13"/>
        <v>6.016847172081829</v>
      </c>
      <c r="H162" s="98">
        <f t="shared" si="10"/>
        <v>0</v>
      </c>
      <c r="I162" s="98">
        <f t="shared" si="11"/>
        <v>0</v>
      </c>
      <c r="J162" s="29"/>
      <c r="K162" s="2"/>
    </row>
    <row r="163" spans="1:11" ht="11" customHeight="1">
      <c r="A163" s="1" t="s">
        <v>412</v>
      </c>
      <c r="B163" s="95" t="s">
        <v>413</v>
      </c>
      <c r="C163" s="96">
        <v>189.87</v>
      </c>
      <c r="D163" s="96">
        <v>3</v>
      </c>
      <c r="E163" s="19">
        <v>0</v>
      </c>
      <c r="F163" s="20">
        <v>0</v>
      </c>
      <c r="G163" s="97">
        <f t="shared" si="13"/>
        <v>0</v>
      </c>
      <c r="H163" s="98">
        <f t="shared" si="10"/>
        <v>0</v>
      </c>
      <c r="I163" s="98">
        <f t="shared" si="11"/>
        <v>0</v>
      </c>
      <c r="J163" s="29"/>
      <c r="K163" s="2"/>
    </row>
    <row r="164" spans="1:11" ht="15">
      <c r="A164" s="1" t="s">
        <v>414</v>
      </c>
      <c r="B164" s="95" t="s">
        <v>21</v>
      </c>
      <c r="C164" s="96">
        <v>4.54</v>
      </c>
      <c r="D164" s="96">
        <v>2.6</v>
      </c>
      <c r="E164" s="19">
        <v>0</v>
      </c>
      <c r="F164" s="20">
        <v>60</v>
      </c>
      <c r="G164" s="97">
        <f t="shared" si="13"/>
        <v>5.083022704168078</v>
      </c>
      <c r="H164" s="98">
        <f t="shared" si="10"/>
        <v>0</v>
      </c>
      <c r="I164" s="98">
        <f t="shared" si="11"/>
        <v>0</v>
      </c>
      <c r="J164" s="29" t="s">
        <v>763</v>
      </c>
      <c r="K164" s="2"/>
    </row>
    <row r="165" spans="1:11" ht="15">
      <c r="A165" s="1" t="s">
        <v>415</v>
      </c>
      <c r="B165" s="95" t="s">
        <v>35</v>
      </c>
      <c r="C165" s="96">
        <v>3.85</v>
      </c>
      <c r="D165" s="96">
        <v>2.6</v>
      </c>
      <c r="E165" s="19">
        <v>0</v>
      </c>
      <c r="F165" s="20">
        <v>50</v>
      </c>
      <c r="G165" s="97">
        <f t="shared" si="13"/>
        <v>4.9950049950049955</v>
      </c>
      <c r="H165" s="98">
        <f t="shared" si="10"/>
        <v>0</v>
      </c>
      <c r="I165" s="98">
        <f t="shared" si="11"/>
        <v>0</v>
      </c>
      <c r="J165" s="29"/>
      <c r="K165" s="2"/>
    </row>
    <row r="166" spans="1:11" ht="15">
      <c r="A166" s="1" t="s">
        <v>416</v>
      </c>
      <c r="B166" s="95" t="s">
        <v>417</v>
      </c>
      <c r="C166" s="96">
        <v>7.25</v>
      </c>
      <c r="D166" s="96">
        <v>2.6</v>
      </c>
      <c r="E166" s="19">
        <v>60</v>
      </c>
      <c r="F166" s="20">
        <v>0</v>
      </c>
      <c r="G166" s="106">
        <f>E166/(C166*D166)</f>
        <v>3.183023872679045</v>
      </c>
      <c r="H166" s="98">
        <f t="shared" si="10"/>
        <v>202</v>
      </c>
      <c r="I166" s="98">
        <f t="shared" si="11"/>
        <v>282.8</v>
      </c>
      <c r="J166" s="29"/>
      <c r="K166" s="2"/>
    </row>
    <row r="167" spans="1:11" ht="15">
      <c r="A167" s="1" t="s">
        <v>418</v>
      </c>
      <c r="B167" s="95" t="s">
        <v>419</v>
      </c>
      <c r="C167" s="96">
        <v>10.05</v>
      </c>
      <c r="D167" s="96">
        <v>2.6</v>
      </c>
      <c r="E167" s="19">
        <v>60</v>
      </c>
      <c r="F167" s="20">
        <v>0</v>
      </c>
      <c r="G167" s="106">
        <f>E167/(C167*D167)</f>
        <v>2.296211251435132</v>
      </c>
      <c r="H167" s="98">
        <f t="shared" si="10"/>
        <v>202</v>
      </c>
      <c r="I167" s="98">
        <f t="shared" si="11"/>
        <v>282.8</v>
      </c>
      <c r="J167" s="29"/>
      <c r="K167" s="2"/>
    </row>
    <row r="168" spans="1:11" ht="15">
      <c r="A168" s="1" t="s">
        <v>420</v>
      </c>
      <c r="B168" s="95" t="s">
        <v>12</v>
      </c>
      <c r="C168" s="96">
        <v>6.39</v>
      </c>
      <c r="D168" s="96">
        <v>2.6</v>
      </c>
      <c r="E168" s="19">
        <v>0</v>
      </c>
      <c r="F168" s="20">
        <v>60</v>
      </c>
      <c r="G168" s="97">
        <f t="shared" si="13"/>
        <v>3.6114120621162873</v>
      </c>
      <c r="H168" s="98">
        <f t="shared" si="10"/>
        <v>0</v>
      </c>
      <c r="I168" s="98">
        <f t="shared" si="11"/>
        <v>0</v>
      </c>
      <c r="J168" s="29" t="s">
        <v>763</v>
      </c>
      <c r="K168" s="2"/>
    </row>
    <row r="169" spans="1:11" ht="15">
      <c r="A169" s="1" t="s">
        <v>421</v>
      </c>
      <c r="B169" s="95" t="s">
        <v>422</v>
      </c>
      <c r="C169" s="96">
        <v>11.03</v>
      </c>
      <c r="D169" s="96">
        <v>2.6</v>
      </c>
      <c r="E169" s="19">
        <v>0</v>
      </c>
      <c r="F169" s="20">
        <v>150</v>
      </c>
      <c r="G169" s="97">
        <f t="shared" si="13"/>
        <v>5.230490271288096</v>
      </c>
      <c r="H169" s="98">
        <f t="shared" si="10"/>
        <v>0</v>
      </c>
      <c r="I169" s="98">
        <f>E169/$H$1*$G$1/3600*$J$1</f>
        <v>0</v>
      </c>
      <c r="J169" s="29" t="s">
        <v>763</v>
      </c>
      <c r="K169" s="2"/>
    </row>
    <row r="170" spans="1:11" ht="15">
      <c r="A170" s="1" t="s">
        <v>423</v>
      </c>
      <c r="B170" s="95" t="s">
        <v>12</v>
      </c>
      <c r="C170" s="96">
        <v>5.97</v>
      </c>
      <c r="D170" s="96">
        <v>2.6</v>
      </c>
      <c r="E170" s="19">
        <v>0</v>
      </c>
      <c r="F170" s="20">
        <v>90</v>
      </c>
      <c r="G170" s="97">
        <f t="shared" si="13"/>
        <v>5.798221878623888</v>
      </c>
      <c r="H170" s="98">
        <f t="shared" si="10"/>
        <v>0</v>
      </c>
      <c r="I170" s="96">
        <f>E170/$H$1*$G$1/3600*$J$1</f>
        <v>0</v>
      </c>
      <c r="J170" s="29" t="s">
        <v>763</v>
      </c>
      <c r="K170" s="2"/>
    </row>
    <row r="171" spans="1:11" ht="15">
      <c r="A171" s="1" t="s">
        <v>424</v>
      </c>
      <c r="B171" s="95" t="s">
        <v>425</v>
      </c>
      <c r="C171" s="96">
        <v>8.83</v>
      </c>
      <c r="D171" s="96">
        <v>2.6</v>
      </c>
      <c r="E171" s="19">
        <v>0</v>
      </c>
      <c r="F171" s="20">
        <v>150</v>
      </c>
      <c r="G171" s="97">
        <f t="shared" si="13"/>
        <v>6.533670180329296</v>
      </c>
      <c r="H171" s="98">
        <f t="shared" si="10"/>
        <v>0</v>
      </c>
      <c r="I171" s="96"/>
      <c r="J171" s="29" t="s">
        <v>763</v>
      </c>
      <c r="K171" s="2"/>
    </row>
    <row r="172" spans="1:11" ht="15">
      <c r="A172" s="1" t="s">
        <v>426</v>
      </c>
      <c r="B172" s="95" t="s">
        <v>427</v>
      </c>
      <c r="C172" s="96">
        <v>20.52</v>
      </c>
      <c r="D172" s="96">
        <v>3</v>
      </c>
      <c r="E172" s="19">
        <v>0</v>
      </c>
      <c r="F172" s="20">
        <v>0</v>
      </c>
      <c r="G172" s="97">
        <f t="shared" si="13"/>
        <v>0</v>
      </c>
      <c r="H172" s="98">
        <f t="shared" si="10"/>
        <v>0</v>
      </c>
      <c r="I172" s="96"/>
      <c r="J172" s="29"/>
      <c r="K172" s="2"/>
    </row>
    <row r="173" spans="1:11" ht="15">
      <c r="A173" s="1" t="s">
        <v>428</v>
      </c>
      <c r="B173" s="95" t="s">
        <v>411</v>
      </c>
      <c r="C173" s="96">
        <v>5.46</v>
      </c>
      <c r="D173" s="96">
        <v>3</v>
      </c>
      <c r="E173" s="19">
        <v>0</v>
      </c>
      <c r="F173" s="20">
        <v>50</v>
      </c>
      <c r="G173" s="97">
        <f t="shared" si="13"/>
        <v>3.0525030525030528</v>
      </c>
      <c r="H173" s="98">
        <f t="shared" si="10"/>
        <v>0</v>
      </c>
      <c r="I173" s="96"/>
      <c r="J173" s="29" t="s">
        <v>763</v>
      </c>
      <c r="K173" s="2"/>
    </row>
    <row r="174" spans="1:11" ht="15">
      <c r="A174" s="1" t="s">
        <v>429</v>
      </c>
      <c r="B174" s="95" t="s">
        <v>49</v>
      </c>
      <c r="C174" s="96">
        <v>8.98</v>
      </c>
      <c r="D174" s="96">
        <v>3</v>
      </c>
      <c r="E174" s="19">
        <v>0</v>
      </c>
      <c r="F174" s="20">
        <v>0</v>
      </c>
      <c r="G174" s="105">
        <f t="shared" si="13"/>
        <v>0</v>
      </c>
      <c r="H174" s="98">
        <f t="shared" si="10"/>
        <v>0</v>
      </c>
      <c r="I174" s="96"/>
      <c r="J174" s="29"/>
      <c r="K174" s="2"/>
    </row>
    <row r="175" spans="1:11" ht="15">
      <c r="A175" s="1" t="s">
        <v>689</v>
      </c>
      <c r="B175" s="95" t="s">
        <v>29</v>
      </c>
      <c r="C175" s="96">
        <v>25.22</v>
      </c>
      <c r="D175" s="96">
        <v>3</v>
      </c>
      <c r="E175" s="19">
        <v>300</v>
      </c>
      <c r="F175" s="20">
        <v>100</v>
      </c>
      <c r="G175" s="106">
        <f>E175/(C175*D175)</f>
        <v>3.965107057890563</v>
      </c>
      <c r="H175" s="98">
        <f t="shared" si="10"/>
        <v>1009.9999999999999</v>
      </c>
      <c r="I175" s="96"/>
      <c r="J175" s="29"/>
      <c r="K175" s="2"/>
    </row>
    <row r="176" spans="1:11" s="83" customFormat="1" ht="15">
      <c r="A176" s="1" t="s">
        <v>729</v>
      </c>
      <c r="B176" s="95" t="s">
        <v>730</v>
      </c>
      <c r="C176" s="96">
        <v>4.81</v>
      </c>
      <c r="D176" s="96">
        <v>3</v>
      </c>
      <c r="E176" s="19">
        <v>0</v>
      </c>
      <c r="F176" s="20">
        <v>60</v>
      </c>
      <c r="G176" s="97">
        <f t="shared" si="13"/>
        <v>4.158004158004158</v>
      </c>
      <c r="H176" s="98">
        <f t="shared" si="10"/>
        <v>0</v>
      </c>
      <c r="I176" s="96"/>
      <c r="J176" s="29" t="s">
        <v>763</v>
      </c>
      <c r="K176" s="2"/>
    </row>
    <row r="177" spans="1:11" s="83" customFormat="1" ht="15">
      <c r="A177" s="1" t="s">
        <v>731</v>
      </c>
      <c r="B177" s="95" t="s">
        <v>680</v>
      </c>
      <c r="C177" s="96">
        <v>1.86</v>
      </c>
      <c r="D177" s="96">
        <v>2.6</v>
      </c>
      <c r="E177" s="19">
        <v>0</v>
      </c>
      <c r="F177" s="20">
        <v>150</v>
      </c>
      <c r="G177" s="97">
        <f t="shared" si="13"/>
        <v>31.017369727047143</v>
      </c>
      <c r="H177" s="98"/>
      <c r="I177" s="96"/>
      <c r="J177" s="29" t="s">
        <v>763</v>
      </c>
      <c r="K177" s="2"/>
    </row>
    <row r="178" spans="1:11" s="83" customFormat="1" ht="15">
      <c r="A178" s="1" t="s">
        <v>732</v>
      </c>
      <c r="B178" s="95" t="s">
        <v>63</v>
      </c>
      <c r="C178" s="96">
        <v>2.2</v>
      </c>
      <c r="D178" s="96">
        <v>2.6</v>
      </c>
      <c r="E178" s="19">
        <v>0</v>
      </c>
      <c r="F178" s="20">
        <v>80</v>
      </c>
      <c r="G178" s="97">
        <f t="shared" si="13"/>
        <v>13.986013986013985</v>
      </c>
      <c r="H178" s="98"/>
      <c r="I178" s="96"/>
      <c r="J178" s="29" t="s">
        <v>763</v>
      </c>
      <c r="K178" s="2"/>
    </row>
    <row r="179" spans="1:11" s="83" customFormat="1" ht="15">
      <c r="A179" s="84"/>
      <c r="B179" s="85"/>
      <c r="C179" s="86"/>
      <c r="D179" s="2"/>
      <c r="E179" s="16">
        <f>SUM(E117:E178)</f>
        <v>6800</v>
      </c>
      <c r="F179" s="17">
        <f>SUM(F113:F178)</f>
        <v>7145</v>
      </c>
      <c r="G179" s="27"/>
      <c r="H179" s="13"/>
      <c r="I179" s="2"/>
      <c r="J179" s="29"/>
      <c r="K179" s="2"/>
    </row>
    <row r="180" spans="1:11" s="83" customFormat="1" ht="15">
      <c r="A180" s="84"/>
      <c r="B180" s="143" t="s">
        <v>742</v>
      </c>
      <c r="C180" s="144"/>
      <c r="D180" s="144"/>
      <c r="E180" s="144"/>
      <c r="F180" s="144"/>
      <c r="G180" s="144"/>
      <c r="H180" s="144"/>
      <c r="I180" s="145"/>
      <c r="J180" s="29"/>
      <c r="K180" s="2"/>
    </row>
    <row r="181" spans="1:11" s="83" customFormat="1" ht="15">
      <c r="A181" s="84"/>
      <c r="B181" s="92" t="s">
        <v>749</v>
      </c>
      <c r="C181" s="77"/>
      <c r="D181" s="77"/>
      <c r="E181" s="54"/>
      <c r="F181" s="55"/>
      <c r="G181" s="80"/>
      <c r="H181" s="79"/>
      <c r="I181" s="77"/>
      <c r="J181" s="29"/>
      <c r="K181" s="2"/>
    </row>
    <row r="182" spans="1:11" s="83" customFormat="1" ht="15">
      <c r="A182" s="1" t="s">
        <v>780</v>
      </c>
      <c r="B182" s="76" t="s">
        <v>63</v>
      </c>
      <c r="C182" s="77">
        <v>1.73</v>
      </c>
      <c r="D182" s="77">
        <v>2.4</v>
      </c>
      <c r="E182" s="54">
        <v>0</v>
      </c>
      <c r="F182" s="55">
        <v>50</v>
      </c>
      <c r="G182" s="80">
        <f>F182/(C182*D182)</f>
        <v>12.042389210019268</v>
      </c>
      <c r="H182" s="79"/>
      <c r="I182" s="77"/>
      <c r="J182" s="29" t="s">
        <v>763</v>
      </c>
      <c r="K182" s="2"/>
    </row>
    <row r="183" spans="1:11" s="83" customFormat="1" ht="15">
      <c r="A183" s="1" t="s">
        <v>781</v>
      </c>
      <c r="B183" s="76" t="s">
        <v>12</v>
      </c>
      <c r="C183" s="77">
        <v>5.97</v>
      </c>
      <c r="D183" s="77">
        <v>2.4</v>
      </c>
      <c r="E183" s="54">
        <v>0</v>
      </c>
      <c r="F183" s="55">
        <v>30</v>
      </c>
      <c r="G183" s="80">
        <f>F183/(C183*D183)</f>
        <v>2.0938023450586267</v>
      </c>
      <c r="H183" s="79">
        <f>(E183/3600)*$H$1*$G$1*$I$1</f>
        <v>0</v>
      </c>
      <c r="I183" s="77">
        <f>E183/$H$1*$G$1/3600*$J$1</f>
        <v>0</v>
      </c>
      <c r="J183" s="29" t="s">
        <v>763</v>
      </c>
      <c r="K183" s="2"/>
    </row>
    <row r="184" spans="1:11" s="83" customFormat="1" ht="15">
      <c r="A184" s="1" t="s">
        <v>782</v>
      </c>
      <c r="B184" s="76" t="s">
        <v>743</v>
      </c>
      <c r="C184" s="77">
        <v>5.5</v>
      </c>
      <c r="D184" s="77">
        <v>2.4</v>
      </c>
      <c r="E184" s="54">
        <v>0</v>
      </c>
      <c r="F184" s="55">
        <v>60</v>
      </c>
      <c r="G184" s="80">
        <f aca="true" t="shared" si="14" ref="G184:G197">F184/(C184*D184)</f>
        <v>4.545454545454546</v>
      </c>
      <c r="H184" s="79">
        <f aca="true" t="shared" si="15" ref="H184:H198">(E184/3600)*$H$1*$G$1*$I$1</f>
        <v>0</v>
      </c>
      <c r="I184" s="77">
        <f aca="true" t="shared" si="16" ref="I184:I198">E184/$H$1*$G$1/3600*$J$1</f>
        <v>0</v>
      </c>
      <c r="J184" s="29"/>
      <c r="K184" s="2"/>
    </row>
    <row r="185" spans="1:11" s="83" customFormat="1" ht="15">
      <c r="A185" s="1" t="s">
        <v>783</v>
      </c>
      <c r="B185" s="76" t="s">
        <v>27</v>
      </c>
      <c r="C185" s="77">
        <v>14.36</v>
      </c>
      <c r="D185" s="77">
        <v>2.4</v>
      </c>
      <c r="E185" s="54">
        <v>200</v>
      </c>
      <c r="F185" s="55">
        <v>0</v>
      </c>
      <c r="G185" s="80">
        <v>200</v>
      </c>
      <c r="H185" s="79">
        <f t="shared" si="15"/>
        <v>673.3333333333333</v>
      </c>
      <c r="I185" s="79">
        <f>E185*$H$1*$G$1/3600*$J$1</f>
        <v>942.6666666666666</v>
      </c>
      <c r="J185" s="29"/>
      <c r="K185" s="2"/>
    </row>
    <row r="186" spans="1:11" s="83" customFormat="1" ht="15">
      <c r="A186" s="1"/>
      <c r="B186" s="95"/>
      <c r="C186" s="96"/>
      <c r="D186" s="96"/>
      <c r="E186" s="99">
        <f>SUM(E182:E185)</f>
        <v>200</v>
      </c>
      <c r="F186" s="100">
        <f>SUM(F182:F185)</f>
        <v>140</v>
      </c>
      <c r="G186" s="97"/>
      <c r="H186" s="98"/>
      <c r="I186" s="98"/>
      <c r="J186" s="29"/>
      <c r="K186" s="2"/>
    </row>
    <row r="187" spans="1:11" s="83" customFormat="1" ht="15">
      <c r="A187" s="1"/>
      <c r="B187" s="92" t="s">
        <v>748</v>
      </c>
      <c r="C187" s="77"/>
      <c r="D187" s="77"/>
      <c r="E187" s="54"/>
      <c r="F187" s="55"/>
      <c r="G187" s="80"/>
      <c r="H187" s="79"/>
      <c r="I187" s="79"/>
      <c r="J187" s="29"/>
      <c r="K187" s="2"/>
    </row>
    <row r="188" spans="1:11" s="83" customFormat="1" ht="15">
      <c r="A188" s="1" t="s">
        <v>784</v>
      </c>
      <c r="B188" s="76" t="s">
        <v>388</v>
      </c>
      <c r="C188" s="77">
        <v>6.1</v>
      </c>
      <c r="D188" s="77">
        <v>2.4</v>
      </c>
      <c r="E188" s="54">
        <v>280</v>
      </c>
      <c r="F188" s="55">
        <v>150</v>
      </c>
      <c r="G188" s="80">
        <f t="shared" si="14"/>
        <v>10.245901639344263</v>
      </c>
      <c r="H188" s="79">
        <f t="shared" si="15"/>
        <v>942.6666666666666</v>
      </c>
      <c r="I188" s="79">
        <f t="shared" si="16"/>
        <v>916.4814814814815</v>
      </c>
      <c r="J188" s="29"/>
      <c r="K188" s="2"/>
    </row>
    <row r="189" spans="1:11" s="83" customFormat="1" ht="15">
      <c r="A189" s="1" t="s">
        <v>785</v>
      </c>
      <c r="B189" s="76" t="s">
        <v>680</v>
      </c>
      <c r="C189" s="77">
        <v>1.86</v>
      </c>
      <c r="D189" s="77">
        <v>2.4</v>
      </c>
      <c r="E189" s="54">
        <v>0</v>
      </c>
      <c r="F189" s="55">
        <v>150</v>
      </c>
      <c r="G189" s="80">
        <f t="shared" si="14"/>
        <v>33.60215053763441</v>
      </c>
      <c r="H189" s="79">
        <f t="shared" si="15"/>
        <v>0</v>
      </c>
      <c r="I189" s="79">
        <f t="shared" si="16"/>
        <v>0</v>
      </c>
      <c r="J189" s="29" t="s">
        <v>763</v>
      </c>
      <c r="K189" s="2"/>
    </row>
    <row r="190" spans="1:11" s="83" customFormat="1" ht="15">
      <c r="A190" s="1" t="s">
        <v>786</v>
      </c>
      <c r="B190" s="76" t="s">
        <v>21</v>
      </c>
      <c r="C190" s="77">
        <v>2.03</v>
      </c>
      <c r="D190" s="77">
        <v>2.4</v>
      </c>
      <c r="E190" s="54">
        <v>0</v>
      </c>
      <c r="F190" s="55">
        <v>30</v>
      </c>
      <c r="G190" s="80">
        <f t="shared" si="14"/>
        <v>6.157635467980297</v>
      </c>
      <c r="H190" s="79">
        <f t="shared" si="15"/>
        <v>0</v>
      </c>
      <c r="I190" s="79">
        <f t="shared" si="16"/>
        <v>0</v>
      </c>
      <c r="J190" s="29" t="s">
        <v>795</v>
      </c>
      <c r="K190" s="2"/>
    </row>
    <row r="191" spans="1:11" s="83" customFormat="1" ht="15">
      <c r="A191" s="1" t="s">
        <v>787</v>
      </c>
      <c r="B191" s="76" t="s">
        <v>12</v>
      </c>
      <c r="C191" s="77">
        <v>2</v>
      </c>
      <c r="D191" s="77">
        <v>2.4</v>
      </c>
      <c r="E191" s="54">
        <v>0</v>
      </c>
      <c r="F191" s="55">
        <v>30</v>
      </c>
      <c r="G191" s="80">
        <f t="shared" si="14"/>
        <v>6.25</v>
      </c>
      <c r="H191" s="79">
        <f t="shared" si="15"/>
        <v>0</v>
      </c>
      <c r="I191" s="79">
        <f t="shared" si="16"/>
        <v>0</v>
      </c>
      <c r="J191" s="29" t="s">
        <v>795</v>
      </c>
      <c r="K191" s="2"/>
    </row>
    <row r="192" spans="1:11" s="83" customFormat="1" ht="15">
      <c r="A192" s="1" t="s">
        <v>788</v>
      </c>
      <c r="B192" s="76" t="s">
        <v>63</v>
      </c>
      <c r="C192" s="77">
        <v>1.88</v>
      </c>
      <c r="D192" s="77">
        <v>2.4</v>
      </c>
      <c r="E192" s="54">
        <v>0</v>
      </c>
      <c r="F192" s="55">
        <v>50</v>
      </c>
      <c r="G192" s="80">
        <f t="shared" si="14"/>
        <v>11.081560283687944</v>
      </c>
      <c r="H192" s="79">
        <f t="shared" si="15"/>
        <v>0</v>
      </c>
      <c r="I192" s="79">
        <f t="shared" si="16"/>
        <v>0</v>
      </c>
      <c r="J192" s="29" t="s">
        <v>795</v>
      </c>
      <c r="K192" s="2"/>
    </row>
    <row r="193" spans="1:11" s="83" customFormat="1" ht="15">
      <c r="A193" s="1" t="s">
        <v>789</v>
      </c>
      <c r="B193" s="76" t="s">
        <v>744</v>
      </c>
      <c r="C193" s="77">
        <v>8.09</v>
      </c>
      <c r="D193" s="77">
        <v>2.4</v>
      </c>
      <c r="E193" s="54">
        <v>100</v>
      </c>
      <c r="F193" s="55">
        <v>120</v>
      </c>
      <c r="G193" s="80">
        <f t="shared" si="14"/>
        <v>6.1804697156983925</v>
      </c>
      <c r="H193" s="79">
        <f t="shared" si="15"/>
        <v>336.66666666666663</v>
      </c>
      <c r="I193" s="79">
        <f t="shared" si="16"/>
        <v>327.31481481481484</v>
      </c>
      <c r="J193" s="29"/>
      <c r="K193" s="2"/>
    </row>
    <row r="194" spans="1:11" s="83" customFormat="1" ht="15">
      <c r="A194" s="1" t="s">
        <v>792</v>
      </c>
      <c r="B194" s="76" t="s">
        <v>745</v>
      </c>
      <c r="C194" s="77">
        <v>22.95</v>
      </c>
      <c r="D194" s="77">
        <v>2.4</v>
      </c>
      <c r="E194" s="54">
        <v>0</v>
      </c>
      <c r="F194" s="55">
        <v>230</v>
      </c>
      <c r="G194" s="80">
        <f t="shared" si="14"/>
        <v>4.175744371822804</v>
      </c>
      <c r="H194" s="79">
        <f t="shared" si="15"/>
        <v>0</v>
      </c>
      <c r="I194" s="79">
        <f t="shared" si="16"/>
        <v>0</v>
      </c>
      <c r="J194" s="29"/>
      <c r="K194" s="2"/>
    </row>
    <row r="195" spans="1:11" s="83" customFormat="1" ht="15">
      <c r="A195" s="1" t="s">
        <v>790</v>
      </c>
      <c r="B195" s="76" t="s">
        <v>693</v>
      </c>
      <c r="C195" s="77">
        <v>5.65</v>
      </c>
      <c r="D195" s="77">
        <v>2.4</v>
      </c>
      <c r="E195" s="54">
        <v>0</v>
      </c>
      <c r="F195" s="55">
        <v>50</v>
      </c>
      <c r="G195" s="80">
        <f t="shared" si="14"/>
        <v>3.687315634218289</v>
      </c>
      <c r="H195" s="79">
        <f t="shared" si="15"/>
        <v>0</v>
      </c>
      <c r="I195" s="79">
        <f t="shared" si="16"/>
        <v>0</v>
      </c>
      <c r="J195" s="29"/>
      <c r="K195" s="2"/>
    </row>
    <row r="196" spans="1:11" s="83" customFormat="1" ht="15">
      <c r="A196" s="1" t="s">
        <v>793</v>
      </c>
      <c r="B196" s="76" t="s">
        <v>746</v>
      </c>
      <c r="C196" s="77">
        <v>18.55</v>
      </c>
      <c r="D196" s="77">
        <v>2.4</v>
      </c>
      <c r="E196" s="54">
        <v>180</v>
      </c>
      <c r="F196" s="55">
        <v>180</v>
      </c>
      <c r="G196" s="80">
        <f t="shared" si="14"/>
        <v>4.0431266846361185</v>
      </c>
      <c r="H196" s="79">
        <f t="shared" si="15"/>
        <v>606</v>
      </c>
      <c r="I196" s="79">
        <f t="shared" si="16"/>
        <v>589.1666666666667</v>
      </c>
      <c r="J196" s="29"/>
      <c r="K196" s="2"/>
    </row>
    <row r="197" spans="1:11" s="83" customFormat="1" ht="15">
      <c r="A197" s="1" t="s">
        <v>794</v>
      </c>
      <c r="B197" s="76" t="s">
        <v>84</v>
      </c>
      <c r="C197" s="77">
        <v>4.65</v>
      </c>
      <c r="D197" s="77">
        <v>2.4</v>
      </c>
      <c r="E197" s="54">
        <v>100</v>
      </c>
      <c r="F197" s="55">
        <v>30</v>
      </c>
      <c r="G197" s="80">
        <f t="shared" si="14"/>
        <v>2.6881720430107525</v>
      </c>
      <c r="H197" s="79">
        <f t="shared" si="15"/>
        <v>336.66666666666663</v>
      </c>
      <c r="I197" s="79">
        <f t="shared" si="16"/>
        <v>327.31481481481484</v>
      </c>
      <c r="J197" s="29"/>
      <c r="K197" s="2"/>
    </row>
    <row r="198" spans="1:11" s="83" customFormat="1" ht="15">
      <c r="A198" s="1" t="s">
        <v>791</v>
      </c>
      <c r="B198" s="76" t="s">
        <v>747</v>
      </c>
      <c r="C198" s="77">
        <v>47.49</v>
      </c>
      <c r="D198" s="77">
        <v>2.5</v>
      </c>
      <c r="E198" s="54">
        <v>1500</v>
      </c>
      <c r="F198" s="55">
        <v>1200</v>
      </c>
      <c r="G198" s="94">
        <f>E198/(C198*D198)</f>
        <v>12.634238787113075</v>
      </c>
      <c r="H198" s="79">
        <f t="shared" si="15"/>
        <v>5050</v>
      </c>
      <c r="I198" s="79">
        <f t="shared" si="16"/>
        <v>4909.722222222223</v>
      </c>
      <c r="J198" s="29"/>
      <c r="K198" s="2"/>
    </row>
    <row r="199" spans="1:11" s="83" customFormat="1" ht="15">
      <c r="A199" s="1"/>
      <c r="B199" s="76"/>
      <c r="C199" s="86"/>
      <c r="D199" s="2"/>
      <c r="E199" s="101">
        <f>SUM(E188:E198)</f>
        <v>2160</v>
      </c>
      <c r="F199" s="102">
        <f>SUM(F188:F198)</f>
        <v>2220</v>
      </c>
      <c r="G199" s="27"/>
      <c r="H199" s="13"/>
      <c r="I199" s="2"/>
      <c r="J199" s="29"/>
      <c r="K199" s="2"/>
    </row>
    <row r="200" spans="1:11" s="83" customFormat="1" ht="15">
      <c r="A200" s="1"/>
      <c r="B200" s="92" t="s">
        <v>750</v>
      </c>
      <c r="C200" s="86"/>
      <c r="D200" s="2"/>
      <c r="E200" s="16"/>
      <c r="F200" s="17"/>
      <c r="G200" s="27"/>
      <c r="H200" s="13"/>
      <c r="I200" s="2"/>
      <c r="J200" s="29"/>
      <c r="K200" s="2"/>
    </row>
    <row r="201" spans="1:11" s="83" customFormat="1" ht="15">
      <c r="A201" s="1" t="s">
        <v>796</v>
      </c>
      <c r="B201" s="93" t="s">
        <v>751</v>
      </c>
      <c r="C201" s="77">
        <v>99.18</v>
      </c>
      <c r="D201" s="77">
        <v>2.5</v>
      </c>
      <c r="E201" s="54">
        <v>1500</v>
      </c>
      <c r="F201" s="55">
        <v>1310</v>
      </c>
      <c r="G201" s="94">
        <f>E201/(C201*D201)</f>
        <v>6.049606775559588</v>
      </c>
      <c r="H201" s="79">
        <f aca="true" t="shared" si="17" ref="H201:H208">(E201/3600)*$H$1*$G$1*$I$1</f>
        <v>5050</v>
      </c>
      <c r="I201" s="79">
        <f aca="true" t="shared" si="18" ref="I201:I208">E201/$H$1*$G$1/3600*$J$1</f>
        <v>4909.722222222223</v>
      </c>
      <c r="J201" s="29"/>
      <c r="K201" s="2"/>
    </row>
    <row r="202" spans="1:11" s="83" customFormat="1" ht="15">
      <c r="A202" s="1" t="s">
        <v>797</v>
      </c>
      <c r="B202" s="93" t="s">
        <v>21</v>
      </c>
      <c r="C202" s="77">
        <v>2.53</v>
      </c>
      <c r="D202" s="77">
        <v>2.4</v>
      </c>
      <c r="E202" s="54">
        <v>0</v>
      </c>
      <c r="F202" s="55">
        <v>30</v>
      </c>
      <c r="G202" s="80">
        <f aca="true" t="shared" si="19" ref="G202:G208">F202/(C202*D202)</f>
        <v>4.940711462450594</v>
      </c>
      <c r="H202" s="79">
        <f t="shared" si="17"/>
        <v>0</v>
      </c>
      <c r="I202" s="79">
        <f t="shared" si="18"/>
        <v>0</v>
      </c>
      <c r="J202" s="29" t="s">
        <v>763</v>
      </c>
      <c r="K202" s="2"/>
    </row>
    <row r="203" spans="1:11" s="83" customFormat="1" ht="15">
      <c r="A203" s="1" t="s">
        <v>798</v>
      </c>
      <c r="B203" s="76" t="s">
        <v>74</v>
      </c>
      <c r="C203" s="77">
        <v>2.56</v>
      </c>
      <c r="D203" s="77">
        <v>2.4</v>
      </c>
      <c r="E203" s="54">
        <v>0</v>
      </c>
      <c r="F203" s="55">
        <v>120</v>
      </c>
      <c r="G203" s="80">
        <f t="shared" si="19"/>
        <v>19.53125</v>
      </c>
      <c r="H203" s="79">
        <f t="shared" si="17"/>
        <v>0</v>
      </c>
      <c r="I203" s="79">
        <f t="shared" si="18"/>
        <v>0</v>
      </c>
      <c r="J203" s="29" t="s">
        <v>763</v>
      </c>
      <c r="K203" s="2"/>
    </row>
    <row r="204" spans="1:11" s="83" customFormat="1" ht="15">
      <c r="A204" s="1" t="s">
        <v>799</v>
      </c>
      <c r="B204" s="76" t="s">
        <v>63</v>
      </c>
      <c r="C204" s="77">
        <v>1.35</v>
      </c>
      <c r="D204" s="77">
        <v>2.4</v>
      </c>
      <c r="E204" s="54">
        <v>0</v>
      </c>
      <c r="F204" s="55">
        <v>50</v>
      </c>
      <c r="G204" s="80">
        <f t="shared" si="19"/>
        <v>15.432098765432098</v>
      </c>
      <c r="H204" s="79">
        <f t="shared" si="17"/>
        <v>0</v>
      </c>
      <c r="I204" s="79">
        <f t="shared" si="18"/>
        <v>0</v>
      </c>
      <c r="J204" s="29" t="s">
        <v>763</v>
      </c>
      <c r="K204" s="2"/>
    </row>
    <row r="205" spans="1:11" s="83" customFormat="1" ht="15">
      <c r="A205" s="1" t="s">
        <v>800</v>
      </c>
      <c r="B205" s="76" t="s">
        <v>388</v>
      </c>
      <c r="C205" s="77">
        <v>7.8</v>
      </c>
      <c r="D205" s="77">
        <v>2.4</v>
      </c>
      <c r="E205" s="54">
        <v>100</v>
      </c>
      <c r="F205" s="55">
        <v>90</v>
      </c>
      <c r="G205" s="80">
        <f t="shared" si="19"/>
        <v>4.807692307692308</v>
      </c>
      <c r="H205" s="79">
        <f t="shared" si="17"/>
        <v>336.66666666666663</v>
      </c>
      <c r="I205" s="79">
        <f t="shared" si="18"/>
        <v>327.31481481481484</v>
      </c>
      <c r="J205" s="29"/>
      <c r="K205" s="2"/>
    </row>
    <row r="206" spans="1:11" s="83" customFormat="1" ht="15">
      <c r="A206" s="1" t="s">
        <v>428</v>
      </c>
      <c r="B206" s="76" t="s">
        <v>752</v>
      </c>
      <c r="C206" s="77">
        <v>5.46</v>
      </c>
      <c r="D206" s="77">
        <v>2.4</v>
      </c>
      <c r="E206" s="54">
        <v>0</v>
      </c>
      <c r="F206" s="55">
        <v>50</v>
      </c>
      <c r="G206" s="80">
        <f t="shared" si="19"/>
        <v>3.815628815628816</v>
      </c>
      <c r="H206" s="79">
        <f t="shared" si="17"/>
        <v>0</v>
      </c>
      <c r="I206" s="79">
        <f t="shared" si="18"/>
        <v>0</v>
      </c>
      <c r="J206" s="29"/>
      <c r="K206" s="2"/>
    </row>
    <row r="207" spans="1:11" s="83" customFormat="1" ht="15">
      <c r="A207" s="1" t="s">
        <v>412</v>
      </c>
      <c r="B207" s="76" t="s">
        <v>753</v>
      </c>
      <c r="C207" s="77">
        <v>132.94</v>
      </c>
      <c r="D207" s="77">
        <v>2.4</v>
      </c>
      <c r="E207" s="54">
        <v>300</v>
      </c>
      <c r="F207" s="55">
        <v>360</v>
      </c>
      <c r="G207" s="80">
        <f t="shared" si="19"/>
        <v>1.1283285692793743</v>
      </c>
      <c r="H207" s="79">
        <f t="shared" si="17"/>
        <v>1009.9999999999999</v>
      </c>
      <c r="I207" s="79">
        <f t="shared" si="18"/>
        <v>981.9444444444443</v>
      </c>
      <c r="J207" s="29"/>
      <c r="K207" s="2"/>
    </row>
    <row r="208" spans="1:11" s="83" customFormat="1" ht="15">
      <c r="A208" s="1" t="s">
        <v>754</v>
      </c>
      <c r="B208" s="76" t="s">
        <v>413</v>
      </c>
      <c r="C208" s="77">
        <v>45.65</v>
      </c>
      <c r="D208" s="77">
        <v>2.4</v>
      </c>
      <c r="E208" s="54">
        <v>100</v>
      </c>
      <c r="F208" s="55">
        <v>120</v>
      </c>
      <c r="G208" s="80">
        <f t="shared" si="19"/>
        <v>1.095290251916758</v>
      </c>
      <c r="H208" s="79">
        <f t="shared" si="17"/>
        <v>336.66666666666663</v>
      </c>
      <c r="I208" s="79">
        <f t="shared" si="18"/>
        <v>327.31481481481484</v>
      </c>
      <c r="J208" s="29"/>
      <c r="K208" s="2"/>
    </row>
    <row r="209" spans="1:11" ht="15">
      <c r="A209" s="1" t="s">
        <v>430</v>
      </c>
      <c r="B209" s="10"/>
      <c r="C209" s="86"/>
      <c r="D209" s="2"/>
      <c r="E209" s="101">
        <f>SUM(E201:E208)</f>
        <v>2000</v>
      </c>
      <c r="F209" s="102">
        <f>SUM(F201:F208)</f>
        <v>2130</v>
      </c>
      <c r="G209" s="27"/>
      <c r="H209" s="13"/>
      <c r="I209" s="2"/>
      <c r="J209" s="29"/>
      <c r="K209" s="2"/>
    </row>
    <row r="210" spans="1:11" ht="15">
      <c r="A210" s="1" t="s">
        <v>213</v>
      </c>
      <c r="B210" s="10" t="s">
        <v>214</v>
      </c>
      <c r="C210" s="2">
        <v>7.65</v>
      </c>
      <c r="D210" s="2"/>
      <c r="E210" s="103">
        <f>E209+E199+E186</f>
        <v>4360</v>
      </c>
      <c r="F210" s="104">
        <f>F209+F199+F186</f>
        <v>4490</v>
      </c>
      <c r="G210" s="26"/>
      <c r="H210" s="13">
        <f t="shared" si="10"/>
        <v>14678.666666666666</v>
      </c>
      <c r="I210" s="2"/>
      <c r="J210" s="29"/>
      <c r="K210" s="2"/>
    </row>
    <row r="211" spans="1:11" ht="15">
      <c r="A211" s="1" t="s">
        <v>215</v>
      </c>
      <c r="B211" s="10" t="s">
        <v>216</v>
      </c>
      <c r="C211" s="2">
        <v>2.25</v>
      </c>
      <c r="D211" s="2"/>
      <c r="E211" s="16"/>
      <c r="F211" s="17"/>
      <c r="G211" s="26"/>
      <c r="H211" s="13">
        <f t="shared" si="10"/>
        <v>0</v>
      </c>
      <c r="I211" s="2"/>
      <c r="J211" s="29"/>
      <c r="K211" s="2"/>
    </row>
    <row r="212" spans="1:11" ht="15">
      <c r="A212" s="1" t="s">
        <v>217</v>
      </c>
      <c r="B212" s="10" t="s">
        <v>208</v>
      </c>
      <c r="C212" s="2">
        <v>8.91</v>
      </c>
      <c r="D212" s="2"/>
      <c r="E212" s="16"/>
      <c r="F212" s="17"/>
      <c r="G212" s="26"/>
      <c r="H212" s="13">
        <f t="shared" si="10"/>
        <v>0</v>
      </c>
      <c r="I212" s="2"/>
      <c r="J212" s="29"/>
      <c r="K212" s="2"/>
    </row>
    <row r="213" spans="1:11" ht="15">
      <c r="A213" s="1" t="s">
        <v>218</v>
      </c>
      <c r="B213" s="10" t="s">
        <v>210</v>
      </c>
      <c r="C213" s="2">
        <v>8.91</v>
      </c>
      <c r="D213" s="2"/>
      <c r="E213" s="16"/>
      <c r="F213" s="17"/>
      <c r="G213" s="26"/>
      <c r="H213" s="13">
        <f t="shared" si="10"/>
        <v>0</v>
      </c>
      <c r="I213" s="2"/>
      <c r="J213" s="29"/>
      <c r="K213" s="2"/>
    </row>
    <row r="214" spans="1:11" ht="15">
      <c r="A214" s="1" t="s">
        <v>219</v>
      </c>
      <c r="B214" s="10" t="s">
        <v>212</v>
      </c>
      <c r="C214" s="2">
        <v>8.91</v>
      </c>
      <c r="D214" s="2"/>
      <c r="E214" s="16"/>
      <c r="F214" s="17"/>
      <c r="G214" s="26"/>
      <c r="H214" s="13">
        <f t="shared" si="10"/>
        <v>0</v>
      </c>
      <c r="I214" s="2"/>
      <c r="J214" s="29"/>
      <c r="K214" s="2"/>
    </row>
    <row r="215" spans="1:11" ht="15">
      <c r="A215" s="1" t="s">
        <v>19</v>
      </c>
      <c r="B215" s="10" t="s">
        <v>19</v>
      </c>
      <c r="C215" s="2" t="s">
        <v>690</v>
      </c>
      <c r="D215" s="2"/>
      <c r="E215" s="16"/>
      <c r="F215" s="17"/>
      <c r="G215" s="26"/>
      <c r="H215" s="13">
        <f t="shared" si="10"/>
        <v>0</v>
      </c>
      <c r="I215" s="2"/>
      <c r="J215" s="29"/>
      <c r="K215" s="2"/>
    </row>
    <row r="216" spans="1:11" ht="15">
      <c r="A216" s="1"/>
      <c r="B216" s="10"/>
      <c r="C216" s="2"/>
      <c r="D216" s="2"/>
      <c r="E216" s="16"/>
      <c r="F216" s="17"/>
      <c r="G216" s="26"/>
      <c r="H216" s="13"/>
      <c r="I216" s="2"/>
      <c r="J216" s="29"/>
      <c r="K216" s="2"/>
    </row>
    <row r="217" spans="1:11" ht="15">
      <c r="A217" s="1"/>
      <c r="B217" s="10"/>
      <c r="C217" s="2"/>
      <c r="D217" s="2"/>
      <c r="E217" s="15"/>
      <c r="F217" s="17"/>
      <c r="G217" s="26"/>
      <c r="H217" s="13"/>
      <c r="I217" s="2"/>
      <c r="J217" s="29"/>
      <c r="K217" s="2"/>
    </row>
    <row r="218" spans="1:11" ht="15">
      <c r="A218" s="1"/>
      <c r="B218" s="10"/>
      <c r="C218" s="2"/>
      <c r="D218" s="2"/>
      <c r="E218" s="15"/>
      <c r="F218" s="17"/>
      <c r="G218" s="26"/>
      <c r="H218" s="13"/>
      <c r="I218" s="2"/>
      <c r="J218" s="29"/>
      <c r="K218" s="2"/>
    </row>
    <row r="219" spans="1:11" ht="15">
      <c r="A219" s="1"/>
      <c r="B219" s="10"/>
      <c r="C219" s="2"/>
      <c r="D219" s="2"/>
      <c r="E219" s="15"/>
      <c r="F219" s="17"/>
      <c r="G219" s="26"/>
      <c r="H219" s="13"/>
      <c r="I219" s="2"/>
      <c r="J219" s="29"/>
      <c r="K219" s="2"/>
    </row>
    <row r="220" spans="1:11" ht="15">
      <c r="A220" s="1"/>
      <c r="B220" s="10"/>
      <c r="C220" s="2"/>
      <c r="D220" s="2"/>
      <c r="E220" s="15"/>
      <c r="F220" s="17"/>
      <c r="G220" s="2"/>
      <c r="H220" s="13"/>
      <c r="I220" s="2"/>
      <c r="J220" s="29"/>
      <c r="K220" s="2"/>
    </row>
    <row r="221" spans="1:11" ht="15">
      <c r="A221" s="1"/>
      <c r="B221" s="10"/>
      <c r="C221" s="2"/>
      <c r="D221" s="2"/>
      <c r="E221" s="15"/>
      <c r="F221" s="17"/>
      <c r="G221" s="2"/>
      <c r="H221" s="13"/>
      <c r="I221" s="2"/>
      <c r="J221" s="29"/>
      <c r="K221" s="2"/>
    </row>
    <row r="222" spans="1:11" ht="15">
      <c r="A222" s="1"/>
      <c r="B222" s="10"/>
      <c r="C222" s="2"/>
      <c r="D222" s="2"/>
      <c r="E222" s="15"/>
      <c r="F222" s="17"/>
      <c r="G222" s="2"/>
      <c r="H222" s="13"/>
      <c r="I222" s="2"/>
      <c r="J222" s="29"/>
      <c r="K222" s="2"/>
    </row>
    <row r="223" spans="1:11" ht="15">
      <c r="A223" s="1"/>
      <c r="B223" s="10"/>
      <c r="C223" s="2"/>
      <c r="D223" s="2"/>
      <c r="E223" s="15"/>
      <c r="F223" s="17"/>
      <c r="G223" s="2"/>
      <c r="H223" s="13"/>
      <c r="I223" s="2"/>
      <c r="J223" s="29"/>
      <c r="K223" s="2"/>
    </row>
    <row r="224" spans="1:11" ht="15">
      <c r="A224" s="1"/>
      <c r="B224" s="10"/>
      <c r="C224" s="2"/>
      <c r="D224" s="2"/>
      <c r="E224" s="15"/>
      <c r="F224" s="17"/>
      <c r="G224" s="2"/>
      <c r="H224" s="13"/>
      <c r="I224" s="2"/>
      <c r="J224" s="29"/>
      <c r="K224" s="2"/>
    </row>
    <row r="225" spans="1:11" ht="15">
      <c r="A225" s="1"/>
      <c r="B225" s="10"/>
      <c r="C225" s="2"/>
      <c r="D225" s="2"/>
      <c r="E225" s="15"/>
      <c r="F225" s="17"/>
      <c r="G225" s="2"/>
      <c r="H225" s="13"/>
      <c r="I225" s="2"/>
      <c r="J225" s="29"/>
      <c r="K225" s="2"/>
    </row>
    <row r="226" spans="1:11" ht="15">
      <c r="A226" s="1"/>
      <c r="B226" s="10"/>
      <c r="C226" s="2"/>
      <c r="D226" s="2"/>
      <c r="E226" s="15"/>
      <c r="F226" s="17"/>
      <c r="G226" s="2"/>
      <c r="H226" s="13"/>
      <c r="I226" s="2"/>
      <c r="J226" s="29"/>
      <c r="K226" s="2"/>
    </row>
    <row r="227" spans="1:11" ht="15">
      <c r="A227" s="1"/>
      <c r="B227" s="10"/>
      <c r="C227" s="2"/>
      <c r="D227" s="2"/>
      <c r="E227" s="15"/>
      <c r="F227" s="17"/>
      <c r="G227" s="2"/>
      <c r="H227" s="13"/>
      <c r="I227" s="2"/>
      <c r="J227" s="29"/>
      <c r="K227" s="2"/>
    </row>
    <row r="228" spans="1:11" ht="15">
      <c r="A228" s="1"/>
      <c r="B228" s="10"/>
      <c r="C228" s="2"/>
      <c r="D228" s="2"/>
      <c r="E228" s="15"/>
      <c r="F228" s="17"/>
      <c r="G228" s="2"/>
      <c r="H228" s="13"/>
      <c r="I228" s="2"/>
      <c r="J228" s="29"/>
      <c r="K228" s="2"/>
    </row>
    <row r="229" spans="1:11" ht="15">
      <c r="A229" s="1"/>
      <c r="B229" s="10"/>
      <c r="C229" s="2"/>
      <c r="D229" s="2"/>
      <c r="E229" s="15"/>
      <c r="F229" s="17"/>
      <c r="G229" s="2"/>
      <c r="H229" s="13"/>
      <c r="I229" s="2"/>
      <c r="J229" s="29"/>
      <c r="K229" s="2"/>
    </row>
    <row r="230" spans="1:11" ht="15">
      <c r="A230" s="1"/>
      <c r="B230" s="10"/>
      <c r="C230" s="2"/>
      <c r="D230" s="2"/>
      <c r="E230" s="15"/>
      <c r="F230" s="17"/>
      <c r="G230" s="2"/>
      <c r="H230" s="2"/>
      <c r="I230" s="2"/>
      <c r="J230" s="29"/>
      <c r="K230" s="2"/>
    </row>
    <row r="231" spans="1:11" ht="15">
      <c r="A231" s="3"/>
      <c r="B231" s="11"/>
      <c r="C231" s="4"/>
      <c r="D231" s="2"/>
      <c r="E231" s="15"/>
      <c r="F231" s="17"/>
      <c r="G231" s="2"/>
      <c r="H231" s="2"/>
      <c r="I231" s="2"/>
      <c r="J231" s="29"/>
      <c r="K231" s="2"/>
    </row>
    <row r="232" spans="1:11" ht="15">
      <c r="A232" s="5"/>
      <c r="B232" s="12"/>
      <c r="C232" s="6"/>
      <c r="D232" s="2"/>
      <c r="E232" s="15"/>
      <c r="F232" s="17"/>
      <c r="G232" s="2"/>
      <c r="H232" s="2"/>
      <c r="I232" s="2"/>
      <c r="J232" s="29"/>
      <c r="K232" s="2"/>
    </row>
    <row r="233" spans="5:11" ht="15">
      <c r="E233" s="15"/>
      <c r="F233" s="17"/>
      <c r="G233" s="2"/>
      <c r="H233" s="2"/>
      <c r="I233" s="2"/>
      <c r="J233" s="29"/>
      <c r="K233" s="2"/>
    </row>
    <row r="234" spans="5:11" ht="15">
      <c r="E234" s="15"/>
      <c r="F234" s="17"/>
      <c r="G234" s="2"/>
      <c r="H234" s="2"/>
      <c r="I234" s="2"/>
      <c r="J234" s="29"/>
      <c r="K234" s="2"/>
    </row>
    <row r="235" spans="5:11" ht="15">
      <c r="E235" s="15"/>
      <c r="F235" s="17"/>
      <c r="G235" s="2"/>
      <c r="H235" s="2"/>
      <c r="I235" s="2"/>
      <c r="J235" s="29"/>
      <c r="K235" s="2"/>
    </row>
    <row r="236" spans="5:11" ht="15">
      <c r="E236" s="15"/>
      <c r="F236" s="17"/>
      <c r="G236" s="2"/>
      <c r="H236" s="2"/>
      <c r="I236" s="2"/>
      <c r="J236" s="29"/>
      <c r="K236" s="2"/>
    </row>
    <row r="237" spans="5:11" ht="15">
      <c r="E237" s="15"/>
      <c r="F237" s="17"/>
      <c r="G237" s="2"/>
      <c r="H237" s="2"/>
      <c r="I237" s="2"/>
      <c r="J237" s="29"/>
      <c r="K237" s="2"/>
    </row>
    <row r="238" spans="5:11" ht="15">
      <c r="E238" s="15"/>
      <c r="F238" s="17"/>
      <c r="G238" s="2"/>
      <c r="H238" s="2"/>
      <c r="I238" s="2"/>
      <c r="J238" s="29"/>
      <c r="K238" s="2"/>
    </row>
    <row r="239" spans="5:11" ht="15">
      <c r="E239" s="15"/>
      <c r="F239" s="17"/>
      <c r="G239" s="2"/>
      <c r="H239" s="2"/>
      <c r="I239" s="2"/>
      <c r="J239" s="29"/>
      <c r="K239" s="2"/>
    </row>
    <row r="240" spans="5:11" ht="15">
      <c r="E240" s="15"/>
      <c r="F240" s="17"/>
      <c r="G240" s="2"/>
      <c r="H240" s="2"/>
      <c r="I240" s="2"/>
      <c r="J240" s="29"/>
      <c r="K240" s="2"/>
    </row>
    <row r="241" spans="5:11" ht="15">
      <c r="E241" s="15"/>
      <c r="F241" s="17"/>
      <c r="G241" s="2"/>
      <c r="H241" s="2"/>
      <c r="I241" s="2"/>
      <c r="J241" s="29"/>
      <c r="K241" s="2"/>
    </row>
    <row r="242" spans="5:11" ht="15">
      <c r="E242" s="15"/>
      <c r="F242" s="17"/>
      <c r="G242" s="2"/>
      <c r="H242" s="2"/>
      <c r="I242" s="2"/>
      <c r="J242" s="29"/>
      <c r="K242" s="2"/>
    </row>
    <row r="243" spans="5:11" ht="15">
      <c r="E243" s="15"/>
      <c r="F243" s="17"/>
      <c r="G243" s="2"/>
      <c r="H243" s="2"/>
      <c r="I243" s="2"/>
      <c r="J243" s="29"/>
      <c r="K243" s="2"/>
    </row>
    <row r="244" spans="5:11" ht="15">
      <c r="E244" s="15"/>
      <c r="F244" s="17"/>
      <c r="G244" s="2"/>
      <c r="H244" s="2"/>
      <c r="I244" s="2"/>
      <c r="J244" s="29"/>
      <c r="K244" s="2"/>
    </row>
    <row r="245" spans="5:11" ht="15">
      <c r="E245" s="15"/>
      <c r="F245" s="17"/>
      <c r="G245" s="2"/>
      <c r="H245" s="2"/>
      <c r="I245" s="2"/>
      <c r="J245" s="29"/>
      <c r="K245" s="2"/>
    </row>
    <row r="246" spans="5:11" ht="15">
      <c r="E246" s="15"/>
      <c r="F246" s="17"/>
      <c r="G246" s="2"/>
      <c r="H246" s="2"/>
      <c r="I246" s="2"/>
      <c r="J246" s="29"/>
      <c r="K246" s="2"/>
    </row>
    <row r="247" spans="5:11" ht="15">
      <c r="E247" s="15"/>
      <c r="F247" s="17"/>
      <c r="G247" s="2"/>
      <c r="H247" s="2"/>
      <c r="I247" s="2"/>
      <c r="J247" s="29"/>
      <c r="K247" s="2"/>
    </row>
    <row r="248" spans="5:11" ht="15">
      <c r="E248" s="15"/>
      <c r="F248" s="17"/>
      <c r="G248" s="2"/>
      <c r="H248" s="2"/>
      <c r="I248" s="2"/>
      <c r="J248" s="29"/>
      <c r="K248" s="2"/>
    </row>
    <row r="249" spans="5:10" ht="15">
      <c r="E249" s="14"/>
      <c r="F249" s="17"/>
      <c r="J249" s="29"/>
    </row>
    <row r="250" spans="5:10" ht="15">
      <c r="E250" s="14"/>
      <c r="F250" s="17"/>
      <c r="J250" s="29"/>
    </row>
    <row r="251" spans="5:10" ht="15">
      <c r="E251" s="14"/>
      <c r="F251" s="17"/>
      <c r="J251" s="29"/>
    </row>
    <row r="252" spans="5:10" ht="15">
      <c r="E252" s="14"/>
      <c r="F252" s="17"/>
      <c r="J252" s="29"/>
    </row>
    <row r="253" spans="5:10" ht="15">
      <c r="E253" s="14"/>
      <c r="F253" s="17" t="s">
        <v>430</v>
      </c>
      <c r="J253" s="29"/>
    </row>
    <row r="254" spans="5:6" ht="15">
      <c r="E254" s="14"/>
      <c r="F254" s="17" t="s">
        <v>430</v>
      </c>
    </row>
    <row r="255" spans="5:6" ht="15">
      <c r="E255" s="14"/>
      <c r="F255" s="17"/>
    </row>
    <row r="256" spans="5:6" ht="15">
      <c r="E256" s="14"/>
      <c r="F256" s="17"/>
    </row>
    <row r="257" spans="5:6" ht="15">
      <c r="E257" s="14"/>
      <c r="F257" s="17"/>
    </row>
    <row r="258" spans="5:6" ht="15">
      <c r="E258" s="14"/>
      <c r="F258" s="17"/>
    </row>
    <row r="259" spans="5:6" ht="15">
      <c r="E259" s="14"/>
      <c r="F259" s="17"/>
    </row>
    <row r="260" spans="5:6" ht="15">
      <c r="E260" s="14"/>
      <c r="F260" s="17"/>
    </row>
    <row r="261" ht="15">
      <c r="E261" s="14"/>
    </row>
  </sheetData>
  <mergeCells count="7">
    <mergeCell ref="A1:C1"/>
    <mergeCell ref="A2:C2"/>
    <mergeCell ref="J2:K2"/>
    <mergeCell ref="B4:I4"/>
    <mergeCell ref="B180:I180"/>
    <mergeCell ref="B116:I116"/>
    <mergeCell ref="B63:I63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3280-52BA-4F04-8483-E9B8A0DF0876}">
  <sheetPr>
    <pageSetUpPr fitToPage="1"/>
  </sheetPr>
  <dimension ref="A1:L84"/>
  <sheetViews>
    <sheetView zoomScale="150" zoomScaleNormal="150" workbookViewId="0" topLeftCell="A1">
      <selection activeCell="A1" sqref="A1:K84"/>
    </sheetView>
  </sheetViews>
  <sheetFormatPr defaultColWidth="9.140625" defaultRowHeight="15"/>
  <cols>
    <col min="1" max="1" width="8.140625" style="0" customWidth="1"/>
    <col min="2" max="2" width="21.57421875" style="0" customWidth="1"/>
    <col min="3" max="3" width="9.57421875" style="0" customWidth="1"/>
  </cols>
  <sheetData>
    <row r="1" spans="4:10" ht="15">
      <c r="D1">
        <v>5</v>
      </c>
      <c r="E1">
        <v>10</v>
      </c>
      <c r="F1">
        <v>15</v>
      </c>
      <c r="G1">
        <v>1010</v>
      </c>
      <c r="H1">
        <v>1.2</v>
      </c>
      <c r="I1">
        <v>10</v>
      </c>
      <c r="J1">
        <v>14</v>
      </c>
    </row>
    <row r="2" spans="1:11" ht="12.65" customHeight="1">
      <c r="A2" s="139" t="s">
        <v>435</v>
      </c>
      <c r="B2" s="139"/>
      <c r="C2" s="139"/>
      <c r="D2" s="7" t="s">
        <v>220</v>
      </c>
      <c r="E2" s="7" t="s">
        <v>221</v>
      </c>
      <c r="F2" s="7" t="s">
        <v>222</v>
      </c>
      <c r="G2" s="7" t="s">
        <v>223</v>
      </c>
      <c r="H2" s="24" t="s">
        <v>431</v>
      </c>
      <c r="I2" s="24" t="s">
        <v>432</v>
      </c>
      <c r="J2" s="127" t="s">
        <v>224</v>
      </c>
      <c r="K2" s="128"/>
    </row>
    <row r="3" spans="1:11" ht="12.65" customHeight="1">
      <c r="A3" s="43"/>
      <c r="B3" s="44"/>
      <c r="C3" s="44"/>
      <c r="D3" s="2"/>
      <c r="E3" s="2"/>
      <c r="F3" s="17"/>
      <c r="G3" s="2"/>
      <c r="H3" s="2"/>
      <c r="I3" s="2"/>
      <c r="J3" s="23" t="s">
        <v>433</v>
      </c>
      <c r="K3" s="23" t="s">
        <v>434</v>
      </c>
    </row>
    <row r="4" spans="1:11" ht="12.65" customHeight="1">
      <c r="A4" s="8" t="s">
        <v>1</v>
      </c>
      <c r="B4" s="9" t="s">
        <v>2</v>
      </c>
      <c r="C4" s="9" t="s">
        <v>3</v>
      </c>
      <c r="D4" s="2"/>
      <c r="E4" s="2"/>
      <c r="F4" s="2"/>
      <c r="G4" s="26"/>
      <c r="H4" s="2"/>
      <c r="I4" s="2"/>
      <c r="J4" s="2"/>
      <c r="K4" s="2"/>
    </row>
    <row r="5" spans="1:11" ht="15">
      <c r="A5" s="8"/>
      <c r="B5" s="158" t="s">
        <v>512</v>
      </c>
      <c r="C5" s="159"/>
      <c r="D5" s="159"/>
      <c r="E5" s="159"/>
      <c r="F5" s="159"/>
      <c r="G5" s="159"/>
      <c r="H5" s="159"/>
      <c r="I5" s="160"/>
      <c r="J5" s="2"/>
      <c r="K5" s="2"/>
    </row>
    <row r="6" spans="1:12" ht="12.65" customHeight="1">
      <c r="A6" s="1" t="s">
        <v>446</v>
      </c>
      <c r="B6" s="64" t="s">
        <v>447</v>
      </c>
      <c r="C6" s="65">
        <v>21.77</v>
      </c>
      <c r="D6" s="65">
        <v>3</v>
      </c>
      <c r="E6" s="51">
        <v>0</v>
      </c>
      <c r="F6" s="52">
        <v>120</v>
      </c>
      <c r="G6" s="66">
        <f>F6/(C6*D6)</f>
        <v>1.8373909049150206</v>
      </c>
      <c r="H6" s="67">
        <f aca="true" t="shared" si="0" ref="H6:H21">(E6/3600)*$H$1*$G$1*$I$1</f>
        <v>0</v>
      </c>
      <c r="I6" s="67">
        <f aca="true" t="shared" si="1" ref="I6:I21">E6*$H$1*$G$1/3600*$J$1</f>
        <v>0</v>
      </c>
      <c r="J6" s="2"/>
      <c r="K6" s="2"/>
      <c r="L6" s="25" t="s">
        <v>803</v>
      </c>
    </row>
    <row r="7" spans="1:12" ht="12.65" customHeight="1">
      <c r="A7" s="1" t="s">
        <v>448</v>
      </c>
      <c r="B7" s="64" t="s">
        <v>12</v>
      </c>
      <c r="C7" s="65">
        <v>2.47</v>
      </c>
      <c r="D7" s="65">
        <v>2.6</v>
      </c>
      <c r="E7" s="51">
        <v>0</v>
      </c>
      <c r="F7" s="52">
        <v>30</v>
      </c>
      <c r="G7" s="68">
        <f>E7/(C7*D7)</f>
        <v>0</v>
      </c>
      <c r="H7" s="67">
        <f t="shared" si="0"/>
        <v>0</v>
      </c>
      <c r="I7" s="67">
        <f t="shared" si="1"/>
        <v>0</v>
      </c>
      <c r="J7" s="2"/>
      <c r="K7" s="2"/>
      <c r="L7" s="25" t="s">
        <v>763</v>
      </c>
    </row>
    <row r="8" spans="1:12" ht="12.65" customHeight="1">
      <c r="A8" s="1" t="s">
        <v>449</v>
      </c>
      <c r="B8" s="64" t="s">
        <v>316</v>
      </c>
      <c r="C8" s="65">
        <v>1.84</v>
      </c>
      <c r="D8" s="65">
        <v>2.6</v>
      </c>
      <c r="E8" s="51">
        <v>0</v>
      </c>
      <c r="F8" s="52">
        <v>50</v>
      </c>
      <c r="G8" s="66">
        <f>F8/(C8*D8)</f>
        <v>10.451505016722406</v>
      </c>
      <c r="H8" s="67">
        <f t="shared" si="0"/>
        <v>0</v>
      </c>
      <c r="I8" s="67">
        <f t="shared" si="1"/>
        <v>0</v>
      </c>
      <c r="J8" s="2"/>
      <c r="K8" s="2"/>
      <c r="L8" s="25" t="s">
        <v>763</v>
      </c>
    </row>
    <row r="9" spans="1:11" ht="15">
      <c r="A9" s="1" t="s">
        <v>450</v>
      </c>
      <c r="B9" s="64" t="s">
        <v>451</v>
      </c>
      <c r="C9" s="65">
        <v>151.11</v>
      </c>
      <c r="D9" s="65">
        <v>3</v>
      </c>
      <c r="E9" s="51">
        <v>2600</v>
      </c>
      <c r="F9" s="52">
        <f>E9*0.9</f>
        <v>2340</v>
      </c>
      <c r="G9" s="69">
        <f aca="true" t="shared" si="2" ref="G9:G18">E9/(C9*D9)</f>
        <v>5.73533628923742</v>
      </c>
      <c r="H9" s="67">
        <f t="shared" si="0"/>
        <v>8753.333333333332</v>
      </c>
      <c r="I9" s="67">
        <f t="shared" si="1"/>
        <v>12254.666666666668</v>
      </c>
      <c r="J9" s="22" t="s">
        <v>513</v>
      </c>
      <c r="K9" s="2"/>
    </row>
    <row r="10" spans="1:11" ht="12.65" customHeight="1">
      <c r="A10" s="1" t="s">
        <v>452</v>
      </c>
      <c r="B10" s="64" t="s">
        <v>238</v>
      </c>
      <c r="C10" s="65">
        <v>17.42</v>
      </c>
      <c r="D10" s="65">
        <v>3</v>
      </c>
      <c r="E10" s="51">
        <v>260</v>
      </c>
      <c r="F10" s="52">
        <v>0</v>
      </c>
      <c r="G10" s="69">
        <f t="shared" si="2"/>
        <v>4.975124378109452</v>
      </c>
      <c r="H10" s="67">
        <f t="shared" si="0"/>
        <v>875.3333333333331</v>
      </c>
      <c r="I10" s="67">
        <f t="shared" si="1"/>
        <v>1225.4666666666667</v>
      </c>
      <c r="J10" s="2"/>
      <c r="K10" s="2"/>
    </row>
    <row r="11" spans="1:11" ht="12.65" customHeight="1">
      <c r="A11" s="1" t="s">
        <v>453</v>
      </c>
      <c r="B11" s="64" t="s">
        <v>238</v>
      </c>
      <c r="C11" s="65">
        <v>17.55</v>
      </c>
      <c r="D11" s="65">
        <v>3</v>
      </c>
      <c r="E11" s="51">
        <v>260</v>
      </c>
      <c r="F11" s="52">
        <v>0</v>
      </c>
      <c r="G11" s="69">
        <f t="shared" si="2"/>
        <v>4.938271604938271</v>
      </c>
      <c r="H11" s="67">
        <f t="shared" si="0"/>
        <v>875.3333333333331</v>
      </c>
      <c r="I11" s="67">
        <f t="shared" si="1"/>
        <v>1225.4666666666667</v>
      </c>
      <c r="J11" s="2"/>
      <c r="K11" s="2"/>
    </row>
    <row r="12" spans="1:11" ht="12.65" customHeight="1">
      <c r="A12" s="1" t="s">
        <v>454</v>
      </c>
      <c r="B12" s="64" t="s">
        <v>35</v>
      </c>
      <c r="C12" s="65">
        <v>2.34</v>
      </c>
      <c r="D12" s="65">
        <v>2.6</v>
      </c>
      <c r="E12" s="51">
        <v>30</v>
      </c>
      <c r="F12" s="52">
        <v>0</v>
      </c>
      <c r="G12" s="69">
        <f t="shared" si="2"/>
        <v>4.930966469428008</v>
      </c>
      <c r="H12" s="67">
        <f t="shared" si="0"/>
        <v>101</v>
      </c>
      <c r="I12" s="67">
        <f t="shared" si="1"/>
        <v>141.4</v>
      </c>
      <c r="J12" s="2"/>
      <c r="K12" s="2"/>
    </row>
    <row r="13" spans="1:12" ht="12.65" customHeight="1">
      <c r="A13" s="1" t="s">
        <v>455</v>
      </c>
      <c r="B13" s="64" t="s">
        <v>54</v>
      </c>
      <c r="C13" s="65">
        <v>4.25</v>
      </c>
      <c r="D13" s="65">
        <v>2.6</v>
      </c>
      <c r="E13" s="51">
        <v>0</v>
      </c>
      <c r="F13" s="52">
        <v>230</v>
      </c>
      <c r="G13" s="69">
        <f t="shared" si="2"/>
        <v>0</v>
      </c>
      <c r="H13" s="67">
        <f t="shared" si="0"/>
        <v>0</v>
      </c>
      <c r="I13" s="67">
        <f t="shared" si="1"/>
        <v>0</v>
      </c>
      <c r="J13" s="2"/>
      <c r="K13" s="2"/>
      <c r="L13" s="25" t="s">
        <v>763</v>
      </c>
    </row>
    <row r="14" spans="1:12" ht="12.65" customHeight="1">
      <c r="A14" s="1" t="s">
        <v>456</v>
      </c>
      <c r="B14" s="64" t="s">
        <v>54</v>
      </c>
      <c r="C14" s="65">
        <v>4.3</v>
      </c>
      <c r="D14" s="65">
        <v>2.6</v>
      </c>
      <c r="E14" s="51">
        <v>0</v>
      </c>
      <c r="F14" s="52">
        <v>230</v>
      </c>
      <c r="G14" s="69">
        <f t="shared" si="2"/>
        <v>0</v>
      </c>
      <c r="H14" s="67">
        <f t="shared" si="0"/>
        <v>0</v>
      </c>
      <c r="I14" s="67">
        <f t="shared" si="1"/>
        <v>0</v>
      </c>
      <c r="J14" s="2"/>
      <c r="K14" s="2"/>
      <c r="L14" s="25" t="s">
        <v>763</v>
      </c>
    </row>
    <row r="15" spans="1:11" ht="12.65" customHeight="1">
      <c r="A15" s="1" t="s">
        <v>457</v>
      </c>
      <c r="B15" s="64" t="s">
        <v>35</v>
      </c>
      <c r="C15" s="65">
        <v>2.34</v>
      </c>
      <c r="D15" s="65">
        <v>2.6</v>
      </c>
      <c r="E15" s="51">
        <v>30</v>
      </c>
      <c r="F15" s="52">
        <v>0</v>
      </c>
      <c r="G15" s="69">
        <f t="shared" si="2"/>
        <v>4.930966469428008</v>
      </c>
      <c r="H15" s="67">
        <f t="shared" si="0"/>
        <v>101</v>
      </c>
      <c r="I15" s="67">
        <f t="shared" si="1"/>
        <v>141.4</v>
      </c>
      <c r="J15" s="2"/>
      <c r="K15" s="2"/>
    </row>
    <row r="16" spans="1:11" ht="12.65" customHeight="1">
      <c r="A16" s="1" t="s">
        <v>458</v>
      </c>
      <c r="B16" s="64" t="s">
        <v>35</v>
      </c>
      <c r="C16" s="65">
        <v>53</v>
      </c>
      <c r="D16" s="65">
        <v>2.6</v>
      </c>
      <c r="E16" s="51">
        <v>600</v>
      </c>
      <c r="F16" s="52">
        <v>600</v>
      </c>
      <c r="G16" s="69">
        <f t="shared" si="2"/>
        <v>4.354136429608127</v>
      </c>
      <c r="H16" s="67">
        <f t="shared" si="0"/>
        <v>2019.9999999999998</v>
      </c>
      <c r="I16" s="67">
        <f t="shared" si="1"/>
        <v>2828</v>
      </c>
      <c r="J16" s="61">
        <v>2100</v>
      </c>
      <c r="K16" s="2"/>
    </row>
    <row r="17" spans="1:11" ht="12.65" customHeight="1">
      <c r="A17" s="1" t="s">
        <v>459</v>
      </c>
      <c r="B17" s="64" t="s">
        <v>460</v>
      </c>
      <c r="C17" s="65">
        <v>33.13</v>
      </c>
      <c r="D17" s="65">
        <v>3</v>
      </c>
      <c r="E17" s="51">
        <v>200</v>
      </c>
      <c r="F17" s="52">
        <v>400</v>
      </c>
      <c r="G17" s="69">
        <f t="shared" si="2"/>
        <v>2.0122748767481635</v>
      </c>
      <c r="H17" s="67">
        <f t="shared" si="0"/>
        <v>673.3333333333333</v>
      </c>
      <c r="I17" s="67">
        <f t="shared" si="1"/>
        <v>942.6666666666666</v>
      </c>
      <c r="J17" s="61">
        <v>1500</v>
      </c>
      <c r="K17" s="2"/>
    </row>
    <row r="18" spans="1:11" ht="12.65" customHeight="1">
      <c r="A18" s="1" t="s">
        <v>461</v>
      </c>
      <c r="B18" s="64" t="s">
        <v>462</v>
      </c>
      <c r="C18" s="65">
        <v>10.76</v>
      </c>
      <c r="D18" s="65">
        <v>3</v>
      </c>
      <c r="E18" s="51">
        <v>200</v>
      </c>
      <c r="F18" s="52">
        <v>0</v>
      </c>
      <c r="G18" s="69">
        <f t="shared" si="2"/>
        <v>6.195786864931846</v>
      </c>
      <c r="H18" s="67">
        <f t="shared" si="0"/>
        <v>673.3333333333333</v>
      </c>
      <c r="I18" s="67">
        <f t="shared" si="1"/>
        <v>942.6666666666666</v>
      </c>
      <c r="J18" s="61">
        <v>500</v>
      </c>
      <c r="K18" s="2"/>
    </row>
    <row r="19" spans="1:12" ht="12.65" customHeight="1">
      <c r="A19" s="1" t="s">
        <v>463</v>
      </c>
      <c r="B19" s="64" t="s">
        <v>464</v>
      </c>
      <c r="C19" s="65">
        <v>13.97</v>
      </c>
      <c r="D19" s="65">
        <v>3</v>
      </c>
      <c r="E19" s="51">
        <v>0</v>
      </c>
      <c r="F19" s="52">
        <v>100</v>
      </c>
      <c r="G19" s="66">
        <f>F19/(C19*D19)</f>
        <v>2.386065378191362</v>
      </c>
      <c r="H19" s="67">
        <f t="shared" si="0"/>
        <v>0</v>
      </c>
      <c r="I19" s="67">
        <f t="shared" si="1"/>
        <v>0</v>
      </c>
      <c r="J19" s="2"/>
      <c r="K19" s="2"/>
      <c r="L19" s="25" t="s">
        <v>763</v>
      </c>
    </row>
    <row r="20" spans="1:12" ht="15">
      <c r="A20" s="1" t="s">
        <v>465</v>
      </c>
      <c r="B20" s="64" t="s">
        <v>21</v>
      </c>
      <c r="C20" s="65">
        <v>3.01</v>
      </c>
      <c r="D20" s="65">
        <v>2.6</v>
      </c>
      <c r="E20" s="51">
        <v>0</v>
      </c>
      <c r="F20" s="52">
        <v>60</v>
      </c>
      <c r="G20" s="66">
        <f>F20/(C20*D20)</f>
        <v>7.666751852798365</v>
      </c>
      <c r="H20" s="67">
        <f t="shared" si="0"/>
        <v>0</v>
      </c>
      <c r="I20" s="67">
        <f t="shared" si="1"/>
        <v>0</v>
      </c>
      <c r="J20" s="2"/>
      <c r="K20" s="2"/>
      <c r="L20" s="25" t="s">
        <v>763</v>
      </c>
    </row>
    <row r="21" spans="1:11" ht="15">
      <c r="A21" s="1"/>
      <c r="B21" s="64"/>
      <c r="C21" s="65"/>
      <c r="D21" s="65"/>
      <c r="E21" s="70">
        <f>SUM(E6:E20)</f>
        <v>4180</v>
      </c>
      <c r="F21" s="71">
        <f>SUM(F6:F20)</f>
        <v>4160</v>
      </c>
      <c r="G21" s="72"/>
      <c r="H21" s="73">
        <f t="shared" si="0"/>
        <v>14072.666666666666</v>
      </c>
      <c r="I21" s="74">
        <f t="shared" si="1"/>
        <v>19701.733333333334</v>
      </c>
      <c r="J21" s="2"/>
      <c r="K21" s="2"/>
    </row>
    <row r="22" spans="1:11" ht="15">
      <c r="A22" s="1"/>
      <c r="B22" s="161" t="s">
        <v>514</v>
      </c>
      <c r="C22" s="162"/>
      <c r="D22" s="162"/>
      <c r="E22" s="162"/>
      <c r="F22" s="162"/>
      <c r="G22" s="162"/>
      <c r="H22" s="162"/>
      <c r="I22" s="163"/>
      <c r="J22" s="2"/>
      <c r="K22" s="2"/>
    </row>
    <row r="23" spans="1:11" ht="15">
      <c r="A23" s="1" t="s">
        <v>436</v>
      </c>
      <c r="B23" s="64" t="s">
        <v>5</v>
      </c>
      <c r="C23" s="65">
        <v>37.63</v>
      </c>
      <c r="D23" s="65"/>
      <c r="E23" s="60">
        <v>200</v>
      </c>
      <c r="F23" s="52">
        <v>0</v>
      </c>
      <c r="G23" s="68"/>
      <c r="H23" s="67">
        <f>(E23/3600)*$H$1*$G$1*$I$1</f>
        <v>673.3333333333333</v>
      </c>
      <c r="I23" s="67">
        <f>E23*$H$1*$G$1/3600*$J$1</f>
        <v>942.6666666666666</v>
      </c>
      <c r="J23" s="2">
        <v>12600</v>
      </c>
      <c r="K23" s="2"/>
    </row>
    <row r="24" spans="1:11" ht="15">
      <c r="A24" s="1" t="s">
        <v>437</v>
      </c>
      <c r="B24" s="64" t="s">
        <v>7</v>
      </c>
      <c r="C24" s="65">
        <v>28.05</v>
      </c>
      <c r="D24" s="65">
        <v>2.8</v>
      </c>
      <c r="E24" s="60">
        <v>100</v>
      </c>
      <c r="F24" s="52">
        <v>300</v>
      </c>
      <c r="G24" s="66">
        <f>F24/(C24*D24)</f>
        <v>3.8197097020626436</v>
      </c>
      <c r="H24" s="67">
        <f aca="true" t="shared" si="3" ref="H24:H30">(E24/3600)*$H$1*$G$1*$I$1</f>
        <v>336.66666666666663</v>
      </c>
      <c r="I24" s="67">
        <f aca="true" t="shared" si="4" ref="I24:I30">E24*$H$1*$G$1/3600*$J$1</f>
        <v>471.3333333333333</v>
      </c>
      <c r="J24" s="2">
        <f>C24*D24*$F$1</f>
        <v>1178.1</v>
      </c>
      <c r="K24" s="2"/>
    </row>
    <row r="25" spans="1:11" ht="15">
      <c r="A25" s="1" t="s">
        <v>438</v>
      </c>
      <c r="B25" s="64" t="s">
        <v>5</v>
      </c>
      <c r="C25" s="65">
        <v>30.96</v>
      </c>
      <c r="D25" s="65"/>
      <c r="E25" s="60">
        <v>100</v>
      </c>
      <c r="F25" s="52">
        <v>0</v>
      </c>
      <c r="G25" s="68"/>
      <c r="H25" s="67">
        <f t="shared" si="3"/>
        <v>336.66666666666663</v>
      </c>
      <c r="I25" s="67">
        <f t="shared" si="4"/>
        <v>471.3333333333333</v>
      </c>
      <c r="J25" s="2">
        <v>6300</v>
      </c>
      <c r="K25" s="2"/>
    </row>
    <row r="26" spans="1:11" ht="15">
      <c r="A26" s="1" t="s">
        <v>439</v>
      </c>
      <c r="B26" s="64" t="s">
        <v>170</v>
      </c>
      <c r="C26" s="65">
        <v>83.07</v>
      </c>
      <c r="D26" s="65">
        <v>4</v>
      </c>
      <c r="E26" s="51">
        <v>200</v>
      </c>
      <c r="F26" s="52">
        <v>400</v>
      </c>
      <c r="G26" s="66">
        <f aca="true" t="shared" si="5" ref="G26:G33">F26/(C26*D26)</f>
        <v>1.2038040207054292</v>
      </c>
      <c r="H26" s="67">
        <f t="shared" si="3"/>
        <v>673.3333333333333</v>
      </c>
      <c r="I26" s="67">
        <f t="shared" si="4"/>
        <v>942.6666666666666</v>
      </c>
      <c r="J26" s="2"/>
      <c r="K26" s="2"/>
    </row>
    <row r="27" spans="1:11" ht="15">
      <c r="A27" s="1" t="s">
        <v>440</v>
      </c>
      <c r="B27" s="64" t="s">
        <v>35</v>
      </c>
      <c r="C27" s="65">
        <v>71.74</v>
      </c>
      <c r="D27" s="65">
        <v>2.6</v>
      </c>
      <c r="E27" s="51">
        <v>300</v>
      </c>
      <c r="F27" s="52">
        <v>600</v>
      </c>
      <c r="G27" s="66">
        <f t="shared" si="5"/>
        <v>3.2167442259441144</v>
      </c>
      <c r="H27" s="67">
        <f t="shared" si="3"/>
        <v>1009.9999999999999</v>
      </c>
      <c r="I27" s="67">
        <f t="shared" si="4"/>
        <v>1414</v>
      </c>
      <c r="J27" s="61">
        <v>2800</v>
      </c>
      <c r="K27" s="2"/>
    </row>
    <row r="28" spans="1:11" ht="15">
      <c r="A28" s="1" t="s">
        <v>441</v>
      </c>
      <c r="B28" s="64" t="s">
        <v>170</v>
      </c>
      <c r="C28" s="65">
        <v>111.29</v>
      </c>
      <c r="D28" s="65">
        <v>4</v>
      </c>
      <c r="E28" s="51">
        <v>200</v>
      </c>
      <c r="F28" s="52">
        <v>450</v>
      </c>
      <c r="G28" s="66">
        <f t="shared" si="5"/>
        <v>1.010872495282595</v>
      </c>
      <c r="H28" s="67">
        <f t="shared" si="3"/>
        <v>673.3333333333333</v>
      </c>
      <c r="I28" s="67">
        <f t="shared" si="4"/>
        <v>942.6666666666666</v>
      </c>
      <c r="J28" s="63">
        <f>J16+J17+J18+J27</f>
        <v>6900</v>
      </c>
      <c r="K28" s="2"/>
    </row>
    <row r="29" spans="1:11" ht="15">
      <c r="A29" s="1" t="s">
        <v>442</v>
      </c>
      <c r="B29" s="64" t="s">
        <v>443</v>
      </c>
      <c r="C29" s="65">
        <v>18.21</v>
      </c>
      <c r="D29" s="65">
        <v>3</v>
      </c>
      <c r="E29" s="51">
        <v>0</v>
      </c>
      <c r="F29" s="52">
        <v>160</v>
      </c>
      <c r="G29" s="66">
        <f t="shared" si="5"/>
        <v>2.9287937030935383</v>
      </c>
      <c r="H29" s="67">
        <f t="shared" si="3"/>
        <v>0</v>
      </c>
      <c r="I29" s="67">
        <f t="shared" si="4"/>
        <v>0</v>
      </c>
      <c r="J29" s="2"/>
      <c r="K29" s="2"/>
    </row>
    <row r="30" spans="1:12" ht="15">
      <c r="A30" s="1" t="s">
        <v>444</v>
      </c>
      <c r="B30" s="64" t="s">
        <v>445</v>
      </c>
      <c r="C30" s="65">
        <v>14.12</v>
      </c>
      <c r="D30" s="65">
        <v>2.6</v>
      </c>
      <c r="E30" s="51">
        <v>0</v>
      </c>
      <c r="F30" s="52">
        <v>100</v>
      </c>
      <c r="G30" s="66">
        <f t="shared" si="5"/>
        <v>2.7239049901939425</v>
      </c>
      <c r="H30" s="67">
        <f t="shared" si="3"/>
        <v>0</v>
      </c>
      <c r="I30" s="67">
        <f t="shared" si="4"/>
        <v>0</v>
      </c>
      <c r="J30" s="2"/>
      <c r="K30" s="2"/>
      <c r="L30" s="25" t="s">
        <v>802</v>
      </c>
    </row>
    <row r="31" spans="1:10" ht="15">
      <c r="A31" s="1" t="s">
        <v>466</v>
      </c>
      <c r="B31" s="64" t="s">
        <v>21</v>
      </c>
      <c r="C31" s="65">
        <v>3.3</v>
      </c>
      <c r="D31" s="65">
        <v>2.6</v>
      </c>
      <c r="E31" s="51">
        <v>0</v>
      </c>
      <c r="F31" s="52">
        <v>60</v>
      </c>
      <c r="G31" s="66">
        <f t="shared" si="5"/>
        <v>6.993006993006993</v>
      </c>
      <c r="H31" s="67">
        <f aca="true" t="shared" si="6" ref="H31:H50">(E31/3600)*$H$1*$G$1*$I$1</f>
        <v>0</v>
      </c>
      <c r="I31" s="67">
        <f aca="true" t="shared" si="7" ref="I31:I50">E31*$H$1*$G$1/3600*$J$1</f>
        <v>0</v>
      </c>
      <c r="J31" s="25" t="s">
        <v>763</v>
      </c>
    </row>
    <row r="32" spans="1:9" ht="15">
      <c r="A32" s="1" t="s">
        <v>467</v>
      </c>
      <c r="B32" s="64" t="s">
        <v>468</v>
      </c>
      <c r="C32" s="65">
        <v>14.58</v>
      </c>
      <c r="D32" s="65">
        <v>2.6</v>
      </c>
      <c r="E32" s="51">
        <v>0</v>
      </c>
      <c r="F32" s="52">
        <v>50</v>
      </c>
      <c r="G32" s="66">
        <f t="shared" si="5"/>
        <v>1.3189828004642818</v>
      </c>
      <c r="H32" s="67">
        <f t="shared" si="6"/>
        <v>0</v>
      </c>
      <c r="I32" s="67">
        <f t="shared" si="7"/>
        <v>0</v>
      </c>
    </row>
    <row r="33" spans="1:9" ht="15">
      <c r="A33" s="1" t="s">
        <v>469</v>
      </c>
      <c r="B33" s="64" t="s">
        <v>471</v>
      </c>
      <c r="C33" s="65">
        <v>8.99</v>
      </c>
      <c r="D33" s="65">
        <v>2.6</v>
      </c>
      <c r="E33" s="51">
        <v>0</v>
      </c>
      <c r="F33" s="52">
        <v>120</v>
      </c>
      <c r="G33" s="66">
        <f t="shared" si="5"/>
        <v>5.133909472062975</v>
      </c>
      <c r="H33" s="67">
        <f t="shared" si="6"/>
        <v>0</v>
      </c>
      <c r="I33" s="67">
        <f t="shared" si="7"/>
        <v>0</v>
      </c>
    </row>
    <row r="34" spans="1:10" s="83" customFormat="1" ht="15">
      <c r="A34" s="82">
        <v>3027</v>
      </c>
      <c r="B34" s="64" t="s">
        <v>804</v>
      </c>
      <c r="C34" s="65">
        <v>1.98</v>
      </c>
      <c r="D34" s="65">
        <v>2.6</v>
      </c>
      <c r="E34" s="51">
        <v>0</v>
      </c>
      <c r="F34" s="52">
        <v>30</v>
      </c>
      <c r="G34" s="69">
        <f>E34/(C34*D34)</f>
        <v>0</v>
      </c>
      <c r="H34" s="67">
        <f aca="true" t="shared" si="8" ref="H34">(E34/3600)*$H$1*$G$1*$I$1</f>
        <v>0</v>
      </c>
      <c r="I34" s="67">
        <f aca="true" t="shared" si="9" ref="I34">E34*$H$1*$G$1/3600*$J$1</f>
        <v>0</v>
      </c>
      <c r="J34" s="121" t="s">
        <v>763</v>
      </c>
    </row>
    <row r="35" spans="1:10" s="83" customFormat="1" ht="15">
      <c r="A35" s="82">
        <v>3028</v>
      </c>
      <c r="B35" s="64" t="s">
        <v>805</v>
      </c>
      <c r="C35" s="65">
        <v>1.55</v>
      </c>
      <c r="D35" s="65">
        <v>2.6</v>
      </c>
      <c r="E35" s="51">
        <v>0</v>
      </c>
      <c r="F35" s="52">
        <v>50</v>
      </c>
      <c r="G35" s="69">
        <f>E35/(C35*D35)</f>
        <v>0</v>
      </c>
      <c r="H35" s="67">
        <f aca="true" t="shared" si="10" ref="H35">(E35/3600)*$H$1*$G$1*$I$1</f>
        <v>0</v>
      </c>
      <c r="I35" s="67">
        <f aca="true" t="shared" si="11" ref="I35">E35*$H$1*$G$1/3600*$J$1</f>
        <v>0</v>
      </c>
      <c r="J35" s="121" t="s">
        <v>763</v>
      </c>
    </row>
    <row r="36" spans="1:10" ht="15">
      <c r="A36" s="82" t="s">
        <v>470</v>
      </c>
      <c r="B36" s="64" t="s">
        <v>713</v>
      </c>
      <c r="C36" s="65">
        <v>16.39</v>
      </c>
      <c r="D36" s="65">
        <v>2.6</v>
      </c>
      <c r="E36" s="51">
        <v>0</v>
      </c>
      <c r="F36" s="52">
        <v>360</v>
      </c>
      <c r="G36" s="69">
        <f>E36/(C36*D36)</f>
        <v>0</v>
      </c>
      <c r="H36" s="67">
        <f t="shared" si="6"/>
        <v>0</v>
      </c>
      <c r="I36" s="67">
        <f t="shared" si="7"/>
        <v>0</v>
      </c>
      <c r="J36" s="121" t="s">
        <v>763</v>
      </c>
    </row>
    <row r="37" spans="1:10" ht="15">
      <c r="A37" s="82" t="s">
        <v>472</v>
      </c>
      <c r="B37" s="64" t="s">
        <v>474</v>
      </c>
      <c r="C37" s="65">
        <v>8.86</v>
      </c>
      <c r="D37" s="65">
        <v>2.6</v>
      </c>
      <c r="E37" s="51">
        <v>0</v>
      </c>
      <c r="F37" s="52">
        <v>120</v>
      </c>
      <c r="G37" s="69">
        <f>E37/(C37*D37)</f>
        <v>0</v>
      </c>
      <c r="H37" s="67">
        <f t="shared" si="6"/>
        <v>0</v>
      </c>
      <c r="I37" s="67">
        <f t="shared" si="7"/>
        <v>0</v>
      </c>
      <c r="J37" s="88"/>
    </row>
    <row r="38" spans="1:10" ht="15">
      <c r="A38" s="82" t="s">
        <v>473</v>
      </c>
      <c r="B38" s="64" t="s">
        <v>714</v>
      </c>
      <c r="C38" s="65">
        <v>12.43</v>
      </c>
      <c r="D38" s="65">
        <v>2.6</v>
      </c>
      <c r="E38" s="51">
        <v>340</v>
      </c>
      <c r="F38" s="52">
        <v>0</v>
      </c>
      <c r="G38" s="68">
        <f aca="true" t="shared" si="12" ref="G38:G43">E38/(C38*D38)</f>
        <v>10.520452998329105</v>
      </c>
      <c r="H38" s="67">
        <f t="shared" si="6"/>
        <v>1144.6666666666665</v>
      </c>
      <c r="I38" s="67">
        <f t="shared" si="7"/>
        <v>1602.5333333333333</v>
      </c>
      <c r="J38" s="88"/>
    </row>
    <row r="39" spans="1:10" ht="15">
      <c r="A39" s="82" t="s">
        <v>475</v>
      </c>
      <c r="B39" s="64" t="s">
        <v>715</v>
      </c>
      <c r="C39" s="65">
        <v>10.94</v>
      </c>
      <c r="D39" s="65">
        <v>2.6</v>
      </c>
      <c r="E39" s="51">
        <v>340</v>
      </c>
      <c r="F39" s="52">
        <v>0</v>
      </c>
      <c r="G39" s="68">
        <f t="shared" si="12"/>
        <v>11.953311770496414</v>
      </c>
      <c r="H39" s="67">
        <f t="shared" si="6"/>
        <v>1144.6666666666665</v>
      </c>
      <c r="I39" s="67">
        <f t="shared" si="7"/>
        <v>1602.5333333333333</v>
      </c>
      <c r="J39" s="88"/>
    </row>
    <row r="40" spans="1:10" ht="15">
      <c r="A40" s="82" t="s">
        <v>476</v>
      </c>
      <c r="B40" s="64" t="s">
        <v>35</v>
      </c>
      <c r="C40" s="65">
        <v>99.36</v>
      </c>
      <c r="D40" s="65">
        <v>2.6</v>
      </c>
      <c r="E40" s="51">
        <v>900</v>
      </c>
      <c r="F40" s="52">
        <v>1500</v>
      </c>
      <c r="G40" s="68">
        <f t="shared" si="12"/>
        <v>3.483835005574136</v>
      </c>
      <c r="H40" s="67">
        <f t="shared" si="6"/>
        <v>3030</v>
      </c>
      <c r="I40" s="67">
        <f t="shared" si="7"/>
        <v>4242</v>
      </c>
      <c r="J40" s="88"/>
    </row>
    <row r="41" spans="1:10" ht="15">
      <c r="A41" s="82" t="s">
        <v>477</v>
      </c>
      <c r="B41" s="64" t="s">
        <v>478</v>
      </c>
      <c r="C41" s="65">
        <v>5.12</v>
      </c>
      <c r="D41" s="65">
        <v>2.6</v>
      </c>
      <c r="E41" s="51">
        <v>0</v>
      </c>
      <c r="F41" s="52">
        <v>230</v>
      </c>
      <c r="G41" s="68">
        <f t="shared" si="12"/>
        <v>0</v>
      </c>
      <c r="H41" s="67">
        <f t="shared" si="6"/>
        <v>0</v>
      </c>
      <c r="I41" s="67">
        <f t="shared" si="7"/>
        <v>0</v>
      </c>
      <c r="J41" s="121" t="s">
        <v>763</v>
      </c>
    </row>
    <row r="42" spans="1:10" ht="15">
      <c r="A42" s="82" t="s">
        <v>479</v>
      </c>
      <c r="B42" s="64" t="s">
        <v>480</v>
      </c>
      <c r="C42" s="65">
        <v>13.53</v>
      </c>
      <c r="D42" s="65">
        <v>3</v>
      </c>
      <c r="E42" s="51">
        <v>200</v>
      </c>
      <c r="F42" s="52">
        <v>0</v>
      </c>
      <c r="G42" s="69">
        <f t="shared" si="12"/>
        <v>4.927322000492732</v>
      </c>
      <c r="H42" s="67">
        <f t="shared" si="6"/>
        <v>673.3333333333333</v>
      </c>
      <c r="I42" s="67">
        <f t="shared" si="7"/>
        <v>942.6666666666666</v>
      </c>
      <c r="J42" s="88"/>
    </row>
    <row r="43" spans="1:10" ht="15">
      <c r="A43" s="82" t="s">
        <v>481</v>
      </c>
      <c r="B43" s="64" t="s">
        <v>482</v>
      </c>
      <c r="C43" s="65">
        <v>43.93</v>
      </c>
      <c r="D43" s="65">
        <v>3</v>
      </c>
      <c r="E43" s="51">
        <v>600</v>
      </c>
      <c r="F43" s="52">
        <v>400</v>
      </c>
      <c r="G43" s="69">
        <f t="shared" si="12"/>
        <v>4.552697473252903</v>
      </c>
      <c r="H43" s="67">
        <f t="shared" si="6"/>
        <v>2019.9999999999998</v>
      </c>
      <c r="I43" s="67">
        <f t="shared" si="7"/>
        <v>2828</v>
      </c>
      <c r="J43" s="88"/>
    </row>
    <row r="44" spans="1:10" ht="15">
      <c r="A44" s="82" t="s">
        <v>500</v>
      </c>
      <c r="B44" s="64" t="s">
        <v>501</v>
      </c>
      <c r="C44" s="65">
        <v>13.8</v>
      </c>
      <c r="D44" s="65">
        <v>3</v>
      </c>
      <c r="E44" s="51">
        <v>0</v>
      </c>
      <c r="F44" s="52">
        <v>100</v>
      </c>
      <c r="G44" s="66">
        <f>F44/(C44*D44)</f>
        <v>2.4154589371980673</v>
      </c>
      <c r="H44" s="67">
        <f t="shared" si="6"/>
        <v>0</v>
      </c>
      <c r="I44" s="67">
        <f t="shared" si="7"/>
        <v>0</v>
      </c>
      <c r="J44" s="88"/>
    </row>
    <row r="45" spans="1:10" ht="15">
      <c r="A45" s="82" t="s">
        <v>677</v>
      </c>
      <c r="B45" s="64" t="s">
        <v>678</v>
      </c>
      <c r="C45" s="65">
        <v>8.32</v>
      </c>
      <c r="D45" s="65">
        <v>3</v>
      </c>
      <c r="E45" s="51">
        <v>150</v>
      </c>
      <c r="F45" s="52">
        <v>120</v>
      </c>
      <c r="G45" s="69">
        <f>E45/(C45*D45)</f>
        <v>6.009615384615384</v>
      </c>
      <c r="H45" s="67">
        <f t="shared" si="6"/>
        <v>504.99999999999994</v>
      </c>
      <c r="I45" s="67">
        <f t="shared" si="7"/>
        <v>707</v>
      </c>
      <c r="J45" s="88"/>
    </row>
    <row r="46" spans="1:10" ht="15">
      <c r="A46" s="82" t="s">
        <v>679</v>
      </c>
      <c r="B46" s="64" t="s">
        <v>722</v>
      </c>
      <c r="C46" s="65">
        <v>1.98</v>
      </c>
      <c r="D46" s="65">
        <v>2.6</v>
      </c>
      <c r="E46" s="51">
        <v>0</v>
      </c>
      <c r="F46" s="52">
        <v>30</v>
      </c>
      <c r="G46" s="66">
        <f>F46/(C46*D46)</f>
        <v>5.827505827505828</v>
      </c>
      <c r="H46" s="67">
        <f t="shared" si="6"/>
        <v>0</v>
      </c>
      <c r="I46" s="67">
        <f t="shared" si="7"/>
        <v>0</v>
      </c>
      <c r="J46" s="121" t="s">
        <v>763</v>
      </c>
    </row>
    <row r="47" spans="1:10" ht="15">
      <c r="A47" s="82" t="s">
        <v>716</v>
      </c>
      <c r="B47" s="64" t="s">
        <v>717</v>
      </c>
      <c r="C47" s="65">
        <v>1.55</v>
      </c>
      <c r="D47" s="65">
        <v>2.6</v>
      </c>
      <c r="E47" s="51">
        <v>0</v>
      </c>
      <c r="F47" s="52">
        <v>50</v>
      </c>
      <c r="G47" s="66">
        <f>F47/(C47*D47)</f>
        <v>12.406947890818858</v>
      </c>
      <c r="H47" s="67">
        <f>(E47/3600)*$H$1*$G$1*$I$1</f>
        <v>0</v>
      </c>
      <c r="I47" s="67">
        <f>E47*$H$1*$G$1/3600*$J$1</f>
        <v>0</v>
      </c>
      <c r="J47" s="121" t="s">
        <v>763</v>
      </c>
    </row>
    <row r="48" spans="1:10" ht="15">
      <c r="A48" s="82" t="s">
        <v>718</v>
      </c>
      <c r="B48" s="64" t="s">
        <v>719</v>
      </c>
      <c r="C48" s="65">
        <v>1.66</v>
      </c>
      <c r="D48" s="65">
        <v>2.6</v>
      </c>
      <c r="E48" s="51">
        <v>0</v>
      </c>
      <c r="F48" s="52">
        <v>50</v>
      </c>
      <c r="G48" s="66">
        <f>F48/(C48*D48)</f>
        <v>11.584800741427248</v>
      </c>
      <c r="H48" s="67">
        <f>(E48/3600)*$H$1*$G$1*$I$1</f>
        <v>0</v>
      </c>
      <c r="I48" s="67">
        <f>E48*$H$1*$G$1/3600*$J$1</f>
        <v>0</v>
      </c>
      <c r="J48" s="121" t="s">
        <v>763</v>
      </c>
    </row>
    <row r="49" spans="1:10" ht="15">
      <c r="A49" s="82" t="s">
        <v>720</v>
      </c>
      <c r="B49" s="64" t="s">
        <v>721</v>
      </c>
      <c r="C49" s="65">
        <v>1.98</v>
      </c>
      <c r="D49" s="65">
        <v>2.6</v>
      </c>
      <c r="E49" s="51">
        <v>0</v>
      </c>
      <c r="F49" s="52">
        <v>30</v>
      </c>
      <c r="G49" s="66">
        <f>F49/(C49*D49)</f>
        <v>5.827505827505828</v>
      </c>
      <c r="H49" s="67">
        <f>(E49/3600)*$H$1*$G$1*$I$1</f>
        <v>0</v>
      </c>
      <c r="I49" s="67">
        <f>E49*$H$1*$G$1/3600*$J$1</f>
        <v>0</v>
      </c>
      <c r="J49" s="121" t="s">
        <v>763</v>
      </c>
    </row>
    <row r="50" spans="1:9" ht="15">
      <c r="A50" s="1"/>
      <c r="B50" s="64"/>
      <c r="C50" s="65"/>
      <c r="D50" s="65"/>
      <c r="E50" s="70">
        <f>SUM(E23:E49)</f>
        <v>3630</v>
      </c>
      <c r="F50" s="71">
        <f>SUM(F23:F49)</f>
        <v>5310</v>
      </c>
      <c r="G50" s="72"/>
      <c r="H50" s="73">
        <f t="shared" si="6"/>
        <v>12221</v>
      </c>
      <c r="I50" s="74">
        <f t="shared" si="7"/>
        <v>17109.399999999998</v>
      </c>
    </row>
    <row r="51" spans="2:9" s="83" customFormat="1" ht="15">
      <c r="B51" s="155" t="s">
        <v>740</v>
      </c>
      <c r="C51" s="156"/>
      <c r="D51" s="156"/>
      <c r="E51" s="156"/>
      <c r="F51" s="156"/>
      <c r="G51" s="156"/>
      <c r="H51" s="156"/>
      <c r="I51" s="157"/>
    </row>
    <row r="52" spans="1:9" s="83" customFormat="1" ht="15">
      <c r="A52" s="82" t="s">
        <v>498</v>
      </c>
      <c r="B52" s="64" t="s">
        <v>499</v>
      </c>
      <c r="C52" s="65">
        <v>10.2</v>
      </c>
      <c r="D52" s="65">
        <v>3</v>
      </c>
      <c r="E52" s="51">
        <v>200</v>
      </c>
      <c r="F52" s="52">
        <v>300</v>
      </c>
      <c r="G52" s="69">
        <f>E52/(C52*D52)</f>
        <v>6.535947712418301</v>
      </c>
      <c r="H52" s="67">
        <f>(E52/3600)*$H$1*$G$1*$I$1</f>
        <v>673.3333333333333</v>
      </c>
      <c r="I52" s="67">
        <f>E52*$H$1*$G$1/3600*$J$1</f>
        <v>942.6666666666666</v>
      </c>
    </row>
    <row r="53" spans="1:9" s="83" customFormat="1" ht="15">
      <c r="A53" s="82" t="s">
        <v>483</v>
      </c>
      <c r="B53" s="64" t="s">
        <v>674</v>
      </c>
      <c r="C53" s="65">
        <v>18.56</v>
      </c>
      <c r="D53" s="65">
        <v>3</v>
      </c>
      <c r="E53" s="51">
        <v>250</v>
      </c>
      <c r="F53" s="52">
        <v>250</v>
      </c>
      <c r="G53" s="69">
        <f>E53/(C53*D53)</f>
        <v>4.489942528735633</v>
      </c>
      <c r="H53" s="67">
        <f>(E53/3600)*$H$1*$G$1*$I$1</f>
        <v>841.6666666666665</v>
      </c>
      <c r="I53" s="67">
        <f>E53*$H$1*$G$1/3600*$J$1</f>
        <v>1178.3333333333335</v>
      </c>
    </row>
    <row r="54" spans="1:9" s="83" customFormat="1" ht="15">
      <c r="A54" s="82" t="s">
        <v>494</v>
      </c>
      <c r="B54" s="64" t="s">
        <v>495</v>
      </c>
      <c r="C54" s="65">
        <v>57.85</v>
      </c>
      <c r="D54" s="65">
        <v>3</v>
      </c>
      <c r="E54" s="51">
        <v>800</v>
      </c>
      <c r="F54" s="52">
        <f>E54*0.8</f>
        <v>640</v>
      </c>
      <c r="G54" s="69">
        <f>E54/(C54*D54)</f>
        <v>4.609622587150676</v>
      </c>
      <c r="H54" s="67">
        <f>(E54/3600)*$H$1*$G$1*$I$1</f>
        <v>2693.333333333333</v>
      </c>
      <c r="I54" s="67">
        <f>E54*$H$1*$G$1/3600*$J$1</f>
        <v>3770.6666666666665</v>
      </c>
    </row>
    <row r="55" spans="1:9" s="83" customFormat="1" ht="15">
      <c r="A55" s="82" t="s">
        <v>496</v>
      </c>
      <c r="B55" s="64" t="s">
        <v>497</v>
      </c>
      <c r="C55" s="65">
        <v>56.57</v>
      </c>
      <c r="D55" s="65">
        <v>3</v>
      </c>
      <c r="E55" s="51">
        <v>800</v>
      </c>
      <c r="F55" s="52">
        <f>E55*0.9</f>
        <v>720</v>
      </c>
      <c r="G55" s="69">
        <f>E55/(C55*D55)</f>
        <v>4.713923752283306</v>
      </c>
      <c r="H55" s="67">
        <f>(E55/3600)*$H$1*$G$1*$I$1</f>
        <v>2693.333333333333</v>
      </c>
      <c r="I55" s="67">
        <f>E55*$H$1*$G$1/3600*$J$1</f>
        <v>3770.6666666666665</v>
      </c>
    </row>
    <row r="56" spans="1:9" s="83" customFormat="1" ht="15">
      <c r="A56" s="1"/>
      <c r="B56" s="89"/>
      <c r="C56" s="90"/>
      <c r="D56" s="90"/>
      <c r="E56" s="70">
        <f>SUM(E52:E55)</f>
        <v>2050</v>
      </c>
      <c r="F56" s="71">
        <f>SUM(F52:F55)</f>
        <v>1910</v>
      </c>
      <c r="G56" s="72"/>
      <c r="H56" s="73"/>
      <c r="I56" s="74"/>
    </row>
    <row r="57" spans="1:9" ht="15">
      <c r="A57" s="1"/>
      <c r="B57" s="132" t="s">
        <v>667</v>
      </c>
      <c r="C57" s="133"/>
      <c r="D57" s="133"/>
      <c r="E57" s="133"/>
      <c r="F57" s="133"/>
      <c r="G57" s="133"/>
      <c r="H57" s="133"/>
      <c r="I57" s="134"/>
    </row>
    <row r="58" spans="1:9" ht="15">
      <c r="A58" s="75" t="s">
        <v>484</v>
      </c>
      <c r="B58" s="76" t="s">
        <v>666</v>
      </c>
      <c r="C58" s="77">
        <v>55.33</v>
      </c>
      <c r="D58" s="77">
        <v>3</v>
      </c>
      <c r="E58" s="53">
        <v>3600</v>
      </c>
      <c r="F58" s="55">
        <f>E58*0.8</f>
        <v>2880</v>
      </c>
      <c r="G58" s="78">
        <f aca="true" t="shared" si="13" ref="G58:G64">E58/(C58*D58)</f>
        <v>21.688053497198624</v>
      </c>
      <c r="H58" s="79">
        <f aca="true" t="shared" si="14" ref="H58:H73">(E58/3600)*$H$1*$G$1*$I$1</f>
        <v>12120</v>
      </c>
      <c r="I58" s="79">
        <f aca="true" t="shared" si="15" ref="I58:I73">E58*$H$1*$G$1/3600*$J$1</f>
        <v>16968</v>
      </c>
    </row>
    <row r="59" spans="1:9" ht="15">
      <c r="A59" s="75" t="s">
        <v>485</v>
      </c>
      <c r="B59" s="76" t="s">
        <v>79</v>
      </c>
      <c r="C59" s="77">
        <v>15.03</v>
      </c>
      <c r="D59" s="77">
        <v>3</v>
      </c>
      <c r="E59" s="53">
        <v>280</v>
      </c>
      <c r="F59" s="55">
        <v>240</v>
      </c>
      <c r="G59" s="78">
        <f t="shared" si="13"/>
        <v>6.209802616988246</v>
      </c>
      <c r="H59" s="79">
        <f t="shared" si="14"/>
        <v>942.6666666666666</v>
      </c>
      <c r="I59" s="79">
        <f t="shared" si="15"/>
        <v>1319.7333333333333</v>
      </c>
    </row>
    <row r="60" spans="1:9" ht="15">
      <c r="A60" s="75" t="s">
        <v>486</v>
      </c>
      <c r="B60" s="76" t="s">
        <v>144</v>
      </c>
      <c r="C60" s="77">
        <v>5.9</v>
      </c>
      <c r="D60" s="77">
        <v>3</v>
      </c>
      <c r="E60" s="53">
        <v>0</v>
      </c>
      <c r="F60" s="55">
        <v>160</v>
      </c>
      <c r="G60" s="80">
        <f>F60/(C60*D60)</f>
        <v>9.039548022598868</v>
      </c>
      <c r="H60" s="79">
        <f>(E60/3600)*$H$1*$G$1*$I$1</f>
        <v>0</v>
      </c>
      <c r="I60" s="79">
        <f>E60*$H$1*$G$1/3600*$J$1</f>
        <v>0</v>
      </c>
    </row>
    <row r="61" spans="1:9" ht="15">
      <c r="A61" s="81" t="s">
        <v>502</v>
      </c>
      <c r="B61" s="76" t="s">
        <v>676</v>
      </c>
      <c r="C61" s="77">
        <v>3.8</v>
      </c>
      <c r="D61" s="77">
        <v>3</v>
      </c>
      <c r="E61" s="54">
        <v>350</v>
      </c>
      <c r="F61" s="55">
        <v>0</v>
      </c>
      <c r="G61" s="78">
        <f t="shared" si="13"/>
        <v>30.701754385964914</v>
      </c>
      <c r="H61" s="79">
        <f>(E61/3600)*$H$1*$G$1*$I$1</f>
        <v>1178.3333333333333</v>
      </c>
      <c r="I61" s="79">
        <f>E61*$H$1*$G$1/3600*$J$1</f>
        <v>1649.6666666666665</v>
      </c>
    </row>
    <row r="62" spans="1:9" ht="15">
      <c r="A62" s="82"/>
      <c r="B62" s="64"/>
      <c r="C62" s="65"/>
      <c r="D62" s="65"/>
      <c r="E62" s="70">
        <f>SUM(E58:E61)</f>
        <v>4230</v>
      </c>
      <c r="F62" s="71">
        <f>SUM(F58:F60)</f>
        <v>3280</v>
      </c>
      <c r="G62" s="69"/>
      <c r="H62" s="73">
        <f>SUM(H58:H60)</f>
        <v>13062.666666666666</v>
      </c>
      <c r="I62" s="74">
        <f>SUM(I58:I60)</f>
        <v>18287.733333333334</v>
      </c>
    </row>
    <row r="63" spans="1:9" ht="15">
      <c r="A63" s="1"/>
      <c r="B63" s="152" t="s">
        <v>669</v>
      </c>
      <c r="C63" s="153"/>
      <c r="D63" s="153"/>
      <c r="E63" s="153"/>
      <c r="F63" s="153"/>
      <c r="G63" s="153"/>
      <c r="H63" s="153"/>
      <c r="I63" s="154"/>
    </row>
    <row r="64" spans="1:9" ht="15">
      <c r="A64" s="75" t="s">
        <v>487</v>
      </c>
      <c r="B64" s="76" t="s">
        <v>506</v>
      </c>
      <c r="C64" s="77">
        <v>42.67</v>
      </c>
      <c r="D64" s="77">
        <v>3</v>
      </c>
      <c r="E64" s="53">
        <v>2400</v>
      </c>
      <c r="F64" s="55">
        <f>E64*0.8</f>
        <v>1920</v>
      </c>
      <c r="G64" s="78">
        <f t="shared" si="13"/>
        <v>18.74853527068198</v>
      </c>
      <c r="H64" s="79">
        <f t="shared" si="14"/>
        <v>8079.999999999999</v>
      </c>
      <c r="I64" s="79">
        <f t="shared" si="15"/>
        <v>11312</v>
      </c>
    </row>
    <row r="65" spans="1:9" ht="15">
      <c r="A65" s="75" t="s">
        <v>488</v>
      </c>
      <c r="B65" s="76" t="s">
        <v>79</v>
      </c>
      <c r="C65" s="77">
        <v>13.85</v>
      </c>
      <c r="D65" s="77">
        <v>3</v>
      </c>
      <c r="E65" s="53">
        <v>200</v>
      </c>
      <c r="F65" s="55">
        <f>E65*0.9</f>
        <v>180</v>
      </c>
      <c r="G65" s="78">
        <f>E65/(C65*D65)</f>
        <v>4.813477737665464</v>
      </c>
      <c r="H65" s="79">
        <f t="shared" si="14"/>
        <v>673.3333333333333</v>
      </c>
      <c r="I65" s="79">
        <f t="shared" si="15"/>
        <v>942.6666666666666</v>
      </c>
    </row>
    <row r="66" spans="1:9" ht="15">
      <c r="A66" s="75" t="s">
        <v>489</v>
      </c>
      <c r="B66" s="76" t="s">
        <v>79</v>
      </c>
      <c r="C66" s="77">
        <v>12.56</v>
      </c>
      <c r="D66" s="77">
        <v>3</v>
      </c>
      <c r="E66" s="54">
        <v>200</v>
      </c>
      <c r="F66" s="55">
        <f>E66*0.9</f>
        <v>180</v>
      </c>
      <c r="G66" s="78">
        <f>E66/(C66*D66)</f>
        <v>5.307855626326964</v>
      </c>
      <c r="H66" s="79">
        <f t="shared" si="14"/>
        <v>673.3333333333333</v>
      </c>
      <c r="I66" s="79">
        <f t="shared" si="15"/>
        <v>942.6666666666666</v>
      </c>
    </row>
    <row r="67" spans="1:9" ht="15">
      <c r="A67" s="75" t="s">
        <v>490</v>
      </c>
      <c r="B67" s="76" t="s">
        <v>505</v>
      </c>
      <c r="C67" s="77">
        <v>42.68</v>
      </c>
      <c r="D67" s="77">
        <v>3</v>
      </c>
      <c r="E67" s="54">
        <v>2400</v>
      </c>
      <c r="F67" s="55">
        <f>E67*0.8</f>
        <v>1920</v>
      </c>
      <c r="G67" s="78">
        <f>E67/(C67*D67)</f>
        <v>18.744142455482663</v>
      </c>
      <c r="H67" s="79">
        <f t="shared" si="14"/>
        <v>8079.999999999999</v>
      </c>
      <c r="I67" s="79">
        <f t="shared" si="15"/>
        <v>11312</v>
      </c>
    </row>
    <row r="68" spans="1:9" ht="15">
      <c r="A68" s="75" t="s">
        <v>491</v>
      </c>
      <c r="B68" s="76" t="s">
        <v>144</v>
      </c>
      <c r="C68" s="77">
        <v>10.85</v>
      </c>
      <c r="D68" s="77">
        <v>3</v>
      </c>
      <c r="E68" s="54">
        <v>0</v>
      </c>
      <c r="F68" s="55">
        <v>320</v>
      </c>
      <c r="G68" s="80">
        <f>F68/(C68*D68)</f>
        <v>9.831029185867896</v>
      </c>
      <c r="H68" s="79">
        <f t="shared" si="14"/>
        <v>0</v>
      </c>
      <c r="I68" s="79">
        <f t="shared" si="15"/>
        <v>0</v>
      </c>
    </row>
    <row r="69" spans="1:9" ht="15">
      <c r="A69" s="1"/>
      <c r="B69" s="10"/>
      <c r="C69" s="2"/>
      <c r="D69" s="2"/>
      <c r="E69" s="50">
        <f>SUM(E64:E68)</f>
        <v>5200</v>
      </c>
      <c r="F69" s="46">
        <f>SUM(F64:F68)</f>
        <v>4520</v>
      </c>
      <c r="G69" s="27"/>
      <c r="H69" s="48">
        <f>SUM(H64:H68)</f>
        <v>17506.666666666664</v>
      </c>
      <c r="I69" s="49">
        <f>SUM(I64:I68)</f>
        <v>24509.333333333332</v>
      </c>
    </row>
    <row r="70" spans="1:9" ht="15">
      <c r="A70" s="1"/>
      <c r="B70" s="155" t="s">
        <v>668</v>
      </c>
      <c r="C70" s="156"/>
      <c r="D70" s="156"/>
      <c r="E70" s="156"/>
      <c r="F70" s="156"/>
      <c r="G70" s="156"/>
      <c r="H70" s="156"/>
      <c r="I70" s="157"/>
    </row>
    <row r="71" spans="1:9" ht="15">
      <c r="A71" s="75" t="s">
        <v>675</v>
      </c>
      <c r="B71" s="76" t="s">
        <v>144</v>
      </c>
      <c r="C71" s="77">
        <v>6.66</v>
      </c>
      <c r="D71" s="77">
        <v>3</v>
      </c>
      <c r="E71" s="54">
        <v>0</v>
      </c>
      <c r="F71" s="55">
        <v>160</v>
      </c>
      <c r="G71" s="78">
        <f>F71/(C71*D71)</f>
        <v>8.008008008008009</v>
      </c>
      <c r="H71" s="79">
        <f>(E71/3600)*$H$1*$G$1*$I$1</f>
        <v>0</v>
      </c>
      <c r="I71" s="79">
        <f>E71*$H$1*$G$1/3600*$J$1</f>
        <v>0</v>
      </c>
    </row>
    <row r="72" spans="1:9" ht="15">
      <c r="A72" s="75" t="s">
        <v>492</v>
      </c>
      <c r="B72" s="76" t="s">
        <v>504</v>
      </c>
      <c r="C72" s="77">
        <v>42.72</v>
      </c>
      <c r="D72" s="77">
        <v>3</v>
      </c>
      <c r="E72" s="54">
        <v>2400</v>
      </c>
      <c r="F72" s="55">
        <f>E72*1.2</f>
        <v>2880</v>
      </c>
      <c r="G72" s="78">
        <f>E72/(C72*D72)</f>
        <v>18.726591760299627</v>
      </c>
      <c r="H72" s="79">
        <f t="shared" si="14"/>
        <v>8079.999999999999</v>
      </c>
      <c r="I72" s="79">
        <f t="shared" si="15"/>
        <v>11312</v>
      </c>
    </row>
    <row r="73" spans="1:9" ht="15">
      <c r="A73" s="75" t="s">
        <v>493</v>
      </c>
      <c r="B73" s="76" t="s">
        <v>79</v>
      </c>
      <c r="C73" s="77">
        <v>13.08</v>
      </c>
      <c r="D73" s="77">
        <v>3</v>
      </c>
      <c r="E73" s="54">
        <v>200</v>
      </c>
      <c r="F73" s="55">
        <v>260</v>
      </c>
      <c r="G73" s="78">
        <f>E73/(C73*D73)</f>
        <v>5.09683995922528</v>
      </c>
      <c r="H73" s="79">
        <f t="shared" si="14"/>
        <v>673.3333333333333</v>
      </c>
      <c r="I73" s="79">
        <f t="shared" si="15"/>
        <v>942.6666666666666</v>
      </c>
    </row>
    <row r="74" spans="1:9" ht="10.15" customHeight="1">
      <c r="A74" s="1"/>
      <c r="B74" s="10"/>
      <c r="C74" s="2"/>
      <c r="D74" s="2"/>
      <c r="E74" s="50">
        <f>SUM(E71:E73)</f>
        <v>2600</v>
      </c>
      <c r="F74" s="46">
        <f>SUM(F71:F73)</f>
        <v>3300</v>
      </c>
      <c r="G74" s="47"/>
      <c r="H74" s="48">
        <f>(E74/3600)*$H$1*$G$1*$I$1</f>
        <v>8753.333333333332</v>
      </c>
      <c r="I74" s="49">
        <f>E74*$H$1*$G$1/3600*$J$1</f>
        <v>12254.666666666668</v>
      </c>
    </row>
    <row r="75" spans="1:9" ht="10.15" customHeight="1">
      <c r="A75" s="1"/>
      <c r="B75" s="10"/>
      <c r="C75" s="2"/>
      <c r="D75" s="2"/>
      <c r="E75" s="16"/>
      <c r="F75" s="17"/>
      <c r="G75" s="45"/>
      <c r="H75" s="13"/>
      <c r="I75" s="13"/>
    </row>
    <row r="76" spans="1:9" ht="10.15" customHeight="1">
      <c r="A76" s="1" t="s">
        <v>207</v>
      </c>
      <c r="B76" s="10" t="s">
        <v>208</v>
      </c>
      <c r="C76" s="2">
        <v>7.2</v>
      </c>
      <c r="D76" s="2"/>
      <c r="E76" s="16"/>
      <c r="F76" s="17"/>
      <c r="G76" s="26" t="s">
        <v>430</v>
      </c>
      <c r="H76" s="13" t="s">
        <v>430</v>
      </c>
      <c r="I76" s="13"/>
    </row>
    <row r="77" spans="1:9" ht="10.15" customHeight="1">
      <c r="A77" s="1" t="s">
        <v>209</v>
      </c>
      <c r="B77" s="10" t="s">
        <v>210</v>
      </c>
      <c r="C77" s="2">
        <v>7.2</v>
      </c>
      <c r="D77" s="2"/>
      <c r="E77" s="16"/>
      <c r="F77" s="17"/>
      <c r="G77" s="26" t="s">
        <v>507</v>
      </c>
      <c r="H77" s="13" t="s">
        <v>430</v>
      </c>
      <c r="I77" s="13"/>
    </row>
    <row r="78" spans="1:9" ht="10.15" customHeight="1">
      <c r="A78" s="1" t="s">
        <v>211</v>
      </c>
      <c r="B78" s="10" t="s">
        <v>212</v>
      </c>
      <c r="C78" s="2">
        <v>7.2</v>
      </c>
      <c r="D78" s="2"/>
      <c r="E78" s="16"/>
      <c r="F78" s="17"/>
      <c r="G78" s="26" t="s">
        <v>430</v>
      </c>
      <c r="H78" s="13" t="s">
        <v>430</v>
      </c>
      <c r="I78" s="13"/>
    </row>
    <row r="79" spans="1:9" ht="10.15" customHeight="1">
      <c r="A79" s="1" t="s">
        <v>213</v>
      </c>
      <c r="B79" s="10" t="s">
        <v>214</v>
      </c>
      <c r="C79" s="2">
        <v>7.65</v>
      </c>
      <c r="D79" s="2"/>
      <c r="E79" s="16"/>
      <c r="F79" s="17"/>
      <c r="G79" s="26" t="s">
        <v>430</v>
      </c>
      <c r="H79" s="13" t="s">
        <v>430</v>
      </c>
      <c r="I79" s="13"/>
    </row>
    <row r="80" spans="1:9" ht="10.15" customHeight="1">
      <c r="A80" s="1" t="s">
        <v>215</v>
      </c>
      <c r="B80" s="10" t="s">
        <v>216</v>
      </c>
      <c r="C80" s="2">
        <v>2.25</v>
      </c>
      <c r="D80" s="2"/>
      <c r="E80" s="16"/>
      <c r="F80" s="17"/>
      <c r="G80" s="26" t="s">
        <v>430</v>
      </c>
      <c r="H80" s="13" t="s">
        <v>430</v>
      </c>
      <c r="I80" s="13"/>
    </row>
    <row r="81" spans="1:9" ht="10.15" customHeight="1">
      <c r="A81" s="1" t="s">
        <v>217</v>
      </c>
      <c r="B81" s="10" t="s">
        <v>208</v>
      </c>
      <c r="C81" s="2">
        <v>8.91</v>
      </c>
      <c r="D81" s="2"/>
      <c r="E81" s="16"/>
      <c r="F81" s="17"/>
      <c r="G81" s="26" t="s">
        <v>430</v>
      </c>
      <c r="H81" s="13" t="s">
        <v>430</v>
      </c>
      <c r="I81" s="13"/>
    </row>
    <row r="82" spans="1:9" ht="10.15" customHeight="1">
      <c r="A82" s="1" t="s">
        <v>218</v>
      </c>
      <c r="B82" s="10" t="s">
        <v>210</v>
      </c>
      <c r="C82" s="2">
        <v>8.91</v>
      </c>
      <c r="D82" s="2"/>
      <c r="E82" s="16"/>
      <c r="F82" s="17"/>
      <c r="G82" s="26" t="s">
        <v>430</v>
      </c>
      <c r="H82" s="13" t="s">
        <v>430</v>
      </c>
      <c r="I82" s="13"/>
    </row>
    <row r="83" spans="1:9" ht="10.15" customHeight="1">
      <c r="A83" s="3" t="s">
        <v>219</v>
      </c>
      <c r="B83" s="11" t="s">
        <v>212</v>
      </c>
      <c r="C83" s="4">
        <v>8.91</v>
      </c>
      <c r="D83" s="2"/>
      <c r="E83" s="16"/>
      <c r="F83" s="17"/>
      <c r="G83" s="26" t="s">
        <v>430</v>
      </c>
      <c r="H83" s="13" t="s">
        <v>430</v>
      </c>
      <c r="I83" s="13"/>
    </row>
    <row r="84" spans="1:9" ht="10.15" customHeight="1">
      <c r="A84" s="5" t="s">
        <v>19</v>
      </c>
      <c r="B84" s="12" t="s">
        <v>19</v>
      </c>
      <c r="C84" s="6" t="s">
        <v>503</v>
      </c>
      <c r="D84" s="2"/>
      <c r="E84" s="16"/>
      <c r="F84" s="17"/>
      <c r="G84" s="26" t="s">
        <v>430</v>
      </c>
      <c r="H84" s="13" t="s">
        <v>430</v>
      </c>
      <c r="I84" s="13"/>
    </row>
  </sheetData>
  <mergeCells count="8">
    <mergeCell ref="J2:K2"/>
    <mergeCell ref="B57:I57"/>
    <mergeCell ref="B63:I63"/>
    <mergeCell ref="B70:I70"/>
    <mergeCell ref="B5:I5"/>
    <mergeCell ref="B22:I22"/>
    <mergeCell ref="A2:C2"/>
    <mergeCell ref="B51:I51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6E3E1-E5FF-4DBD-A390-AA3BE9242647}">
  <sheetPr>
    <pageSetUpPr fitToPage="1"/>
  </sheetPr>
  <dimension ref="A1:L81"/>
  <sheetViews>
    <sheetView zoomScale="150" zoomScaleNormal="150" workbookViewId="0" topLeftCell="A46">
      <selection activeCell="A1" sqref="A1:L81"/>
    </sheetView>
  </sheetViews>
  <sheetFormatPr defaultColWidth="9.140625" defaultRowHeight="15"/>
  <cols>
    <col min="1" max="1" width="8.140625" style="29" customWidth="1"/>
    <col min="2" max="2" width="21.57421875" style="29" customWidth="1"/>
    <col min="3" max="3" width="9.57421875" style="29" customWidth="1"/>
    <col min="4" max="16384" width="8.7109375" style="29" customWidth="1"/>
  </cols>
  <sheetData>
    <row r="1" spans="1:12" ht="15">
      <c r="A1"/>
      <c r="B1"/>
      <c r="C1"/>
      <c r="D1">
        <v>5</v>
      </c>
      <c r="E1">
        <v>12</v>
      </c>
      <c r="F1">
        <v>15</v>
      </c>
      <c r="G1">
        <v>1010</v>
      </c>
      <c r="H1">
        <v>1.2</v>
      </c>
      <c r="I1">
        <v>10</v>
      </c>
      <c r="J1">
        <v>14</v>
      </c>
      <c r="K1"/>
      <c r="L1"/>
    </row>
    <row r="2" spans="1:12" ht="12.65" customHeight="1">
      <c r="A2" s="139" t="s">
        <v>435</v>
      </c>
      <c r="B2" s="139"/>
      <c r="C2" s="139"/>
      <c r="D2" s="7" t="s">
        <v>220</v>
      </c>
      <c r="E2" s="7" t="s">
        <v>221</v>
      </c>
      <c r="F2" s="7" t="s">
        <v>222</v>
      </c>
      <c r="G2" s="7" t="s">
        <v>223</v>
      </c>
      <c r="H2" s="24" t="s">
        <v>431</v>
      </c>
      <c r="I2" s="24" t="s">
        <v>432</v>
      </c>
      <c r="J2" s="127" t="s">
        <v>224</v>
      </c>
      <c r="K2" s="128"/>
      <c r="L2" s="25"/>
    </row>
    <row r="3" spans="1:12" ht="12.65" customHeight="1">
      <c r="A3" s="43"/>
      <c r="B3" s="44"/>
      <c r="C3" s="44"/>
      <c r="D3" s="2"/>
      <c r="E3" s="2"/>
      <c r="F3" s="17"/>
      <c r="G3" s="2"/>
      <c r="H3" s="2"/>
      <c r="I3" s="2"/>
      <c r="J3" s="23" t="s">
        <v>433</v>
      </c>
      <c r="K3" s="23" t="s">
        <v>434</v>
      </c>
      <c r="L3"/>
    </row>
    <row r="4" spans="1:12" ht="12.65" customHeight="1">
      <c r="A4" s="8" t="s">
        <v>1</v>
      </c>
      <c r="B4" s="9" t="s">
        <v>2</v>
      </c>
      <c r="C4" s="9" t="s">
        <v>3</v>
      </c>
      <c r="D4" s="2"/>
      <c r="E4" s="2"/>
      <c r="F4" s="2"/>
      <c r="G4" s="26"/>
      <c r="H4" s="2"/>
      <c r="I4" s="2"/>
      <c r="J4" s="2"/>
      <c r="K4" s="2"/>
      <c r="L4"/>
    </row>
    <row r="5" spans="1:12" ht="15">
      <c r="A5" s="8"/>
      <c r="B5" s="158" t="s">
        <v>586</v>
      </c>
      <c r="C5" s="159"/>
      <c r="D5" s="159"/>
      <c r="E5" s="159"/>
      <c r="F5" s="159"/>
      <c r="G5" s="159"/>
      <c r="H5" s="159"/>
      <c r="I5" s="160"/>
      <c r="J5" s="2"/>
      <c r="K5" s="2"/>
      <c r="L5"/>
    </row>
    <row r="6" spans="1:12" ht="15">
      <c r="A6" s="13" t="s">
        <v>515</v>
      </c>
      <c r="B6" s="13" t="s">
        <v>5</v>
      </c>
      <c r="C6" s="13">
        <v>37.04</v>
      </c>
      <c r="D6" s="2"/>
      <c r="E6" s="60">
        <v>200</v>
      </c>
      <c r="F6" s="52">
        <v>0</v>
      </c>
      <c r="G6" s="26"/>
      <c r="H6" s="13">
        <f>(E6/3600)*$H$1*$G$1*$I$1</f>
        <v>673.3333333333333</v>
      </c>
      <c r="I6" s="13">
        <f>E6*$H$1*$G$1/3600*$J$1</f>
        <v>942.6666666666666</v>
      </c>
      <c r="J6" s="2"/>
      <c r="K6" s="2"/>
      <c r="L6"/>
    </row>
    <row r="7" spans="1:12" ht="15">
      <c r="A7" s="13" t="s">
        <v>516</v>
      </c>
      <c r="B7" s="13" t="s">
        <v>7</v>
      </c>
      <c r="C7" s="13">
        <v>27.84</v>
      </c>
      <c r="D7" s="2">
        <v>2.8</v>
      </c>
      <c r="E7" s="60">
        <v>100</v>
      </c>
      <c r="F7" s="52">
        <v>300</v>
      </c>
      <c r="G7" s="27">
        <f>F7/(C7*D7)</f>
        <v>3.8485221674876846</v>
      </c>
      <c r="H7" s="13">
        <f aca="true" t="shared" si="0" ref="H7:H13">(E7/3600)*$H$1*$G$1*$I$1</f>
        <v>336.66666666666663</v>
      </c>
      <c r="I7" s="13">
        <f aca="true" t="shared" si="1" ref="I7:I13">E7*$H$1*$G$1/3600*$J$1</f>
        <v>471.3333333333333</v>
      </c>
      <c r="J7" s="2">
        <f>C7*D7*$F$1</f>
        <v>1169.28</v>
      </c>
      <c r="K7" s="2"/>
      <c r="L7"/>
    </row>
    <row r="8" spans="1:12" ht="15">
      <c r="A8" s="13" t="s">
        <v>517</v>
      </c>
      <c r="B8" s="13" t="s">
        <v>5</v>
      </c>
      <c r="C8" s="13">
        <v>35.71</v>
      </c>
      <c r="D8" s="2"/>
      <c r="E8" s="60">
        <v>100</v>
      </c>
      <c r="F8" s="52">
        <v>0</v>
      </c>
      <c r="G8" s="26"/>
      <c r="H8" s="13">
        <f t="shared" si="0"/>
        <v>336.66666666666663</v>
      </c>
      <c r="I8" s="13">
        <f t="shared" si="1"/>
        <v>471.3333333333333</v>
      </c>
      <c r="J8" s="2"/>
      <c r="K8" s="2"/>
      <c r="L8"/>
    </row>
    <row r="9" spans="1:12" ht="15">
      <c r="A9" s="13" t="s">
        <v>518</v>
      </c>
      <c r="B9" s="13" t="s">
        <v>35</v>
      </c>
      <c r="C9" s="13">
        <v>66.62</v>
      </c>
      <c r="D9" s="2">
        <v>3</v>
      </c>
      <c r="E9" s="51">
        <v>300</v>
      </c>
      <c r="F9" s="52">
        <v>600</v>
      </c>
      <c r="G9" s="27">
        <f>F9/(C9*D9)</f>
        <v>3.0021014710297207</v>
      </c>
      <c r="H9" s="13">
        <f t="shared" si="0"/>
        <v>1009.9999999999999</v>
      </c>
      <c r="I9" s="13">
        <f t="shared" si="1"/>
        <v>1414</v>
      </c>
      <c r="J9" s="62">
        <v>2000</v>
      </c>
      <c r="K9" s="2"/>
      <c r="L9"/>
    </row>
    <row r="10" spans="1:12" ht="15">
      <c r="A10" s="13" t="s">
        <v>519</v>
      </c>
      <c r="B10" s="13" t="s">
        <v>35</v>
      </c>
      <c r="C10" s="13">
        <v>168.03</v>
      </c>
      <c r="D10" s="2">
        <v>2.6</v>
      </c>
      <c r="E10" s="51">
        <v>1300</v>
      </c>
      <c r="F10" s="52">
        <v>600</v>
      </c>
      <c r="G10" s="26"/>
      <c r="H10" s="13">
        <f t="shared" si="0"/>
        <v>4376.666666666666</v>
      </c>
      <c r="I10" s="13">
        <f t="shared" si="1"/>
        <v>6127.333333333334</v>
      </c>
      <c r="J10" s="2"/>
      <c r="K10" s="2"/>
      <c r="L10"/>
    </row>
    <row r="11" spans="1:12" ht="15">
      <c r="A11" s="13" t="s">
        <v>520</v>
      </c>
      <c r="B11" s="13" t="s">
        <v>286</v>
      </c>
      <c r="C11" s="13">
        <v>7.37</v>
      </c>
      <c r="D11" s="2">
        <v>4</v>
      </c>
      <c r="E11" s="51">
        <v>150</v>
      </c>
      <c r="F11" s="52">
        <v>0</v>
      </c>
      <c r="G11" s="45">
        <f>E11/(C11*D11)</f>
        <v>5.088195386702849</v>
      </c>
      <c r="H11" s="13">
        <f t="shared" si="0"/>
        <v>504.99999999999994</v>
      </c>
      <c r="I11" s="13">
        <f t="shared" si="1"/>
        <v>707</v>
      </c>
      <c r="J11" s="2"/>
      <c r="K11" s="2"/>
      <c r="L11"/>
    </row>
    <row r="12" spans="1:12" ht="15">
      <c r="A12" s="13" t="s">
        <v>521</v>
      </c>
      <c r="B12" s="13" t="s">
        <v>522</v>
      </c>
      <c r="C12" s="13">
        <v>3.41</v>
      </c>
      <c r="D12" s="2">
        <v>3</v>
      </c>
      <c r="E12" s="51">
        <v>50</v>
      </c>
      <c r="F12" s="52">
        <v>160</v>
      </c>
      <c r="G12" s="45">
        <f>E12/(C12*D12)</f>
        <v>4.887585532746823</v>
      </c>
      <c r="H12" s="13">
        <f t="shared" si="0"/>
        <v>168.33333333333331</v>
      </c>
      <c r="I12" s="13">
        <f t="shared" si="1"/>
        <v>235.66666666666666</v>
      </c>
      <c r="J12" s="2"/>
      <c r="K12" s="2"/>
      <c r="L12"/>
    </row>
    <row r="13" spans="1:12" ht="15">
      <c r="A13" s="13" t="s">
        <v>523</v>
      </c>
      <c r="B13" s="13" t="s">
        <v>524</v>
      </c>
      <c r="C13" s="13">
        <v>52.83</v>
      </c>
      <c r="D13" s="2">
        <v>3</v>
      </c>
      <c r="E13" s="51">
        <v>600</v>
      </c>
      <c r="F13" s="52">
        <v>400</v>
      </c>
      <c r="G13" s="45">
        <f>E13/(C13*D13)</f>
        <v>3.785727806170736</v>
      </c>
      <c r="H13" s="13">
        <f t="shared" si="0"/>
        <v>2019.9999999999998</v>
      </c>
      <c r="I13" s="13">
        <f t="shared" si="1"/>
        <v>2828</v>
      </c>
      <c r="J13" s="2"/>
      <c r="K13" s="2"/>
      <c r="L13"/>
    </row>
    <row r="14" spans="1:12" ht="15">
      <c r="A14" s="13" t="s">
        <v>525</v>
      </c>
      <c r="B14" s="13" t="s">
        <v>302</v>
      </c>
      <c r="C14" s="13">
        <v>27.91</v>
      </c>
      <c r="D14" s="2">
        <v>3</v>
      </c>
      <c r="E14" s="51">
        <v>400</v>
      </c>
      <c r="F14" s="52">
        <v>300</v>
      </c>
      <c r="G14" s="45">
        <f>E14/(C14*D14)</f>
        <v>4.777260241251642</v>
      </c>
      <c r="H14" s="13">
        <f>(E14/3600)*$H$1*$G$1*$I$1</f>
        <v>1346.6666666666665</v>
      </c>
      <c r="I14" s="13">
        <f>E14*$H$1*$G$1/3600*$J$1</f>
        <v>1885.3333333333333</v>
      </c>
      <c r="J14" s="2"/>
      <c r="K14" s="2"/>
      <c r="L14"/>
    </row>
    <row r="15" spans="1:11" ht="15">
      <c r="A15" s="13" t="s">
        <v>526</v>
      </c>
      <c r="B15" s="13" t="s">
        <v>527</v>
      </c>
      <c r="C15" s="13">
        <v>5.81</v>
      </c>
      <c r="D15" s="2">
        <v>3</v>
      </c>
      <c r="E15" s="51">
        <v>0</v>
      </c>
      <c r="F15" s="52">
        <v>100</v>
      </c>
      <c r="G15" s="27">
        <f>F15/(C15*D15)</f>
        <v>5.737234652897303</v>
      </c>
      <c r="H15" s="13">
        <f>(E15/3600)*$H$1*$G$1*$I$1</f>
        <v>0</v>
      </c>
      <c r="I15" s="13">
        <f>E15*$H$1*$G$1/3600*$J$1</f>
        <v>0</v>
      </c>
      <c r="J15" s="2"/>
      <c r="K15" s="2"/>
    </row>
    <row r="16" spans="1:11" ht="15">
      <c r="A16" s="13" t="s">
        <v>528</v>
      </c>
      <c r="B16" s="13" t="s">
        <v>305</v>
      </c>
      <c r="C16" s="13">
        <v>11.97</v>
      </c>
      <c r="D16" s="2">
        <v>3</v>
      </c>
      <c r="E16" s="51">
        <v>200</v>
      </c>
      <c r="F16" s="52">
        <v>160</v>
      </c>
      <c r="G16" s="45">
        <f>E16/(C16*D16)</f>
        <v>5.56947925368978</v>
      </c>
      <c r="H16" s="13">
        <f aca="true" t="shared" si="2" ref="H16:H80">(E16/3600)*$H$1*$G$1*$I$1</f>
        <v>673.3333333333333</v>
      </c>
      <c r="I16" s="13">
        <f aca="true" t="shared" si="3" ref="I16:I80">E16*$H$1*$G$1/3600*$J$1</f>
        <v>942.6666666666666</v>
      </c>
      <c r="J16" s="2"/>
      <c r="K16" s="2"/>
    </row>
    <row r="17" spans="1:11" ht="15">
      <c r="A17" s="13" t="s">
        <v>529</v>
      </c>
      <c r="B17" s="13" t="s">
        <v>364</v>
      </c>
      <c r="C17" s="13">
        <v>25.44</v>
      </c>
      <c r="D17" s="2">
        <v>3</v>
      </c>
      <c r="E17" s="51">
        <v>300</v>
      </c>
      <c r="F17" s="52">
        <v>200</v>
      </c>
      <c r="G17" s="45">
        <f aca="true" t="shared" si="4" ref="G17:G34">E17/(C17*D17)</f>
        <v>3.930817610062893</v>
      </c>
      <c r="H17" s="13">
        <f t="shared" si="2"/>
        <v>1009.9999999999999</v>
      </c>
      <c r="I17" s="13">
        <f t="shared" si="3"/>
        <v>1414</v>
      </c>
      <c r="J17" s="2"/>
      <c r="K17" s="2"/>
    </row>
    <row r="18" spans="1:12" ht="15">
      <c r="A18" s="13" t="s">
        <v>530</v>
      </c>
      <c r="B18" s="13" t="s">
        <v>74</v>
      </c>
      <c r="C18" s="13">
        <v>4.66</v>
      </c>
      <c r="D18" s="2">
        <v>3</v>
      </c>
      <c r="E18" s="51">
        <v>0</v>
      </c>
      <c r="F18" s="52">
        <v>50</v>
      </c>
      <c r="G18" s="27">
        <f>F18/(C18*D18)</f>
        <v>3.57653791130186</v>
      </c>
      <c r="H18" s="13">
        <f t="shared" si="2"/>
        <v>0</v>
      </c>
      <c r="I18" s="13">
        <f t="shared" si="3"/>
        <v>0</v>
      </c>
      <c r="J18" s="2"/>
      <c r="K18" s="2"/>
      <c r="L18" s="29" t="s">
        <v>763</v>
      </c>
    </row>
    <row r="19" spans="1:11" ht="15">
      <c r="A19" s="13" t="s">
        <v>531</v>
      </c>
      <c r="B19" s="13" t="s">
        <v>447</v>
      </c>
      <c r="C19" s="13">
        <v>12</v>
      </c>
      <c r="D19" s="2">
        <v>2.6</v>
      </c>
      <c r="E19" s="51">
        <v>0</v>
      </c>
      <c r="F19" s="52">
        <v>200</v>
      </c>
      <c r="G19" s="27">
        <f>F19/(C19*D19)</f>
        <v>6.41025641025641</v>
      </c>
      <c r="H19" s="13">
        <f t="shared" si="2"/>
        <v>0</v>
      </c>
      <c r="I19" s="13">
        <f t="shared" si="3"/>
        <v>0</v>
      </c>
      <c r="J19" s="2"/>
      <c r="K19" s="2"/>
    </row>
    <row r="20" spans="1:12" ht="15">
      <c r="A20" s="13" t="s">
        <v>532</v>
      </c>
      <c r="B20" s="13" t="s">
        <v>21</v>
      </c>
      <c r="C20" s="13">
        <v>5.41</v>
      </c>
      <c r="D20" s="2">
        <v>2.6</v>
      </c>
      <c r="E20" s="51">
        <v>0</v>
      </c>
      <c r="F20" s="52">
        <v>60</v>
      </c>
      <c r="G20" s="27">
        <f>F20/(C20*D20)</f>
        <v>4.265605004976539</v>
      </c>
      <c r="H20" s="13">
        <f t="shared" si="2"/>
        <v>0</v>
      </c>
      <c r="I20" s="13">
        <f t="shared" si="3"/>
        <v>0</v>
      </c>
      <c r="J20" s="2"/>
      <c r="K20" s="2"/>
      <c r="L20" s="29" t="s">
        <v>763</v>
      </c>
    </row>
    <row r="21" spans="1:12" ht="15">
      <c r="A21" s="13" t="s">
        <v>533</v>
      </c>
      <c r="B21" s="13" t="s">
        <v>12</v>
      </c>
      <c r="C21" s="13">
        <v>3.32</v>
      </c>
      <c r="D21" s="2">
        <v>2.6</v>
      </c>
      <c r="E21" s="51">
        <v>0</v>
      </c>
      <c r="F21" s="52">
        <v>30</v>
      </c>
      <c r="G21" s="45">
        <f t="shared" si="4"/>
        <v>0</v>
      </c>
      <c r="H21" s="13">
        <f t="shared" si="2"/>
        <v>0</v>
      </c>
      <c r="I21" s="13">
        <f t="shared" si="3"/>
        <v>0</v>
      </c>
      <c r="J21" s="2"/>
      <c r="K21" s="2"/>
      <c r="L21" s="29" t="s">
        <v>763</v>
      </c>
    </row>
    <row r="22" spans="1:12" ht="15">
      <c r="A22" s="13" t="s">
        <v>670</v>
      </c>
      <c r="B22" s="13" t="s">
        <v>98</v>
      </c>
      <c r="C22" s="13">
        <v>1.39</v>
      </c>
      <c r="D22" s="2">
        <v>2.6</v>
      </c>
      <c r="E22" s="51">
        <v>0</v>
      </c>
      <c r="F22" s="52">
        <v>50</v>
      </c>
      <c r="G22" s="45">
        <f>E22/(C22*D22)</f>
        <v>0</v>
      </c>
      <c r="H22" s="13">
        <f>(E22/3600)*$H$1*$G$1*$I$1</f>
        <v>0</v>
      </c>
      <c r="I22" s="13">
        <f>E22*$H$1*$G$1/3600*$J$1</f>
        <v>0</v>
      </c>
      <c r="J22" s="2"/>
      <c r="K22" s="2"/>
      <c r="L22" s="29" t="s">
        <v>763</v>
      </c>
    </row>
    <row r="23" spans="1:12" ht="15">
      <c r="A23" s="13" t="s">
        <v>534</v>
      </c>
      <c r="B23" s="13" t="s">
        <v>12</v>
      </c>
      <c r="C23" s="13">
        <v>3.32</v>
      </c>
      <c r="D23" s="2">
        <v>2.6</v>
      </c>
      <c r="E23" s="51">
        <v>0</v>
      </c>
      <c r="F23" s="52">
        <v>30</v>
      </c>
      <c r="G23" s="45">
        <f t="shared" si="4"/>
        <v>0</v>
      </c>
      <c r="H23" s="13">
        <f t="shared" si="2"/>
        <v>0</v>
      </c>
      <c r="I23" s="13">
        <f t="shared" si="3"/>
        <v>0</v>
      </c>
      <c r="J23" s="2"/>
      <c r="K23" s="2"/>
      <c r="L23" s="29" t="s">
        <v>763</v>
      </c>
    </row>
    <row r="24" spans="1:12" ht="15">
      <c r="A24" s="13" t="s">
        <v>535</v>
      </c>
      <c r="B24" s="13" t="s">
        <v>98</v>
      </c>
      <c r="C24" s="13">
        <v>1.39</v>
      </c>
      <c r="D24" s="2">
        <v>2.6</v>
      </c>
      <c r="E24" s="51">
        <v>0</v>
      </c>
      <c r="F24" s="52">
        <v>50</v>
      </c>
      <c r="G24" s="45">
        <f t="shared" si="4"/>
        <v>0</v>
      </c>
      <c r="H24" s="13">
        <f t="shared" si="2"/>
        <v>0</v>
      </c>
      <c r="I24" s="13">
        <f t="shared" si="3"/>
        <v>0</v>
      </c>
      <c r="J24" s="2"/>
      <c r="K24" s="2"/>
      <c r="L24" s="29" t="s">
        <v>763</v>
      </c>
    </row>
    <row r="25" spans="1:11" ht="15">
      <c r="A25" s="13" t="s">
        <v>536</v>
      </c>
      <c r="B25" s="13" t="s">
        <v>320</v>
      </c>
      <c r="C25" s="13">
        <v>12.09</v>
      </c>
      <c r="D25" s="2">
        <v>3</v>
      </c>
      <c r="E25" s="51">
        <v>150</v>
      </c>
      <c r="F25" s="52">
        <v>230</v>
      </c>
      <c r="G25" s="45">
        <f t="shared" si="4"/>
        <v>4.13564929693962</v>
      </c>
      <c r="H25" s="13">
        <f t="shared" si="2"/>
        <v>504.99999999999994</v>
      </c>
      <c r="I25" s="13">
        <f t="shared" si="3"/>
        <v>707</v>
      </c>
      <c r="J25" s="2"/>
      <c r="K25" s="2"/>
    </row>
    <row r="26" spans="1:12" ht="15">
      <c r="A26" s="13" t="s">
        <v>537</v>
      </c>
      <c r="B26" s="13" t="s">
        <v>74</v>
      </c>
      <c r="C26" s="13">
        <v>7.43</v>
      </c>
      <c r="D26" s="2">
        <v>3</v>
      </c>
      <c r="E26" s="51">
        <v>0</v>
      </c>
      <c r="F26" s="52">
        <v>50</v>
      </c>
      <c r="G26" s="27">
        <f>F26/(C26*D26)</f>
        <v>2.243158366980709</v>
      </c>
      <c r="H26" s="13">
        <f t="shared" si="2"/>
        <v>0</v>
      </c>
      <c r="I26" s="13">
        <f t="shared" si="3"/>
        <v>0</v>
      </c>
      <c r="J26" s="2"/>
      <c r="K26" s="2"/>
      <c r="L26" s="29" t="s">
        <v>763</v>
      </c>
    </row>
    <row r="27" spans="1:12" ht="15">
      <c r="A27" s="13" t="s">
        <v>538</v>
      </c>
      <c r="B27" s="13" t="s">
        <v>74</v>
      </c>
      <c r="C27" s="13">
        <v>5.2</v>
      </c>
      <c r="D27" s="2">
        <v>3</v>
      </c>
      <c r="E27" s="51">
        <v>0</v>
      </c>
      <c r="F27" s="52">
        <v>50</v>
      </c>
      <c r="G27" s="27">
        <f>F27/(C27*D27)</f>
        <v>3.205128205128205</v>
      </c>
      <c r="H27" s="13">
        <f t="shared" si="2"/>
        <v>0</v>
      </c>
      <c r="I27" s="13">
        <f t="shared" si="3"/>
        <v>0</v>
      </c>
      <c r="J27" s="2"/>
      <c r="K27" s="2"/>
      <c r="L27" s="29" t="s">
        <v>763</v>
      </c>
    </row>
    <row r="28" spans="1:12" ht="15">
      <c r="A28" s="13" t="s">
        <v>539</v>
      </c>
      <c r="B28" s="13" t="s">
        <v>74</v>
      </c>
      <c r="C28" s="13">
        <v>6.92</v>
      </c>
      <c r="D28" s="2">
        <v>3</v>
      </c>
      <c r="E28" s="51">
        <v>0</v>
      </c>
      <c r="F28" s="52">
        <v>50</v>
      </c>
      <c r="G28" s="27">
        <f>F28/(C28*D28)</f>
        <v>2.4084778420038537</v>
      </c>
      <c r="H28" s="13">
        <f t="shared" si="2"/>
        <v>0</v>
      </c>
      <c r="I28" s="13">
        <f t="shared" si="3"/>
        <v>0</v>
      </c>
      <c r="J28" s="2"/>
      <c r="K28" s="2"/>
      <c r="L28" s="29" t="s">
        <v>763</v>
      </c>
    </row>
    <row r="29" spans="1:11" ht="15">
      <c r="A29" s="13" t="s">
        <v>540</v>
      </c>
      <c r="B29" s="13" t="s">
        <v>541</v>
      </c>
      <c r="C29" s="13">
        <v>20.18</v>
      </c>
      <c r="D29" s="2">
        <v>3</v>
      </c>
      <c r="E29" s="51">
        <v>250</v>
      </c>
      <c r="F29" s="52">
        <v>300</v>
      </c>
      <c r="G29" s="45">
        <f t="shared" si="4"/>
        <v>4.129501156260324</v>
      </c>
      <c r="H29" s="13">
        <f t="shared" si="2"/>
        <v>841.6666666666665</v>
      </c>
      <c r="I29" s="13">
        <f t="shared" si="3"/>
        <v>1178.3333333333335</v>
      </c>
      <c r="J29" s="2"/>
      <c r="K29" s="2"/>
    </row>
    <row r="30" spans="1:11" ht="15">
      <c r="A30" s="13" t="s">
        <v>542</v>
      </c>
      <c r="B30" s="13" t="s">
        <v>74</v>
      </c>
      <c r="C30" s="13">
        <v>15.56</v>
      </c>
      <c r="D30" s="2">
        <v>3</v>
      </c>
      <c r="E30" s="51">
        <v>0</v>
      </c>
      <c r="F30" s="52">
        <v>80</v>
      </c>
      <c r="G30" s="27">
        <f>F30/(C30*D30)</f>
        <v>1.713796058269066</v>
      </c>
      <c r="H30" s="13">
        <f t="shared" si="2"/>
        <v>0</v>
      </c>
      <c r="I30" s="13">
        <f t="shared" si="3"/>
        <v>0</v>
      </c>
      <c r="J30" s="2"/>
      <c r="K30" s="2"/>
    </row>
    <row r="31" spans="1:11" ht="15">
      <c r="A31" s="13" t="s">
        <v>543</v>
      </c>
      <c r="B31" s="13" t="s">
        <v>84</v>
      </c>
      <c r="C31" s="13">
        <v>18.2</v>
      </c>
      <c r="D31" s="2">
        <v>3</v>
      </c>
      <c r="E31" s="51">
        <v>200</v>
      </c>
      <c r="F31" s="52">
        <v>150</v>
      </c>
      <c r="G31" s="45">
        <f t="shared" si="4"/>
        <v>3.6630036630036633</v>
      </c>
      <c r="H31" s="13">
        <f t="shared" si="2"/>
        <v>673.3333333333333</v>
      </c>
      <c r="I31" s="13">
        <f t="shared" si="3"/>
        <v>942.6666666666666</v>
      </c>
      <c r="J31" s="2"/>
      <c r="K31" s="2"/>
    </row>
    <row r="32" spans="1:11" ht="15">
      <c r="A32" s="13" t="s">
        <v>544</v>
      </c>
      <c r="B32" s="13" t="s">
        <v>238</v>
      </c>
      <c r="C32" s="13">
        <v>17.31</v>
      </c>
      <c r="D32" s="2">
        <v>3</v>
      </c>
      <c r="E32" s="51">
        <v>210</v>
      </c>
      <c r="F32" s="52">
        <v>0</v>
      </c>
      <c r="G32" s="45">
        <f t="shared" si="4"/>
        <v>4.043905257076835</v>
      </c>
      <c r="H32" s="13">
        <f t="shared" si="2"/>
        <v>706.9999999999999</v>
      </c>
      <c r="I32" s="13">
        <f t="shared" si="3"/>
        <v>989.8000000000001</v>
      </c>
      <c r="J32" s="2"/>
      <c r="K32" s="2"/>
    </row>
    <row r="33" spans="1:12" ht="14.5" customHeight="1">
      <c r="A33" s="13" t="s">
        <v>545</v>
      </c>
      <c r="B33" s="13" t="s">
        <v>546</v>
      </c>
      <c r="C33" s="13">
        <v>4.67</v>
      </c>
      <c r="D33" s="2">
        <v>2.6</v>
      </c>
      <c r="E33" s="51">
        <v>0</v>
      </c>
      <c r="F33" s="52">
        <v>230</v>
      </c>
      <c r="G33" s="27"/>
      <c r="H33" s="13">
        <f t="shared" si="2"/>
        <v>0</v>
      </c>
      <c r="I33" s="13">
        <f t="shared" si="3"/>
        <v>0</v>
      </c>
      <c r="J33" s="2"/>
      <c r="K33" s="2"/>
      <c r="L33" s="29" t="s">
        <v>763</v>
      </c>
    </row>
    <row r="34" spans="1:11" ht="14.5" customHeight="1">
      <c r="A34" s="13" t="s">
        <v>547</v>
      </c>
      <c r="B34" s="13" t="s">
        <v>238</v>
      </c>
      <c r="C34" s="13">
        <v>22.09</v>
      </c>
      <c r="D34" s="2">
        <v>3</v>
      </c>
      <c r="E34" s="51">
        <v>280</v>
      </c>
      <c r="F34" s="52">
        <v>0</v>
      </c>
      <c r="G34" s="45">
        <f t="shared" si="4"/>
        <v>4.225139580503999</v>
      </c>
      <c r="H34" s="13">
        <f t="shared" si="2"/>
        <v>942.6666666666666</v>
      </c>
      <c r="I34" s="13">
        <f t="shared" si="3"/>
        <v>1319.7333333333333</v>
      </c>
      <c r="J34" s="2"/>
      <c r="K34" s="2"/>
    </row>
    <row r="35" spans="1:11" ht="15">
      <c r="A35" s="13" t="s">
        <v>548</v>
      </c>
      <c r="B35" s="13" t="s">
        <v>35</v>
      </c>
      <c r="C35" s="13">
        <v>8.33</v>
      </c>
      <c r="D35" s="2">
        <v>2.6</v>
      </c>
      <c r="E35" s="51">
        <v>0</v>
      </c>
      <c r="F35" s="52">
        <v>100</v>
      </c>
      <c r="G35" s="27"/>
      <c r="H35" s="13">
        <f t="shared" si="2"/>
        <v>0</v>
      </c>
      <c r="I35" s="13">
        <f t="shared" si="3"/>
        <v>0</v>
      </c>
      <c r="J35" s="2"/>
      <c r="K35" s="2"/>
    </row>
    <row r="36" spans="1:12" ht="15">
      <c r="A36" s="13" t="s">
        <v>549</v>
      </c>
      <c r="B36" s="13" t="s">
        <v>54</v>
      </c>
      <c r="C36" s="13">
        <v>3.85</v>
      </c>
      <c r="D36" s="2">
        <v>2.6</v>
      </c>
      <c r="E36" s="51">
        <v>0</v>
      </c>
      <c r="F36" s="52">
        <v>230</v>
      </c>
      <c r="G36" s="27"/>
      <c r="H36" s="13">
        <f t="shared" si="2"/>
        <v>0</v>
      </c>
      <c r="I36" s="13">
        <f t="shared" si="3"/>
        <v>0</v>
      </c>
      <c r="J36" s="2"/>
      <c r="K36" s="2"/>
      <c r="L36" s="29" t="s">
        <v>763</v>
      </c>
    </row>
    <row r="37" spans="1:11" ht="15">
      <c r="A37" s="13" t="s">
        <v>550</v>
      </c>
      <c r="B37" s="13" t="s">
        <v>551</v>
      </c>
      <c r="C37" s="13">
        <v>22.06</v>
      </c>
      <c r="D37" s="2">
        <v>3</v>
      </c>
      <c r="E37" s="51">
        <v>220</v>
      </c>
      <c r="F37" s="52">
        <v>0</v>
      </c>
      <c r="G37" s="45">
        <f>E37/(C37*D37)</f>
        <v>3.3242671501964343</v>
      </c>
      <c r="H37" s="13">
        <f t="shared" si="2"/>
        <v>740.6666666666666</v>
      </c>
      <c r="I37" s="13">
        <f t="shared" si="3"/>
        <v>1036.9333333333334</v>
      </c>
      <c r="J37" s="2"/>
      <c r="K37" s="2"/>
    </row>
    <row r="38" spans="1:11" ht="15">
      <c r="A38" s="13" t="s">
        <v>552</v>
      </c>
      <c r="B38" s="13" t="s">
        <v>551</v>
      </c>
      <c r="C38" s="13">
        <v>22.06</v>
      </c>
      <c r="D38" s="2">
        <v>3</v>
      </c>
      <c r="E38" s="51">
        <v>220</v>
      </c>
      <c r="F38" s="52">
        <v>0</v>
      </c>
      <c r="G38" s="27"/>
      <c r="H38" s="13">
        <f t="shared" si="2"/>
        <v>740.6666666666666</v>
      </c>
      <c r="I38" s="13">
        <f t="shared" si="3"/>
        <v>1036.9333333333334</v>
      </c>
      <c r="J38" s="2"/>
      <c r="K38" s="2"/>
    </row>
    <row r="39" spans="1:12" ht="15">
      <c r="A39" s="13" t="s">
        <v>553</v>
      </c>
      <c r="B39" s="13" t="s">
        <v>54</v>
      </c>
      <c r="C39" s="13">
        <v>4.26</v>
      </c>
      <c r="D39" s="2">
        <v>2.6</v>
      </c>
      <c r="E39" s="51">
        <v>0</v>
      </c>
      <c r="F39" s="52">
        <v>230</v>
      </c>
      <c r="G39" s="27"/>
      <c r="H39" s="13">
        <f t="shared" si="2"/>
        <v>0</v>
      </c>
      <c r="I39" s="13">
        <f t="shared" si="3"/>
        <v>0</v>
      </c>
      <c r="J39" s="2"/>
      <c r="K39" s="2"/>
      <c r="L39" s="29" t="s">
        <v>763</v>
      </c>
    </row>
    <row r="40" spans="1:12" ht="15">
      <c r="A40" s="13" t="s">
        <v>554</v>
      </c>
      <c r="B40" s="13" t="s">
        <v>54</v>
      </c>
      <c r="C40" s="13">
        <v>4.26</v>
      </c>
      <c r="D40" s="2">
        <v>2.6</v>
      </c>
      <c r="E40" s="51">
        <v>0</v>
      </c>
      <c r="F40" s="52">
        <v>230</v>
      </c>
      <c r="G40" s="27"/>
      <c r="H40" s="13">
        <f t="shared" si="2"/>
        <v>0</v>
      </c>
      <c r="I40" s="13">
        <f t="shared" si="3"/>
        <v>0</v>
      </c>
      <c r="J40" s="2"/>
      <c r="K40" s="2"/>
      <c r="L40" s="29" t="s">
        <v>763</v>
      </c>
    </row>
    <row r="41" spans="1:11" ht="15">
      <c r="A41" s="13" t="s">
        <v>555</v>
      </c>
      <c r="B41" s="13" t="s">
        <v>551</v>
      </c>
      <c r="C41" s="13">
        <v>22.06</v>
      </c>
      <c r="D41" s="2">
        <v>3</v>
      </c>
      <c r="E41" s="51">
        <v>220</v>
      </c>
      <c r="F41" s="52">
        <v>0</v>
      </c>
      <c r="G41" s="45">
        <f>E41/(C41*D41)</f>
        <v>3.3242671501964343</v>
      </c>
      <c r="H41" s="13">
        <f t="shared" si="2"/>
        <v>740.6666666666666</v>
      </c>
      <c r="I41" s="13">
        <f t="shared" si="3"/>
        <v>1036.9333333333334</v>
      </c>
      <c r="J41" s="2"/>
      <c r="K41" s="2"/>
    </row>
    <row r="42" spans="1:11" ht="15">
      <c r="A42" s="13" t="s">
        <v>556</v>
      </c>
      <c r="B42" s="13" t="s">
        <v>551</v>
      </c>
      <c r="C42" s="13">
        <v>22.06</v>
      </c>
      <c r="D42" s="2">
        <v>3</v>
      </c>
      <c r="E42" s="51">
        <v>220</v>
      </c>
      <c r="F42" s="52">
        <v>0</v>
      </c>
      <c r="G42" s="45">
        <f>E42/(C42*D42)</f>
        <v>3.3242671501964343</v>
      </c>
      <c r="H42" s="13">
        <f t="shared" si="2"/>
        <v>740.6666666666666</v>
      </c>
      <c r="I42" s="13">
        <f t="shared" si="3"/>
        <v>1036.9333333333334</v>
      </c>
      <c r="J42" s="2"/>
      <c r="K42" s="2"/>
    </row>
    <row r="43" spans="1:12" ht="15">
      <c r="A43" s="13" t="s">
        <v>557</v>
      </c>
      <c r="B43" s="13" t="s">
        <v>54</v>
      </c>
      <c r="C43" s="13">
        <v>4.26</v>
      </c>
      <c r="D43" s="2">
        <v>2.6</v>
      </c>
      <c r="E43" s="51">
        <v>0</v>
      </c>
      <c r="F43" s="52">
        <v>230</v>
      </c>
      <c r="G43" s="27"/>
      <c r="H43" s="13">
        <f t="shared" si="2"/>
        <v>0</v>
      </c>
      <c r="I43" s="13">
        <f t="shared" si="3"/>
        <v>0</v>
      </c>
      <c r="J43" s="2"/>
      <c r="K43" s="2"/>
      <c r="L43" s="29" t="s">
        <v>763</v>
      </c>
    </row>
    <row r="44" spans="1:12" ht="14.5" customHeight="1">
      <c r="A44" s="13" t="s">
        <v>558</v>
      </c>
      <c r="B44" s="13" t="s">
        <v>54</v>
      </c>
      <c r="C44" s="13">
        <v>4.26</v>
      </c>
      <c r="D44" s="2">
        <v>2.6</v>
      </c>
      <c r="E44" s="51">
        <v>0</v>
      </c>
      <c r="F44" s="52">
        <v>230</v>
      </c>
      <c r="G44" s="27"/>
      <c r="H44" s="13">
        <f t="shared" si="2"/>
        <v>0</v>
      </c>
      <c r="I44" s="13">
        <f t="shared" si="3"/>
        <v>0</v>
      </c>
      <c r="J44" s="2"/>
      <c r="K44" s="2"/>
      <c r="L44" s="29" t="s">
        <v>763</v>
      </c>
    </row>
    <row r="45" spans="1:11" ht="14.5" customHeight="1">
      <c r="A45" s="13" t="s">
        <v>559</v>
      </c>
      <c r="B45" s="13" t="s">
        <v>551</v>
      </c>
      <c r="C45" s="13">
        <v>22.06</v>
      </c>
      <c r="D45" s="2">
        <v>3</v>
      </c>
      <c r="E45" s="51">
        <v>220</v>
      </c>
      <c r="F45" s="52">
        <v>0</v>
      </c>
      <c r="G45" s="45">
        <f>E45/(C45*D45)</f>
        <v>3.3242671501964343</v>
      </c>
      <c r="H45" s="13">
        <f t="shared" si="2"/>
        <v>740.6666666666666</v>
      </c>
      <c r="I45" s="13">
        <f t="shared" si="3"/>
        <v>1036.9333333333334</v>
      </c>
      <c r="J45" s="2"/>
      <c r="K45" s="2"/>
    </row>
    <row r="46" spans="1:11" ht="14.5" customHeight="1">
      <c r="A46" s="13" t="s">
        <v>560</v>
      </c>
      <c r="B46" s="13" t="s">
        <v>551</v>
      </c>
      <c r="C46" s="13">
        <v>22.06</v>
      </c>
      <c r="D46" s="2">
        <v>3</v>
      </c>
      <c r="E46" s="51">
        <v>220</v>
      </c>
      <c r="F46" s="52">
        <v>0</v>
      </c>
      <c r="G46" s="45">
        <f>E46/(C46*D46)</f>
        <v>3.3242671501964343</v>
      </c>
      <c r="H46" s="13">
        <f t="shared" si="2"/>
        <v>740.6666666666666</v>
      </c>
      <c r="I46" s="13">
        <f t="shared" si="3"/>
        <v>1036.9333333333334</v>
      </c>
      <c r="J46" s="2"/>
      <c r="K46" s="2"/>
    </row>
    <row r="47" spans="1:12" ht="14.5" customHeight="1">
      <c r="A47" s="13" t="s">
        <v>561</v>
      </c>
      <c r="B47" s="13" t="s">
        <v>54</v>
      </c>
      <c r="C47" s="13">
        <v>4.26</v>
      </c>
      <c r="D47" s="2">
        <v>2.6</v>
      </c>
      <c r="E47" s="51">
        <v>0</v>
      </c>
      <c r="F47" s="52">
        <v>230</v>
      </c>
      <c r="G47" s="27"/>
      <c r="H47" s="13">
        <f aca="true" t="shared" si="5" ref="H47:H52">(E47/3600)*$H$1*$G$1*$I$1</f>
        <v>0</v>
      </c>
      <c r="I47" s="13">
        <f aca="true" t="shared" si="6" ref="I47:I52">E47*$H$1*$G$1/3600*$J$1</f>
        <v>0</v>
      </c>
      <c r="J47" s="2"/>
      <c r="K47" s="2"/>
      <c r="L47" s="29" t="s">
        <v>763</v>
      </c>
    </row>
    <row r="48" spans="1:12" ht="14.5" customHeight="1">
      <c r="A48" s="13" t="s">
        <v>562</v>
      </c>
      <c r="B48" s="13" t="s">
        <v>54</v>
      </c>
      <c r="C48" s="13">
        <v>4.26</v>
      </c>
      <c r="D48" s="2">
        <v>2.6</v>
      </c>
      <c r="E48" s="51">
        <v>0</v>
      </c>
      <c r="F48" s="52">
        <v>230</v>
      </c>
      <c r="G48" s="27"/>
      <c r="H48" s="13">
        <f t="shared" si="5"/>
        <v>0</v>
      </c>
      <c r="I48" s="13">
        <f t="shared" si="6"/>
        <v>0</v>
      </c>
      <c r="J48" s="2"/>
      <c r="K48" s="2"/>
      <c r="L48" s="29" t="s">
        <v>763</v>
      </c>
    </row>
    <row r="49" spans="1:11" ht="14.5" customHeight="1">
      <c r="A49" s="13" t="s">
        <v>563</v>
      </c>
      <c r="B49" s="13" t="s">
        <v>551</v>
      </c>
      <c r="C49" s="13">
        <v>22.06</v>
      </c>
      <c r="D49" s="2">
        <v>3</v>
      </c>
      <c r="E49" s="51">
        <v>220</v>
      </c>
      <c r="F49" s="52">
        <v>0</v>
      </c>
      <c r="G49" s="45">
        <f>E49/(C49*D49)</f>
        <v>3.3242671501964343</v>
      </c>
      <c r="H49" s="13">
        <f t="shared" si="5"/>
        <v>740.6666666666666</v>
      </c>
      <c r="I49" s="13">
        <f t="shared" si="6"/>
        <v>1036.9333333333334</v>
      </c>
      <c r="J49" s="2"/>
      <c r="K49" s="2"/>
    </row>
    <row r="50" spans="1:11" ht="14.5" customHeight="1">
      <c r="A50" s="13" t="s">
        <v>564</v>
      </c>
      <c r="B50" s="13" t="s">
        <v>551</v>
      </c>
      <c r="C50" s="13">
        <v>21.4</v>
      </c>
      <c r="D50" s="2">
        <v>3</v>
      </c>
      <c r="E50" s="51">
        <v>220</v>
      </c>
      <c r="F50" s="52">
        <v>0</v>
      </c>
      <c r="G50" s="45">
        <f>E50/(C50*D50)</f>
        <v>3.426791277258568</v>
      </c>
      <c r="H50" s="13">
        <f t="shared" si="5"/>
        <v>740.6666666666666</v>
      </c>
      <c r="I50" s="13">
        <f t="shared" si="6"/>
        <v>1036.9333333333334</v>
      </c>
      <c r="J50" s="2"/>
      <c r="K50" s="2"/>
    </row>
    <row r="51" spans="1:12" ht="14.5" customHeight="1">
      <c r="A51" s="13" t="s">
        <v>565</v>
      </c>
      <c r="B51" s="13" t="s">
        <v>54</v>
      </c>
      <c r="C51" s="13">
        <v>3.51</v>
      </c>
      <c r="D51" s="2">
        <v>2.6</v>
      </c>
      <c r="E51" s="51">
        <v>0</v>
      </c>
      <c r="F51" s="52">
        <v>230</v>
      </c>
      <c r="G51" s="27"/>
      <c r="H51" s="13">
        <f t="shared" si="5"/>
        <v>0</v>
      </c>
      <c r="I51" s="13">
        <f t="shared" si="6"/>
        <v>0</v>
      </c>
      <c r="J51" s="2"/>
      <c r="K51" s="2"/>
      <c r="L51" s="29" t="s">
        <v>763</v>
      </c>
    </row>
    <row r="52" spans="1:12" ht="14.5" customHeight="1">
      <c r="A52" s="13" t="s">
        <v>566</v>
      </c>
      <c r="B52" s="13" t="s">
        <v>54</v>
      </c>
      <c r="C52" s="13">
        <v>4.18</v>
      </c>
      <c r="D52" s="2">
        <v>2.6</v>
      </c>
      <c r="E52" s="51">
        <v>0</v>
      </c>
      <c r="F52" s="52">
        <v>230</v>
      </c>
      <c r="G52" s="27"/>
      <c r="H52" s="13">
        <f t="shared" si="5"/>
        <v>0</v>
      </c>
      <c r="I52" s="13">
        <f t="shared" si="6"/>
        <v>0</v>
      </c>
      <c r="J52" s="2"/>
      <c r="K52" s="2"/>
      <c r="L52" s="29" t="s">
        <v>763</v>
      </c>
    </row>
    <row r="53" spans="1:11" ht="14.5" customHeight="1">
      <c r="A53" s="13" t="s">
        <v>567</v>
      </c>
      <c r="B53" s="13" t="s">
        <v>671</v>
      </c>
      <c r="C53" s="13">
        <v>15.33</v>
      </c>
      <c r="D53" s="2">
        <v>3</v>
      </c>
      <c r="E53" s="51">
        <v>200</v>
      </c>
      <c r="F53" s="52">
        <v>0</v>
      </c>
      <c r="G53" s="45">
        <f>E53/(C53*D53)</f>
        <v>4.348771472059143</v>
      </c>
      <c r="H53" s="13">
        <f t="shared" si="2"/>
        <v>673.3333333333333</v>
      </c>
      <c r="I53" s="13">
        <f t="shared" si="3"/>
        <v>942.6666666666666</v>
      </c>
      <c r="J53" s="2"/>
      <c r="K53" s="2"/>
    </row>
    <row r="54" spans="1:12" ht="14.5" customHeight="1">
      <c r="A54" s="13" t="s">
        <v>568</v>
      </c>
      <c r="B54" s="13" t="s">
        <v>12</v>
      </c>
      <c r="C54" s="13">
        <v>4.64</v>
      </c>
      <c r="D54" s="2">
        <v>2.6</v>
      </c>
      <c r="E54" s="51">
        <v>50</v>
      </c>
      <c r="F54" s="52">
        <v>0</v>
      </c>
      <c r="G54" s="45">
        <f>E54/(C54*D54)</f>
        <v>4.144562334217507</v>
      </c>
      <c r="H54" s="13">
        <f t="shared" si="2"/>
        <v>168.33333333333331</v>
      </c>
      <c r="I54" s="13">
        <f t="shared" si="3"/>
        <v>235.66666666666666</v>
      </c>
      <c r="J54" s="2"/>
      <c r="K54" s="2"/>
      <c r="L54" s="29" t="s">
        <v>763</v>
      </c>
    </row>
    <row r="55" spans="1:12" ht="14.5" customHeight="1">
      <c r="A55" s="13" t="s">
        <v>569</v>
      </c>
      <c r="B55" s="13" t="s">
        <v>12</v>
      </c>
      <c r="C55" s="13">
        <v>4.64</v>
      </c>
      <c r="D55" s="2">
        <v>2.6</v>
      </c>
      <c r="E55" s="51">
        <v>50</v>
      </c>
      <c r="F55" s="52">
        <v>0</v>
      </c>
      <c r="G55" s="45">
        <f>E55/(C55*D55)</f>
        <v>4.144562334217507</v>
      </c>
      <c r="H55" s="13">
        <f t="shared" si="2"/>
        <v>168.33333333333331</v>
      </c>
      <c r="I55" s="13">
        <f t="shared" si="3"/>
        <v>235.66666666666666</v>
      </c>
      <c r="J55" s="2"/>
      <c r="K55" s="2"/>
      <c r="L55" s="29" t="s">
        <v>763</v>
      </c>
    </row>
    <row r="56" spans="1:11" ht="14.5" customHeight="1">
      <c r="A56" s="13" t="s">
        <v>570</v>
      </c>
      <c r="B56" s="13" t="s">
        <v>524</v>
      </c>
      <c r="C56" s="13">
        <v>15.27</v>
      </c>
      <c r="D56" s="2">
        <v>3</v>
      </c>
      <c r="E56" s="51">
        <v>220</v>
      </c>
      <c r="F56" s="52">
        <v>0</v>
      </c>
      <c r="G56" s="27"/>
      <c r="H56" s="13">
        <f t="shared" si="2"/>
        <v>740.6666666666666</v>
      </c>
      <c r="I56" s="13">
        <f t="shared" si="3"/>
        <v>1036.9333333333334</v>
      </c>
      <c r="J56" s="2"/>
      <c r="K56" s="2"/>
    </row>
    <row r="57" spans="1:12" ht="14.5" customHeight="1">
      <c r="A57" s="13" t="s">
        <v>571</v>
      </c>
      <c r="B57" s="13" t="s">
        <v>54</v>
      </c>
      <c r="C57" s="13">
        <v>4.5</v>
      </c>
      <c r="D57" s="2">
        <v>2.6</v>
      </c>
      <c r="E57" s="51">
        <v>0</v>
      </c>
      <c r="F57" s="52">
        <v>230</v>
      </c>
      <c r="G57" s="27"/>
      <c r="H57" s="13">
        <f t="shared" si="2"/>
        <v>0</v>
      </c>
      <c r="I57" s="13">
        <f t="shared" si="3"/>
        <v>0</v>
      </c>
      <c r="J57" s="2"/>
      <c r="K57" s="2"/>
      <c r="L57" s="29" t="s">
        <v>763</v>
      </c>
    </row>
    <row r="58" spans="1:12" ht="14.5" customHeight="1">
      <c r="A58" s="13" t="s">
        <v>572</v>
      </c>
      <c r="B58" s="13" t="s">
        <v>54</v>
      </c>
      <c r="C58" s="13">
        <v>4.26</v>
      </c>
      <c r="D58" s="2">
        <v>2.6</v>
      </c>
      <c r="E58" s="51">
        <v>0</v>
      </c>
      <c r="F58" s="52">
        <v>230</v>
      </c>
      <c r="G58" s="27"/>
      <c r="H58" s="13">
        <f t="shared" si="2"/>
        <v>0</v>
      </c>
      <c r="I58" s="13">
        <f t="shared" si="3"/>
        <v>0</v>
      </c>
      <c r="J58" s="2"/>
      <c r="K58" s="2"/>
      <c r="L58" s="29" t="s">
        <v>763</v>
      </c>
    </row>
    <row r="59" spans="1:11" ht="14.5" customHeight="1">
      <c r="A59" s="13" t="s">
        <v>573</v>
      </c>
      <c r="B59" s="13" t="s">
        <v>574</v>
      </c>
      <c r="C59" s="13">
        <v>22.19</v>
      </c>
      <c r="D59" s="2">
        <v>3</v>
      </c>
      <c r="E59" s="51">
        <v>220</v>
      </c>
      <c r="F59" s="52">
        <v>0</v>
      </c>
      <c r="G59" s="27"/>
      <c r="H59" s="13">
        <f t="shared" si="2"/>
        <v>740.6666666666666</v>
      </c>
      <c r="I59" s="13">
        <f t="shared" si="3"/>
        <v>1036.9333333333334</v>
      </c>
      <c r="J59" s="2"/>
      <c r="K59" s="2"/>
    </row>
    <row r="60" spans="1:11" ht="14.5" customHeight="1">
      <c r="A60" s="13" t="s">
        <v>575</v>
      </c>
      <c r="B60" s="13" t="s">
        <v>574</v>
      </c>
      <c r="C60" s="13">
        <v>22.19</v>
      </c>
      <c r="D60" s="2">
        <v>3</v>
      </c>
      <c r="E60" s="51">
        <v>220</v>
      </c>
      <c r="F60" s="52">
        <v>0</v>
      </c>
      <c r="G60" s="45">
        <f>E60/(C60*D60)</f>
        <v>3.304791948325071</v>
      </c>
      <c r="H60" s="13">
        <f t="shared" si="2"/>
        <v>740.6666666666666</v>
      </c>
      <c r="I60" s="13">
        <f t="shared" si="3"/>
        <v>1036.9333333333334</v>
      </c>
      <c r="J60" s="2"/>
      <c r="K60" s="2"/>
    </row>
    <row r="61" spans="1:12" ht="14.5" customHeight="1">
      <c r="A61" s="13" t="s">
        <v>576</v>
      </c>
      <c r="B61" s="13" t="s">
        <v>54</v>
      </c>
      <c r="C61" s="13">
        <v>4.26</v>
      </c>
      <c r="D61" s="2">
        <v>2.6</v>
      </c>
      <c r="E61" s="51">
        <v>0</v>
      </c>
      <c r="F61" s="52">
        <v>230</v>
      </c>
      <c r="G61" s="45">
        <f>E61/(C61*D61)</f>
        <v>0</v>
      </c>
      <c r="H61" s="13">
        <f t="shared" si="2"/>
        <v>0</v>
      </c>
      <c r="I61" s="13">
        <f t="shared" si="3"/>
        <v>0</v>
      </c>
      <c r="J61" s="2"/>
      <c r="K61" s="2"/>
      <c r="L61" s="29" t="s">
        <v>763</v>
      </c>
    </row>
    <row r="62" spans="1:11" ht="14.5" customHeight="1">
      <c r="A62" s="13" t="s">
        <v>577</v>
      </c>
      <c r="B62" s="13" t="s">
        <v>574</v>
      </c>
      <c r="C62" s="13">
        <v>22.19</v>
      </c>
      <c r="D62" s="2">
        <v>3</v>
      </c>
      <c r="E62" s="51">
        <v>220</v>
      </c>
      <c r="F62" s="52">
        <v>0</v>
      </c>
      <c r="G62" s="27"/>
      <c r="H62" s="13">
        <f t="shared" si="2"/>
        <v>740.6666666666666</v>
      </c>
      <c r="I62" s="13">
        <f t="shared" si="3"/>
        <v>1036.9333333333334</v>
      </c>
      <c r="J62" s="2"/>
      <c r="K62" s="2"/>
    </row>
    <row r="63" spans="1:11" ht="14.5" customHeight="1">
      <c r="A63" s="13" t="s">
        <v>578</v>
      </c>
      <c r="B63" s="13" t="s">
        <v>574</v>
      </c>
      <c r="C63" s="13">
        <v>22.19</v>
      </c>
      <c r="D63" s="2">
        <v>3</v>
      </c>
      <c r="E63" s="51">
        <v>220</v>
      </c>
      <c r="F63" s="52">
        <v>0</v>
      </c>
      <c r="G63" s="45">
        <f>E63/(C63*D63)</f>
        <v>3.304791948325071</v>
      </c>
      <c r="H63" s="13">
        <f t="shared" si="2"/>
        <v>740.6666666666666</v>
      </c>
      <c r="I63" s="13">
        <f t="shared" si="3"/>
        <v>1036.9333333333334</v>
      </c>
      <c r="J63" s="2"/>
      <c r="K63" s="2"/>
    </row>
    <row r="64" spans="1:12" ht="14.5" customHeight="1">
      <c r="A64" s="13" t="s">
        <v>579</v>
      </c>
      <c r="B64" s="13" t="s">
        <v>54</v>
      </c>
      <c r="C64" s="13">
        <v>4.26</v>
      </c>
      <c r="D64" s="2">
        <v>2.6</v>
      </c>
      <c r="E64" s="51">
        <v>0</v>
      </c>
      <c r="F64" s="52">
        <v>230</v>
      </c>
      <c r="G64" s="45">
        <f>E64/(C64*D64)</f>
        <v>0</v>
      </c>
      <c r="H64" s="13">
        <f t="shared" si="2"/>
        <v>0</v>
      </c>
      <c r="I64" s="13">
        <f t="shared" si="3"/>
        <v>0</v>
      </c>
      <c r="J64" s="2"/>
      <c r="K64" s="2"/>
      <c r="L64" s="29" t="s">
        <v>763</v>
      </c>
    </row>
    <row r="65" spans="1:12" ht="14.5" customHeight="1">
      <c r="A65" s="13" t="s">
        <v>580</v>
      </c>
      <c r="B65" s="13" t="s">
        <v>54</v>
      </c>
      <c r="C65" s="13">
        <v>4.26</v>
      </c>
      <c r="D65" s="2">
        <v>2.6</v>
      </c>
      <c r="E65" s="51">
        <v>0</v>
      </c>
      <c r="F65" s="52">
        <v>230</v>
      </c>
      <c r="G65" s="27"/>
      <c r="H65" s="13">
        <f t="shared" si="2"/>
        <v>0</v>
      </c>
      <c r="I65" s="13">
        <f t="shared" si="3"/>
        <v>0</v>
      </c>
      <c r="J65" s="2"/>
      <c r="K65" s="2"/>
      <c r="L65" s="29" t="s">
        <v>763</v>
      </c>
    </row>
    <row r="66" spans="1:11" ht="14.5" customHeight="1">
      <c r="A66" s="13" t="s">
        <v>581</v>
      </c>
      <c r="B66" s="13" t="s">
        <v>574</v>
      </c>
      <c r="C66" s="13">
        <v>22.19</v>
      </c>
      <c r="D66" s="2">
        <v>3</v>
      </c>
      <c r="E66" s="51">
        <v>220</v>
      </c>
      <c r="F66" s="52">
        <v>0</v>
      </c>
      <c r="G66" s="27"/>
      <c r="H66" s="13">
        <f t="shared" si="2"/>
        <v>740.6666666666666</v>
      </c>
      <c r="I66" s="13">
        <f t="shared" si="3"/>
        <v>1036.9333333333334</v>
      </c>
      <c r="J66" s="2"/>
      <c r="K66" s="2"/>
    </row>
    <row r="67" spans="1:11" ht="14.5" customHeight="1">
      <c r="A67" s="13" t="s">
        <v>582</v>
      </c>
      <c r="B67" s="13" t="s">
        <v>574</v>
      </c>
      <c r="C67" s="13">
        <v>22.19</v>
      </c>
      <c r="D67" s="2">
        <v>3</v>
      </c>
      <c r="E67" s="51">
        <v>220</v>
      </c>
      <c r="F67" s="52">
        <v>0</v>
      </c>
      <c r="G67" s="45">
        <f>E67/(C67*D67)</f>
        <v>3.304791948325071</v>
      </c>
      <c r="H67" s="13">
        <f t="shared" si="2"/>
        <v>740.6666666666666</v>
      </c>
      <c r="I67" s="13">
        <f t="shared" si="3"/>
        <v>1036.9333333333334</v>
      </c>
      <c r="J67" s="2"/>
      <c r="K67" s="2"/>
    </row>
    <row r="68" spans="1:12" ht="14.5" customHeight="1">
      <c r="A68" s="13" t="s">
        <v>583</v>
      </c>
      <c r="B68" s="13" t="s">
        <v>54</v>
      </c>
      <c r="C68" s="13">
        <v>4.26</v>
      </c>
      <c r="D68" s="2">
        <v>2.6</v>
      </c>
      <c r="E68" s="51">
        <v>0</v>
      </c>
      <c r="F68" s="52">
        <v>230</v>
      </c>
      <c r="G68" s="45">
        <f>E68/(C68*D68)</f>
        <v>0</v>
      </c>
      <c r="H68" s="13">
        <f t="shared" si="2"/>
        <v>0</v>
      </c>
      <c r="I68" s="13">
        <f t="shared" si="3"/>
        <v>0</v>
      </c>
      <c r="J68" s="2"/>
      <c r="K68" s="2"/>
      <c r="L68" s="29" t="s">
        <v>763</v>
      </c>
    </row>
    <row r="69" spans="1:12" ht="14.5" customHeight="1">
      <c r="A69" s="13" t="s">
        <v>584</v>
      </c>
      <c r="B69" s="13" t="s">
        <v>54</v>
      </c>
      <c r="C69" s="13">
        <v>4.26</v>
      </c>
      <c r="D69" s="2">
        <v>2.6</v>
      </c>
      <c r="E69" s="51">
        <v>0</v>
      </c>
      <c r="F69" s="52">
        <v>230</v>
      </c>
      <c r="G69" s="27"/>
      <c r="H69" s="13">
        <f t="shared" si="2"/>
        <v>0</v>
      </c>
      <c r="I69" s="13">
        <f t="shared" si="3"/>
        <v>0</v>
      </c>
      <c r="J69" s="2"/>
      <c r="K69" s="2"/>
      <c r="L69" s="29" t="s">
        <v>763</v>
      </c>
    </row>
    <row r="70" spans="1:12" ht="14.5" customHeight="1">
      <c r="A70" s="13" t="s">
        <v>585</v>
      </c>
      <c r="B70" s="13" t="s">
        <v>54</v>
      </c>
      <c r="C70" s="13">
        <v>4.26</v>
      </c>
      <c r="D70" s="2">
        <v>2.6</v>
      </c>
      <c r="E70" s="51">
        <v>0</v>
      </c>
      <c r="F70" s="52">
        <v>230</v>
      </c>
      <c r="G70" s="27"/>
      <c r="H70" s="13">
        <f t="shared" si="2"/>
        <v>0</v>
      </c>
      <c r="I70" s="13">
        <f t="shared" si="3"/>
        <v>0</v>
      </c>
      <c r="J70" s="2"/>
      <c r="K70" s="2"/>
      <c r="L70" s="29" t="s">
        <v>763</v>
      </c>
    </row>
    <row r="71" spans="1:11" ht="14.5" customHeight="1">
      <c r="A71" s="13" t="s">
        <v>672</v>
      </c>
      <c r="B71" s="13" t="s">
        <v>574</v>
      </c>
      <c r="C71" s="13">
        <v>22.39</v>
      </c>
      <c r="D71" s="2"/>
      <c r="E71" s="51">
        <v>220</v>
      </c>
      <c r="F71" s="52">
        <v>0</v>
      </c>
      <c r="G71" s="27"/>
      <c r="H71" s="13">
        <f t="shared" si="2"/>
        <v>740.6666666666666</v>
      </c>
      <c r="I71" s="13">
        <f t="shared" si="3"/>
        <v>1036.9333333333334</v>
      </c>
      <c r="J71" s="2"/>
      <c r="K71" s="2"/>
    </row>
    <row r="72" spans="1:11" ht="14.5" customHeight="1">
      <c r="A72" s="13"/>
      <c r="B72" s="13"/>
      <c r="C72" s="13"/>
      <c r="D72" s="2"/>
      <c r="E72" s="50">
        <f>SUM(E6:E71)</f>
        <v>8610</v>
      </c>
      <c r="F72" s="46">
        <f>SUM(F6:F71)</f>
        <v>8440</v>
      </c>
      <c r="G72" s="47"/>
      <c r="H72" s="48">
        <f t="shared" si="2"/>
        <v>28987</v>
      </c>
      <c r="I72" s="49">
        <f t="shared" si="3"/>
        <v>40581.799999999996</v>
      </c>
      <c r="J72" s="2"/>
      <c r="K72" s="2"/>
    </row>
    <row r="73" spans="1:11" ht="14.5" customHeight="1">
      <c r="A73" s="13" t="s">
        <v>207</v>
      </c>
      <c r="B73" s="13" t="s">
        <v>208</v>
      </c>
      <c r="C73" s="13">
        <v>7.2</v>
      </c>
      <c r="D73" s="2"/>
      <c r="E73" s="16"/>
      <c r="F73" s="17"/>
      <c r="G73" s="27"/>
      <c r="H73" s="13">
        <f t="shared" si="2"/>
        <v>0</v>
      </c>
      <c r="I73" s="13">
        <f t="shared" si="3"/>
        <v>0</v>
      </c>
      <c r="J73" s="2"/>
      <c r="K73" s="2"/>
    </row>
    <row r="74" spans="1:11" ht="14.5" customHeight="1">
      <c r="A74" s="13" t="s">
        <v>209</v>
      </c>
      <c r="B74" s="13" t="s">
        <v>210</v>
      </c>
      <c r="C74" s="13">
        <v>7.2</v>
      </c>
      <c r="D74" s="2"/>
      <c r="E74" s="16"/>
      <c r="F74" s="17"/>
      <c r="G74" s="27"/>
      <c r="H74" s="13">
        <f t="shared" si="2"/>
        <v>0</v>
      </c>
      <c r="I74" s="13">
        <f t="shared" si="3"/>
        <v>0</v>
      </c>
      <c r="J74" s="2"/>
      <c r="K74" s="2"/>
    </row>
    <row r="75" spans="1:11" ht="14.5" customHeight="1">
      <c r="A75" s="13" t="s">
        <v>211</v>
      </c>
      <c r="B75" s="13" t="s">
        <v>212</v>
      </c>
      <c r="C75" s="13">
        <v>7.2</v>
      </c>
      <c r="D75" s="2"/>
      <c r="E75" s="16"/>
      <c r="F75" s="17"/>
      <c r="G75" s="27"/>
      <c r="H75" s="13">
        <f t="shared" si="2"/>
        <v>0</v>
      </c>
      <c r="I75" s="13">
        <f t="shared" si="3"/>
        <v>0</v>
      </c>
      <c r="J75" s="2"/>
      <c r="K75" s="2"/>
    </row>
    <row r="76" spans="1:11" ht="14.5" customHeight="1">
      <c r="A76" s="13" t="s">
        <v>213</v>
      </c>
      <c r="B76" s="13" t="s">
        <v>214</v>
      </c>
      <c r="C76" s="13">
        <v>7.65</v>
      </c>
      <c r="D76" s="2"/>
      <c r="E76" s="16"/>
      <c r="F76" s="17"/>
      <c r="G76" s="27"/>
      <c r="H76" s="13">
        <f t="shared" si="2"/>
        <v>0</v>
      </c>
      <c r="I76" s="13">
        <f t="shared" si="3"/>
        <v>0</v>
      </c>
      <c r="J76" s="2"/>
      <c r="K76" s="2"/>
    </row>
    <row r="77" spans="1:11" ht="14.5" customHeight="1">
      <c r="A77" s="13" t="s">
        <v>215</v>
      </c>
      <c r="B77" s="13" t="s">
        <v>216</v>
      </c>
      <c r="C77" s="13">
        <v>2.25</v>
      </c>
      <c r="D77" s="2"/>
      <c r="E77" s="16"/>
      <c r="F77" s="17"/>
      <c r="G77" s="27"/>
      <c r="H77" s="13">
        <f t="shared" si="2"/>
        <v>0</v>
      </c>
      <c r="I77" s="13">
        <f t="shared" si="3"/>
        <v>0</v>
      </c>
      <c r="J77" s="2"/>
      <c r="K77" s="2"/>
    </row>
    <row r="78" spans="1:11" ht="14.5" customHeight="1">
      <c r="A78" s="13" t="s">
        <v>217</v>
      </c>
      <c r="B78" s="13" t="s">
        <v>208</v>
      </c>
      <c r="C78" s="13">
        <v>9.59</v>
      </c>
      <c r="D78" s="2"/>
      <c r="E78" s="16"/>
      <c r="F78" s="17"/>
      <c r="G78" s="27"/>
      <c r="H78" s="13">
        <f t="shared" si="2"/>
        <v>0</v>
      </c>
      <c r="I78" s="13">
        <f t="shared" si="3"/>
        <v>0</v>
      </c>
      <c r="J78" s="2"/>
      <c r="K78" s="2"/>
    </row>
    <row r="79" spans="1:11" ht="14.5" customHeight="1">
      <c r="A79" s="13" t="s">
        <v>218</v>
      </c>
      <c r="B79" s="13" t="s">
        <v>210</v>
      </c>
      <c r="C79" s="13">
        <v>9.59</v>
      </c>
      <c r="D79" s="2"/>
      <c r="E79" s="16"/>
      <c r="F79" s="17"/>
      <c r="G79" s="27"/>
      <c r="H79" s="13">
        <f t="shared" si="2"/>
        <v>0</v>
      </c>
      <c r="I79" s="13">
        <f t="shared" si="3"/>
        <v>0</v>
      </c>
      <c r="J79" s="2"/>
      <c r="K79" s="2"/>
    </row>
    <row r="80" spans="1:11" ht="14.5" customHeight="1">
      <c r="A80" s="13" t="s">
        <v>219</v>
      </c>
      <c r="B80" s="13" t="s">
        <v>212</v>
      </c>
      <c r="C80" s="13">
        <v>9.59</v>
      </c>
      <c r="D80" s="2"/>
      <c r="E80" s="16"/>
      <c r="F80" s="17"/>
      <c r="G80" s="27"/>
      <c r="H80" s="13">
        <f t="shared" si="2"/>
        <v>0</v>
      </c>
      <c r="I80" s="13">
        <f t="shared" si="3"/>
        <v>0</v>
      </c>
      <c r="J80" s="2"/>
      <c r="K80" s="2"/>
    </row>
    <row r="81" spans="1:11" ht="14.5" customHeight="1">
      <c r="A81" s="13" t="s">
        <v>19</v>
      </c>
      <c r="B81" s="13" t="s">
        <v>19</v>
      </c>
      <c r="C81" s="13" t="s">
        <v>673</v>
      </c>
      <c r="D81" s="2"/>
      <c r="E81" s="16"/>
      <c r="F81" s="17"/>
      <c r="G81" s="27"/>
      <c r="H81" s="13"/>
      <c r="I81" s="13"/>
      <c r="J81" s="2"/>
      <c r="K81" s="2"/>
    </row>
    <row r="82" ht="14.5" customHeight="1"/>
  </sheetData>
  <mergeCells count="3">
    <mergeCell ref="A2:C2"/>
    <mergeCell ref="J2:K2"/>
    <mergeCell ref="B5:I5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0BB43-1144-4AED-A939-C959A8DD7909}">
  <sheetPr>
    <pageSetUpPr fitToPage="1"/>
  </sheetPr>
  <dimension ref="A1:L78"/>
  <sheetViews>
    <sheetView zoomScale="150" zoomScaleNormal="150" workbookViewId="0" topLeftCell="A1">
      <selection activeCell="A1" sqref="A1:L78"/>
    </sheetView>
  </sheetViews>
  <sheetFormatPr defaultColWidth="9.140625" defaultRowHeight="15"/>
  <cols>
    <col min="1" max="1" width="8.140625" style="29" customWidth="1"/>
    <col min="2" max="2" width="21.57421875" style="29" customWidth="1"/>
    <col min="3" max="3" width="9.57421875" style="29" customWidth="1"/>
    <col min="4" max="16384" width="8.7109375" style="29" customWidth="1"/>
  </cols>
  <sheetData>
    <row r="1" spans="4:11" ht="14.5" customHeight="1">
      <c r="D1">
        <v>5</v>
      </c>
      <c r="E1">
        <v>12</v>
      </c>
      <c r="F1">
        <v>15</v>
      </c>
      <c r="G1">
        <v>1010</v>
      </c>
      <c r="H1">
        <v>1.2</v>
      </c>
      <c r="I1">
        <v>10</v>
      </c>
      <c r="J1">
        <v>14</v>
      </c>
      <c r="K1"/>
    </row>
    <row r="2" spans="1:11" ht="14.5" customHeight="1">
      <c r="A2" s="126" t="s">
        <v>587</v>
      </c>
      <c r="B2" s="126"/>
      <c r="C2" s="126"/>
      <c r="D2" s="7" t="s">
        <v>220</v>
      </c>
      <c r="E2" s="7" t="s">
        <v>221</v>
      </c>
      <c r="F2" s="7" t="s">
        <v>222</v>
      </c>
      <c r="G2" s="7" t="s">
        <v>223</v>
      </c>
      <c r="H2" s="24" t="s">
        <v>431</v>
      </c>
      <c r="I2" s="24" t="s">
        <v>432</v>
      </c>
      <c r="J2" s="127" t="s">
        <v>224</v>
      </c>
      <c r="K2" s="128"/>
    </row>
    <row r="3" spans="1:11" ht="14.5" customHeight="1">
      <c r="A3" s="30" t="s">
        <v>1</v>
      </c>
      <c r="B3" s="31" t="s">
        <v>2</v>
      </c>
      <c r="C3" s="31" t="s">
        <v>3</v>
      </c>
      <c r="D3" s="2"/>
      <c r="E3" s="2"/>
      <c r="F3" s="17"/>
      <c r="G3" s="2"/>
      <c r="H3" s="2"/>
      <c r="I3" s="2"/>
      <c r="J3" s="23" t="s">
        <v>433</v>
      </c>
      <c r="K3" s="23" t="s">
        <v>434</v>
      </c>
    </row>
    <row r="4" spans="1:11" ht="14.5" customHeight="1">
      <c r="A4" s="30"/>
      <c r="B4" s="158" t="s">
        <v>653</v>
      </c>
      <c r="C4" s="159"/>
      <c r="D4" s="159"/>
      <c r="E4" s="159"/>
      <c r="F4" s="159"/>
      <c r="G4" s="159"/>
      <c r="H4" s="159"/>
      <c r="I4" s="159"/>
      <c r="J4" s="159"/>
      <c r="K4" s="160"/>
    </row>
    <row r="5" spans="1:11" ht="14.5" customHeight="1">
      <c r="A5" s="32" t="s">
        <v>588</v>
      </c>
      <c r="B5" s="33" t="s">
        <v>5</v>
      </c>
      <c r="C5" s="34">
        <v>36.94</v>
      </c>
      <c r="D5" s="2"/>
      <c r="E5" s="60">
        <v>200</v>
      </c>
      <c r="F5" s="52">
        <v>0</v>
      </c>
      <c r="G5" s="26"/>
      <c r="H5" s="13">
        <f>(E5/3600)*$H$1*$G$1*$I$1</f>
        <v>673.3333333333333</v>
      </c>
      <c r="I5" s="13">
        <v>942.6666666666666</v>
      </c>
      <c r="J5" s="2"/>
      <c r="K5" s="2"/>
    </row>
    <row r="6" spans="1:11" ht="14.5" customHeight="1">
      <c r="A6" s="32" t="s">
        <v>589</v>
      </c>
      <c r="B6" s="33" t="s">
        <v>7</v>
      </c>
      <c r="C6" s="34">
        <v>27.23</v>
      </c>
      <c r="D6" s="2">
        <v>2.8</v>
      </c>
      <c r="E6" s="60">
        <v>100</v>
      </c>
      <c r="F6" s="52">
        <v>300</v>
      </c>
      <c r="G6" s="27">
        <f>F6/(C6*D6)</f>
        <v>3.934735848066733</v>
      </c>
      <c r="H6" s="13">
        <f>(E6/3600)*$H$1*$G$1*$I$1</f>
        <v>336.66666666666663</v>
      </c>
      <c r="I6" s="13">
        <v>471.3333333333333</v>
      </c>
      <c r="J6" s="2">
        <f>C6*D6*$F$1</f>
        <v>1143.66</v>
      </c>
      <c r="K6" s="2"/>
    </row>
    <row r="7" spans="1:11" ht="14.5" customHeight="1">
      <c r="A7" s="32" t="s">
        <v>590</v>
      </c>
      <c r="B7" s="33" t="s">
        <v>5</v>
      </c>
      <c r="C7" s="34">
        <v>35.71</v>
      </c>
      <c r="D7" s="2"/>
      <c r="E7" s="60">
        <v>100</v>
      </c>
      <c r="F7" s="52">
        <v>0</v>
      </c>
      <c r="G7" s="26"/>
      <c r="H7" s="13">
        <v>336.66666666666663</v>
      </c>
      <c r="I7" s="13">
        <v>471.3333333333333</v>
      </c>
      <c r="J7" s="2"/>
      <c r="K7" s="2"/>
    </row>
    <row r="8" spans="1:11" ht="14.5" customHeight="1">
      <c r="A8" s="32" t="s">
        <v>591</v>
      </c>
      <c r="B8" s="33" t="s">
        <v>35</v>
      </c>
      <c r="C8" s="34">
        <v>66.98</v>
      </c>
      <c r="D8" s="2">
        <v>3</v>
      </c>
      <c r="E8" s="51">
        <v>300</v>
      </c>
      <c r="F8" s="52">
        <v>600</v>
      </c>
      <c r="G8" s="27">
        <f>F8/(C8*D8)</f>
        <v>2.9859659599880564</v>
      </c>
      <c r="H8" s="13">
        <v>1009.9999999999999</v>
      </c>
      <c r="I8" s="13">
        <v>1414</v>
      </c>
      <c r="J8" s="62">
        <v>2000</v>
      </c>
      <c r="K8" s="2"/>
    </row>
    <row r="9" spans="1:11" ht="14.5" customHeight="1">
      <c r="A9" s="32" t="s">
        <v>592</v>
      </c>
      <c r="B9" s="33" t="s">
        <v>35</v>
      </c>
      <c r="C9" s="34">
        <v>168.12</v>
      </c>
      <c r="D9" s="2">
        <v>2.6</v>
      </c>
      <c r="E9" s="51">
        <v>1400</v>
      </c>
      <c r="F9" s="52">
        <v>600</v>
      </c>
      <c r="G9" s="26"/>
      <c r="H9" s="13">
        <v>5050</v>
      </c>
      <c r="I9" s="13">
        <v>7070</v>
      </c>
      <c r="J9" s="2"/>
      <c r="K9" s="2"/>
    </row>
    <row r="10" spans="1:11" ht="14.5" customHeight="1">
      <c r="A10" s="32" t="s">
        <v>593</v>
      </c>
      <c r="B10" s="33" t="s">
        <v>286</v>
      </c>
      <c r="C10" s="34">
        <v>7.37</v>
      </c>
      <c r="D10" s="2">
        <v>4</v>
      </c>
      <c r="E10" s="51">
        <v>150</v>
      </c>
      <c r="F10" s="52">
        <v>0</v>
      </c>
      <c r="G10" s="45">
        <v>5.281690140845071</v>
      </c>
      <c r="H10" s="13">
        <v>504.99999999999994</v>
      </c>
      <c r="I10" s="13">
        <v>707</v>
      </c>
      <c r="J10" s="2"/>
      <c r="K10" s="2"/>
    </row>
    <row r="11" spans="1:11" ht="14.5" customHeight="1">
      <c r="A11" s="32" t="s">
        <v>594</v>
      </c>
      <c r="B11" s="33" t="s">
        <v>522</v>
      </c>
      <c r="C11" s="34">
        <v>3.41</v>
      </c>
      <c r="D11" s="2">
        <v>3</v>
      </c>
      <c r="E11" s="51">
        <v>50</v>
      </c>
      <c r="F11" s="52">
        <v>160</v>
      </c>
      <c r="G11" s="45">
        <v>4.887585532746823</v>
      </c>
      <c r="H11" s="13">
        <v>168.33333333333331</v>
      </c>
      <c r="I11" s="13">
        <v>235.66666666666666</v>
      </c>
      <c r="J11" s="2"/>
      <c r="K11" s="2"/>
    </row>
    <row r="12" spans="1:11" ht="14.5" customHeight="1">
      <c r="A12" s="32" t="s">
        <v>595</v>
      </c>
      <c r="B12" s="33" t="s">
        <v>524</v>
      </c>
      <c r="C12" s="34">
        <v>52.83</v>
      </c>
      <c r="D12" s="2">
        <v>3</v>
      </c>
      <c r="E12" s="51">
        <v>600</v>
      </c>
      <c r="F12" s="52">
        <v>400</v>
      </c>
      <c r="G12" s="45">
        <v>3.785727806170736</v>
      </c>
      <c r="H12" s="13">
        <v>2019.9999999999998</v>
      </c>
      <c r="I12" s="13">
        <v>2828</v>
      </c>
      <c r="J12" s="2"/>
      <c r="K12" s="2"/>
    </row>
    <row r="13" spans="1:11" ht="14.5" customHeight="1">
      <c r="A13" s="32" t="s">
        <v>596</v>
      </c>
      <c r="B13" s="33" t="s">
        <v>302</v>
      </c>
      <c r="C13" s="34">
        <v>27.91</v>
      </c>
      <c r="D13" s="2">
        <v>3</v>
      </c>
      <c r="E13" s="51">
        <v>400</v>
      </c>
      <c r="F13" s="52">
        <v>300</v>
      </c>
      <c r="G13" s="45">
        <v>4.777260241251642</v>
      </c>
      <c r="H13" s="13">
        <v>1346.6666666666665</v>
      </c>
      <c r="I13" s="13">
        <v>1885.3333333333333</v>
      </c>
      <c r="J13" s="2"/>
      <c r="K13" s="2"/>
    </row>
    <row r="14" spans="1:11" ht="14.5" customHeight="1">
      <c r="A14" s="32" t="s">
        <v>597</v>
      </c>
      <c r="B14" s="33" t="s">
        <v>527</v>
      </c>
      <c r="C14" s="34">
        <v>6.57</v>
      </c>
      <c r="D14" s="2">
        <v>3</v>
      </c>
      <c r="E14" s="51">
        <v>0</v>
      </c>
      <c r="F14" s="52">
        <v>100</v>
      </c>
      <c r="G14" s="27">
        <v>5.073566717402334</v>
      </c>
      <c r="H14" s="13">
        <v>0</v>
      </c>
      <c r="I14" s="13">
        <v>0</v>
      </c>
      <c r="J14" s="2"/>
      <c r="K14" s="2"/>
    </row>
    <row r="15" spans="1:11" ht="14.5" customHeight="1">
      <c r="A15" s="32" t="s">
        <v>598</v>
      </c>
      <c r="B15" s="33" t="s">
        <v>305</v>
      </c>
      <c r="C15" s="34">
        <v>15.7</v>
      </c>
      <c r="D15" s="2">
        <v>3</v>
      </c>
      <c r="E15" s="51">
        <v>200</v>
      </c>
      <c r="F15" s="52">
        <v>160</v>
      </c>
      <c r="G15" s="45">
        <v>4.246284501061572</v>
      </c>
      <c r="H15" s="13">
        <v>673.3333333333333</v>
      </c>
      <c r="I15" s="13">
        <v>942.6666666666666</v>
      </c>
      <c r="J15" s="2"/>
      <c r="K15" s="2"/>
    </row>
    <row r="16" spans="1:11" ht="14.5" customHeight="1">
      <c r="A16" s="32" t="s">
        <v>599</v>
      </c>
      <c r="B16" s="33" t="s">
        <v>364</v>
      </c>
      <c r="C16" s="34">
        <v>25.03</v>
      </c>
      <c r="D16" s="2">
        <v>3</v>
      </c>
      <c r="E16" s="51">
        <f>C16*$E$1</f>
        <v>300.36</v>
      </c>
      <c r="F16" s="52">
        <v>200</v>
      </c>
      <c r="G16" s="45">
        <f aca="true" t="shared" si="0" ref="G16:G34">E16/(C16*D16)</f>
        <v>4</v>
      </c>
      <c r="H16" s="13">
        <f aca="true" t="shared" si="1" ref="H16:H53">(E16/3600)*$H$1*$G$1*$I$1</f>
        <v>1011.212</v>
      </c>
      <c r="I16" s="13">
        <f aca="true" t="shared" si="2" ref="I16:I53">E16*$H$1*$G$1/3600*$J$1</f>
        <v>1415.6968</v>
      </c>
      <c r="J16" s="2"/>
      <c r="K16" s="2"/>
    </row>
    <row r="17" spans="1:12" ht="14.5" customHeight="1">
      <c r="A17" s="32" t="s">
        <v>600</v>
      </c>
      <c r="B17" s="33" t="s">
        <v>74</v>
      </c>
      <c r="C17" s="34">
        <v>4.66</v>
      </c>
      <c r="D17" s="2">
        <v>3</v>
      </c>
      <c r="E17" s="51">
        <v>0</v>
      </c>
      <c r="F17" s="52">
        <v>50</v>
      </c>
      <c r="G17" s="27">
        <f>F17/(C17*D17)</f>
        <v>3.57653791130186</v>
      </c>
      <c r="H17" s="13">
        <f t="shared" si="1"/>
        <v>0</v>
      </c>
      <c r="I17" s="13">
        <f t="shared" si="2"/>
        <v>0</v>
      </c>
      <c r="J17" s="2"/>
      <c r="K17" s="2"/>
      <c r="L17" s="29" t="s">
        <v>763</v>
      </c>
    </row>
    <row r="18" spans="1:12" ht="14.5" customHeight="1">
      <c r="A18" s="32" t="s">
        <v>601</v>
      </c>
      <c r="B18" s="33" t="s">
        <v>447</v>
      </c>
      <c r="C18" s="34">
        <v>12</v>
      </c>
      <c r="D18" s="2">
        <v>2.6</v>
      </c>
      <c r="E18" s="51">
        <v>0</v>
      </c>
      <c r="F18" s="52">
        <v>200</v>
      </c>
      <c r="G18" s="27">
        <f>F18/(C18*D18)</f>
        <v>6.41025641025641</v>
      </c>
      <c r="H18" s="13">
        <f t="shared" si="1"/>
        <v>0</v>
      </c>
      <c r="I18" s="13">
        <f t="shared" si="2"/>
        <v>0</v>
      </c>
      <c r="J18" s="2"/>
      <c r="K18" s="2"/>
      <c r="L18" s="29" t="s">
        <v>763</v>
      </c>
    </row>
    <row r="19" spans="1:12" ht="14.5" customHeight="1">
      <c r="A19" s="32" t="s">
        <v>602</v>
      </c>
      <c r="B19" s="33" t="s">
        <v>21</v>
      </c>
      <c r="C19" s="34">
        <v>3.42</v>
      </c>
      <c r="D19" s="2">
        <v>2.6</v>
      </c>
      <c r="E19" s="51">
        <v>0</v>
      </c>
      <c r="F19" s="52">
        <v>60</v>
      </c>
      <c r="G19" s="27">
        <f>F19/(C19*D19)</f>
        <v>6.747638326585696</v>
      </c>
      <c r="H19" s="13">
        <f t="shared" si="1"/>
        <v>0</v>
      </c>
      <c r="I19" s="13">
        <f t="shared" si="2"/>
        <v>0</v>
      </c>
      <c r="J19" s="2"/>
      <c r="K19" s="2"/>
      <c r="L19" s="29" t="s">
        <v>763</v>
      </c>
    </row>
    <row r="20" spans="1:12" ht="14.5" customHeight="1">
      <c r="A20" s="32" t="s">
        <v>603</v>
      </c>
      <c r="B20" s="33" t="s">
        <v>12</v>
      </c>
      <c r="C20" s="34">
        <v>3.32</v>
      </c>
      <c r="D20" s="2">
        <v>2.6</v>
      </c>
      <c r="E20" s="51">
        <v>0</v>
      </c>
      <c r="F20" s="52">
        <v>30</v>
      </c>
      <c r="G20" s="45">
        <f t="shared" si="0"/>
        <v>0</v>
      </c>
      <c r="H20" s="13">
        <f t="shared" si="1"/>
        <v>0</v>
      </c>
      <c r="I20" s="13">
        <f t="shared" si="2"/>
        <v>0</v>
      </c>
      <c r="J20" s="2"/>
      <c r="K20" s="2"/>
      <c r="L20" s="29" t="s">
        <v>763</v>
      </c>
    </row>
    <row r="21" spans="1:12" ht="14.5" customHeight="1">
      <c r="A21" s="32" t="s">
        <v>604</v>
      </c>
      <c r="B21" s="33" t="s">
        <v>98</v>
      </c>
      <c r="C21" s="34">
        <v>1.39</v>
      </c>
      <c r="D21" s="2">
        <v>2.6</v>
      </c>
      <c r="E21" s="51">
        <v>0</v>
      </c>
      <c r="F21" s="52">
        <v>50</v>
      </c>
      <c r="G21" s="45">
        <f t="shared" si="0"/>
        <v>0</v>
      </c>
      <c r="H21" s="13">
        <f t="shared" si="1"/>
        <v>0</v>
      </c>
      <c r="I21" s="13">
        <f t="shared" si="2"/>
        <v>0</v>
      </c>
      <c r="J21" s="2"/>
      <c r="K21" s="2"/>
      <c r="L21" s="29" t="s">
        <v>763</v>
      </c>
    </row>
    <row r="22" spans="1:12" ht="14.5" customHeight="1">
      <c r="A22" s="32" t="s">
        <v>605</v>
      </c>
      <c r="B22" s="33" t="s">
        <v>12</v>
      </c>
      <c r="C22" s="34">
        <v>3.32</v>
      </c>
      <c r="D22" s="2">
        <v>2.6</v>
      </c>
      <c r="E22" s="51">
        <v>0</v>
      </c>
      <c r="F22" s="52">
        <v>30</v>
      </c>
      <c r="G22" s="45">
        <f t="shared" si="0"/>
        <v>0</v>
      </c>
      <c r="H22" s="13">
        <f t="shared" si="1"/>
        <v>0</v>
      </c>
      <c r="I22" s="13">
        <f t="shared" si="2"/>
        <v>0</v>
      </c>
      <c r="J22" s="2"/>
      <c r="K22" s="2"/>
      <c r="L22" s="29" t="s">
        <v>763</v>
      </c>
    </row>
    <row r="23" spans="1:12" ht="14.5" customHeight="1">
      <c r="A23" s="32" t="s">
        <v>606</v>
      </c>
      <c r="B23" s="33" t="s">
        <v>98</v>
      </c>
      <c r="C23" s="34">
        <v>1.39</v>
      </c>
      <c r="D23" s="2">
        <v>2.6</v>
      </c>
      <c r="E23" s="51">
        <v>0</v>
      </c>
      <c r="F23" s="52">
        <v>50</v>
      </c>
      <c r="G23" s="45">
        <f t="shared" si="0"/>
        <v>0</v>
      </c>
      <c r="H23" s="13">
        <f t="shared" si="1"/>
        <v>0</v>
      </c>
      <c r="I23" s="13">
        <f t="shared" si="2"/>
        <v>0</v>
      </c>
      <c r="J23" s="2"/>
      <c r="K23" s="2"/>
      <c r="L23" s="29" t="s">
        <v>763</v>
      </c>
    </row>
    <row r="24" spans="1:11" ht="14.5" customHeight="1">
      <c r="A24" s="32" t="s">
        <v>607</v>
      </c>
      <c r="B24" s="33" t="s">
        <v>320</v>
      </c>
      <c r="C24" s="34">
        <v>12.09</v>
      </c>
      <c r="D24" s="2">
        <v>3</v>
      </c>
      <c r="E24" s="51">
        <v>150</v>
      </c>
      <c r="F24" s="52">
        <v>230</v>
      </c>
      <c r="G24" s="45">
        <f t="shared" si="0"/>
        <v>4.13564929693962</v>
      </c>
      <c r="H24" s="13">
        <f t="shared" si="1"/>
        <v>504.99999999999994</v>
      </c>
      <c r="I24" s="13">
        <f t="shared" si="2"/>
        <v>707</v>
      </c>
      <c r="J24" s="2"/>
      <c r="K24" s="2"/>
    </row>
    <row r="25" spans="1:12" ht="14.5" customHeight="1">
      <c r="A25" s="32" t="s">
        <v>608</v>
      </c>
      <c r="B25" s="33" t="s">
        <v>74</v>
      </c>
      <c r="C25" s="34">
        <v>7.43</v>
      </c>
      <c r="D25" s="2">
        <v>3</v>
      </c>
      <c r="E25" s="51">
        <v>0</v>
      </c>
      <c r="F25" s="52">
        <v>50</v>
      </c>
      <c r="G25" s="27">
        <f>F25/(C25*D25)</f>
        <v>2.243158366980709</v>
      </c>
      <c r="H25" s="13">
        <f t="shared" si="1"/>
        <v>0</v>
      </c>
      <c r="I25" s="13">
        <f t="shared" si="2"/>
        <v>0</v>
      </c>
      <c r="J25" s="2"/>
      <c r="K25" s="2"/>
      <c r="L25" s="29" t="s">
        <v>763</v>
      </c>
    </row>
    <row r="26" spans="1:12" ht="14.5" customHeight="1">
      <c r="A26" s="32" t="s">
        <v>609</v>
      </c>
      <c r="B26" s="33" t="s">
        <v>74</v>
      </c>
      <c r="C26" s="34">
        <v>5.2</v>
      </c>
      <c r="D26" s="2">
        <v>3</v>
      </c>
      <c r="E26" s="51">
        <v>0</v>
      </c>
      <c r="F26" s="52">
        <v>50</v>
      </c>
      <c r="G26" s="27">
        <f>F26/(C26*D26)</f>
        <v>3.205128205128205</v>
      </c>
      <c r="H26" s="13">
        <f t="shared" si="1"/>
        <v>0</v>
      </c>
      <c r="I26" s="13">
        <f t="shared" si="2"/>
        <v>0</v>
      </c>
      <c r="J26" s="2"/>
      <c r="K26" s="2"/>
      <c r="L26" s="29" t="s">
        <v>763</v>
      </c>
    </row>
    <row r="27" spans="1:12" ht="14.5" customHeight="1">
      <c r="A27" s="32" t="s">
        <v>610</v>
      </c>
      <c r="B27" s="33" t="s">
        <v>74</v>
      </c>
      <c r="C27" s="34">
        <v>6.92</v>
      </c>
      <c r="D27" s="2">
        <v>3</v>
      </c>
      <c r="E27" s="51">
        <v>0</v>
      </c>
      <c r="F27" s="52">
        <v>50</v>
      </c>
      <c r="G27" s="27">
        <f>F27/(C27*D27)</f>
        <v>2.4084778420038537</v>
      </c>
      <c r="H27" s="13">
        <f t="shared" si="1"/>
        <v>0</v>
      </c>
      <c r="I27" s="13">
        <f t="shared" si="2"/>
        <v>0</v>
      </c>
      <c r="J27" s="2"/>
      <c r="K27" s="2"/>
      <c r="L27" s="29" t="s">
        <v>763</v>
      </c>
    </row>
    <row r="28" spans="1:12" ht="14.5" customHeight="1">
      <c r="A28" s="32" t="s">
        <v>611</v>
      </c>
      <c r="B28" s="33" t="s">
        <v>84</v>
      </c>
      <c r="C28" s="34">
        <v>19.78</v>
      </c>
      <c r="D28" s="2">
        <v>3</v>
      </c>
      <c r="E28" s="51">
        <v>240</v>
      </c>
      <c r="F28" s="52">
        <v>200</v>
      </c>
      <c r="G28" s="45">
        <f t="shared" si="0"/>
        <v>4.044489383215369</v>
      </c>
      <c r="H28" s="13">
        <f t="shared" si="1"/>
        <v>808</v>
      </c>
      <c r="I28" s="13">
        <f t="shared" si="2"/>
        <v>1131.2</v>
      </c>
      <c r="J28" s="2"/>
      <c r="K28" s="2"/>
      <c r="L28" s="29" t="s">
        <v>763</v>
      </c>
    </row>
    <row r="29" spans="1:11" ht="14.5" customHeight="1">
      <c r="A29" s="32" t="s">
        <v>612</v>
      </c>
      <c r="B29" s="33" t="s">
        <v>84</v>
      </c>
      <c r="C29" s="34">
        <v>18.07</v>
      </c>
      <c r="D29" s="2">
        <v>3</v>
      </c>
      <c r="E29" s="51">
        <v>240</v>
      </c>
      <c r="F29" s="52">
        <v>200</v>
      </c>
      <c r="G29" s="45">
        <f t="shared" si="0"/>
        <v>4.427227448810182</v>
      </c>
      <c r="H29" s="13">
        <f t="shared" si="1"/>
        <v>808</v>
      </c>
      <c r="I29" s="13">
        <f t="shared" si="2"/>
        <v>1131.2</v>
      </c>
      <c r="J29" s="2"/>
      <c r="K29" s="2"/>
    </row>
    <row r="30" spans="1:11" ht="14.5" customHeight="1">
      <c r="A30" s="32" t="s">
        <v>613</v>
      </c>
      <c r="B30" s="33" t="s">
        <v>84</v>
      </c>
      <c r="C30" s="34">
        <v>18.33</v>
      </c>
      <c r="D30" s="2">
        <v>3</v>
      </c>
      <c r="E30" s="51">
        <v>240</v>
      </c>
      <c r="F30" s="52">
        <v>200</v>
      </c>
      <c r="G30" s="45">
        <f t="shared" si="0"/>
        <v>4.364429896344791</v>
      </c>
      <c r="H30" s="13">
        <f t="shared" si="1"/>
        <v>808</v>
      </c>
      <c r="I30" s="13">
        <f t="shared" si="2"/>
        <v>1131.2</v>
      </c>
      <c r="J30" s="2"/>
      <c r="K30" s="2"/>
    </row>
    <row r="31" spans="1:11" ht="14.5" customHeight="1">
      <c r="A31" s="32" t="s">
        <v>614</v>
      </c>
      <c r="B31" s="33" t="s">
        <v>541</v>
      </c>
      <c r="C31" s="34">
        <v>26.93</v>
      </c>
      <c r="D31" s="2">
        <v>3</v>
      </c>
      <c r="E31" s="51">
        <v>340</v>
      </c>
      <c r="F31" s="52">
        <v>400</v>
      </c>
      <c r="G31" s="45">
        <f t="shared" si="0"/>
        <v>4.208441638816685</v>
      </c>
      <c r="H31" s="13">
        <f t="shared" si="1"/>
        <v>1144.6666666666665</v>
      </c>
      <c r="I31" s="13">
        <f t="shared" si="2"/>
        <v>1602.5333333333333</v>
      </c>
      <c r="J31" s="2"/>
      <c r="K31" s="2"/>
    </row>
    <row r="32" spans="1:11" ht="14.5" customHeight="1">
      <c r="A32" s="32" t="s">
        <v>615</v>
      </c>
      <c r="B32" s="33" t="s">
        <v>541</v>
      </c>
      <c r="C32" s="34">
        <v>24.76</v>
      </c>
      <c r="D32" s="2">
        <v>3</v>
      </c>
      <c r="E32" s="51">
        <v>340</v>
      </c>
      <c r="F32" s="52">
        <v>400</v>
      </c>
      <c r="G32" s="45">
        <f t="shared" si="0"/>
        <v>4.577275175013463</v>
      </c>
      <c r="H32" s="13">
        <f t="shared" si="1"/>
        <v>1144.6666666666665</v>
      </c>
      <c r="I32" s="13">
        <f t="shared" si="2"/>
        <v>1602.5333333333333</v>
      </c>
      <c r="J32" s="2"/>
      <c r="K32" s="2"/>
    </row>
    <row r="33" spans="1:12" ht="14.5" customHeight="1">
      <c r="A33" s="32" t="s">
        <v>616</v>
      </c>
      <c r="B33" s="33" t="s">
        <v>54</v>
      </c>
      <c r="C33" s="34">
        <v>3.85</v>
      </c>
      <c r="D33" s="2">
        <v>2.6</v>
      </c>
      <c r="E33" s="51">
        <v>0</v>
      </c>
      <c r="F33" s="52">
        <v>230</v>
      </c>
      <c r="G33" s="45">
        <f t="shared" si="0"/>
        <v>0</v>
      </c>
      <c r="H33" s="13">
        <f t="shared" si="1"/>
        <v>0</v>
      </c>
      <c r="I33" s="13">
        <f t="shared" si="2"/>
        <v>0</v>
      </c>
      <c r="J33" s="2"/>
      <c r="K33" s="2"/>
      <c r="L33" s="29" t="s">
        <v>763</v>
      </c>
    </row>
    <row r="34" spans="1:11" ht="14.5" customHeight="1">
      <c r="A34" s="32" t="s">
        <v>617</v>
      </c>
      <c r="B34" s="33" t="s">
        <v>551</v>
      </c>
      <c r="C34" s="34">
        <v>22.06</v>
      </c>
      <c r="D34" s="2">
        <v>3</v>
      </c>
      <c r="E34" s="51">
        <v>220</v>
      </c>
      <c r="F34" s="52">
        <v>0</v>
      </c>
      <c r="G34" s="45">
        <f t="shared" si="0"/>
        <v>3.3242671501964343</v>
      </c>
      <c r="H34" s="13">
        <f t="shared" si="1"/>
        <v>740.6666666666666</v>
      </c>
      <c r="I34" s="13">
        <f t="shared" si="2"/>
        <v>1036.9333333333334</v>
      </c>
      <c r="J34" s="2"/>
      <c r="K34" s="2"/>
    </row>
    <row r="35" spans="1:11" ht="14.5" customHeight="1">
      <c r="A35" s="32" t="s">
        <v>618</v>
      </c>
      <c r="B35" s="33" t="s">
        <v>551</v>
      </c>
      <c r="C35" s="34">
        <v>22.06</v>
      </c>
      <c r="D35" s="2">
        <v>3</v>
      </c>
      <c r="E35" s="51">
        <v>220</v>
      </c>
      <c r="F35" s="52">
        <v>0</v>
      </c>
      <c r="G35" s="45">
        <f aca="true" t="shared" si="3" ref="G35:G45">E35/(C35*D35)</f>
        <v>3.3242671501964343</v>
      </c>
      <c r="H35" s="13">
        <f aca="true" t="shared" si="4" ref="H35:H49">(E35/3600)*$H$1*$G$1*$I$1</f>
        <v>740.6666666666666</v>
      </c>
      <c r="I35" s="13">
        <f aca="true" t="shared" si="5" ref="I35:I49">E35*$H$1*$G$1/3600*$J$1</f>
        <v>1036.9333333333334</v>
      </c>
      <c r="J35" s="2"/>
      <c r="K35" s="2"/>
    </row>
    <row r="36" spans="1:12" ht="14.5" customHeight="1">
      <c r="A36" s="32" t="s">
        <v>619</v>
      </c>
      <c r="B36" s="33" t="s">
        <v>54</v>
      </c>
      <c r="C36" s="34">
        <v>4.26</v>
      </c>
      <c r="D36" s="2">
        <v>2.6</v>
      </c>
      <c r="E36" s="51">
        <v>0</v>
      </c>
      <c r="F36" s="52">
        <v>230</v>
      </c>
      <c r="G36" s="45">
        <f t="shared" si="3"/>
        <v>0</v>
      </c>
      <c r="H36" s="13">
        <f t="shared" si="4"/>
        <v>0</v>
      </c>
      <c r="I36" s="13">
        <f t="shared" si="5"/>
        <v>0</v>
      </c>
      <c r="J36" s="2"/>
      <c r="K36" s="2"/>
      <c r="L36" s="29" t="s">
        <v>763</v>
      </c>
    </row>
    <row r="37" spans="1:12" ht="14.5" customHeight="1">
      <c r="A37" s="32" t="s">
        <v>620</v>
      </c>
      <c r="B37" s="33" t="s">
        <v>54</v>
      </c>
      <c r="C37" s="34">
        <v>4.26</v>
      </c>
      <c r="D37" s="2">
        <v>2.6</v>
      </c>
      <c r="E37" s="51">
        <v>0</v>
      </c>
      <c r="F37" s="52">
        <v>230</v>
      </c>
      <c r="G37" s="45">
        <f t="shared" si="3"/>
        <v>0</v>
      </c>
      <c r="H37" s="13">
        <f t="shared" si="4"/>
        <v>0</v>
      </c>
      <c r="I37" s="13">
        <f t="shared" si="5"/>
        <v>0</v>
      </c>
      <c r="J37" s="2"/>
      <c r="K37" s="2"/>
      <c r="L37" s="29" t="s">
        <v>763</v>
      </c>
    </row>
    <row r="38" spans="1:11" ht="14.5" customHeight="1">
      <c r="A38" s="32" t="s">
        <v>621</v>
      </c>
      <c r="B38" s="33" t="s">
        <v>551</v>
      </c>
      <c r="C38" s="34">
        <v>22.06</v>
      </c>
      <c r="D38" s="2">
        <v>3</v>
      </c>
      <c r="E38" s="51">
        <v>220</v>
      </c>
      <c r="F38" s="52">
        <v>0</v>
      </c>
      <c r="G38" s="45">
        <f t="shared" si="3"/>
        <v>3.3242671501964343</v>
      </c>
      <c r="H38" s="13">
        <f t="shared" si="4"/>
        <v>740.6666666666666</v>
      </c>
      <c r="I38" s="13">
        <f t="shared" si="5"/>
        <v>1036.9333333333334</v>
      </c>
      <c r="J38" s="2"/>
      <c r="K38" s="2"/>
    </row>
    <row r="39" spans="1:11" ht="14.5" customHeight="1">
      <c r="A39" s="32" t="s">
        <v>622</v>
      </c>
      <c r="B39" s="33" t="s">
        <v>551</v>
      </c>
      <c r="C39" s="34">
        <v>22.06</v>
      </c>
      <c r="D39" s="2">
        <v>3</v>
      </c>
      <c r="E39" s="51">
        <v>220</v>
      </c>
      <c r="F39" s="52">
        <v>0</v>
      </c>
      <c r="G39" s="45">
        <f t="shared" si="3"/>
        <v>3.3242671501964343</v>
      </c>
      <c r="H39" s="13">
        <f t="shared" si="4"/>
        <v>740.6666666666666</v>
      </c>
      <c r="I39" s="13">
        <f t="shared" si="5"/>
        <v>1036.9333333333334</v>
      </c>
      <c r="J39" s="2"/>
      <c r="K39" s="2"/>
    </row>
    <row r="40" spans="1:12" ht="14.5" customHeight="1">
      <c r="A40" s="32" t="s">
        <v>623</v>
      </c>
      <c r="B40" s="33" t="s">
        <v>54</v>
      </c>
      <c r="C40" s="34">
        <v>4.26</v>
      </c>
      <c r="D40" s="2">
        <v>2.6</v>
      </c>
      <c r="E40" s="51">
        <v>0</v>
      </c>
      <c r="F40" s="52">
        <v>230</v>
      </c>
      <c r="G40" s="45">
        <f t="shared" si="3"/>
        <v>0</v>
      </c>
      <c r="H40" s="13">
        <f t="shared" si="4"/>
        <v>0</v>
      </c>
      <c r="I40" s="13">
        <f t="shared" si="5"/>
        <v>0</v>
      </c>
      <c r="J40" s="2"/>
      <c r="K40" s="2"/>
      <c r="L40" s="29" t="s">
        <v>763</v>
      </c>
    </row>
    <row r="41" spans="1:12" ht="14.5" customHeight="1">
      <c r="A41" s="32" t="s">
        <v>624</v>
      </c>
      <c r="B41" s="33" t="s">
        <v>54</v>
      </c>
      <c r="C41" s="34">
        <v>4.26</v>
      </c>
      <c r="D41" s="2">
        <v>2.6</v>
      </c>
      <c r="E41" s="51">
        <v>0</v>
      </c>
      <c r="F41" s="52">
        <v>230</v>
      </c>
      <c r="G41" s="45">
        <f t="shared" si="3"/>
        <v>0</v>
      </c>
      <c r="H41" s="13">
        <f t="shared" si="4"/>
        <v>0</v>
      </c>
      <c r="I41" s="13">
        <f t="shared" si="5"/>
        <v>0</v>
      </c>
      <c r="J41" s="2"/>
      <c r="K41" s="2"/>
      <c r="L41" s="29" t="s">
        <v>763</v>
      </c>
    </row>
    <row r="42" spans="1:11" ht="14.5" customHeight="1">
      <c r="A42" s="32" t="s">
        <v>625</v>
      </c>
      <c r="B42" s="33" t="s">
        <v>551</v>
      </c>
      <c r="C42" s="34">
        <v>22.06</v>
      </c>
      <c r="D42" s="2">
        <v>3</v>
      </c>
      <c r="E42" s="51">
        <v>220</v>
      </c>
      <c r="F42" s="52">
        <v>0</v>
      </c>
      <c r="G42" s="45">
        <f t="shared" si="3"/>
        <v>3.3242671501964343</v>
      </c>
      <c r="H42" s="13">
        <f t="shared" si="4"/>
        <v>740.6666666666666</v>
      </c>
      <c r="I42" s="13">
        <f t="shared" si="5"/>
        <v>1036.9333333333334</v>
      </c>
      <c r="J42" s="2"/>
      <c r="K42" s="2"/>
    </row>
    <row r="43" spans="1:11" ht="14.5" customHeight="1">
      <c r="A43" s="32" t="s">
        <v>626</v>
      </c>
      <c r="B43" s="33" t="s">
        <v>551</v>
      </c>
      <c r="C43" s="34">
        <v>22.06</v>
      </c>
      <c r="D43" s="2">
        <v>3</v>
      </c>
      <c r="E43" s="51">
        <v>220</v>
      </c>
      <c r="F43" s="52">
        <v>0</v>
      </c>
      <c r="G43" s="45">
        <f t="shared" si="3"/>
        <v>3.3242671501964343</v>
      </c>
      <c r="H43" s="13">
        <f t="shared" si="4"/>
        <v>740.6666666666666</v>
      </c>
      <c r="I43" s="13">
        <f t="shared" si="5"/>
        <v>1036.9333333333334</v>
      </c>
      <c r="J43" s="2"/>
      <c r="K43" s="2"/>
    </row>
    <row r="44" spans="1:12" ht="14.5" customHeight="1">
      <c r="A44" s="32" t="s">
        <v>627</v>
      </c>
      <c r="B44" s="33" t="s">
        <v>54</v>
      </c>
      <c r="C44" s="34">
        <v>4.26</v>
      </c>
      <c r="D44" s="2">
        <v>2.6</v>
      </c>
      <c r="E44" s="51">
        <v>0</v>
      </c>
      <c r="F44" s="52">
        <v>230</v>
      </c>
      <c r="G44" s="45">
        <f t="shared" si="3"/>
        <v>0</v>
      </c>
      <c r="H44" s="13">
        <f t="shared" si="4"/>
        <v>0</v>
      </c>
      <c r="I44" s="13">
        <f t="shared" si="5"/>
        <v>0</v>
      </c>
      <c r="J44" s="2"/>
      <c r="K44" s="2"/>
      <c r="L44" s="29" t="s">
        <v>763</v>
      </c>
    </row>
    <row r="45" spans="1:12" ht="14.5" customHeight="1">
      <c r="A45" s="32" t="s">
        <v>628</v>
      </c>
      <c r="B45" s="33" t="s">
        <v>54</v>
      </c>
      <c r="C45" s="34">
        <v>4.43</v>
      </c>
      <c r="D45" s="2">
        <v>2.6</v>
      </c>
      <c r="E45" s="51">
        <v>0</v>
      </c>
      <c r="F45" s="52">
        <v>230</v>
      </c>
      <c r="G45" s="45">
        <f t="shared" si="3"/>
        <v>0</v>
      </c>
      <c r="H45" s="13">
        <f t="shared" si="4"/>
        <v>0</v>
      </c>
      <c r="I45" s="13">
        <f t="shared" si="5"/>
        <v>0</v>
      </c>
      <c r="J45" s="2"/>
      <c r="K45" s="2"/>
      <c r="L45" s="29" t="s">
        <v>763</v>
      </c>
    </row>
    <row r="46" spans="1:11" ht="14.5" customHeight="1">
      <c r="A46" s="32" t="s">
        <v>629</v>
      </c>
      <c r="B46" s="33" t="s">
        <v>551</v>
      </c>
      <c r="C46" s="34">
        <v>22.06</v>
      </c>
      <c r="D46" s="2">
        <v>3</v>
      </c>
      <c r="E46" s="51">
        <v>220</v>
      </c>
      <c r="F46" s="52">
        <v>0</v>
      </c>
      <c r="G46" s="45">
        <f aca="true" t="shared" si="6" ref="G46:G51">E46/(C46*D46)</f>
        <v>3.3242671501964343</v>
      </c>
      <c r="H46" s="13">
        <f t="shared" si="4"/>
        <v>740.6666666666666</v>
      </c>
      <c r="I46" s="13">
        <f t="shared" si="5"/>
        <v>1036.9333333333334</v>
      </c>
      <c r="J46" s="2"/>
      <c r="K46" s="2"/>
    </row>
    <row r="47" spans="1:11" ht="14.5" customHeight="1">
      <c r="A47" s="32" t="s">
        <v>630</v>
      </c>
      <c r="B47" s="33" t="s">
        <v>551</v>
      </c>
      <c r="C47" s="34">
        <v>21.4</v>
      </c>
      <c r="D47" s="2">
        <v>3</v>
      </c>
      <c r="E47" s="51">
        <v>220</v>
      </c>
      <c r="F47" s="52">
        <v>0</v>
      </c>
      <c r="G47" s="45">
        <f t="shared" si="6"/>
        <v>3.426791277258568</v>
      </c>
      <c r="H47" s="13">
        <f t="shared" si="4"/>
        <v>740.6666666666666</v>
      </c>
      <c r="I47" s="13">
        <f t="shared" si="5"/>
        <v>1036.9333333333334</v>
      </c>
      <c r="J47" s="2"/>
      <c r="K47" s="2"/>
    </row>
    <row r="48" spans="1:12" ht="14.5" customHeight="1">
      <c r="A48" s="32" t="s">
        <v>631</v>
      </c>
      <c r="B48" s="33" t="s">
        <v>54</v>
      </c>
      <c r="C48" s="34">
        <v>3.51</v>
      </c>
      <c r="D48" s="2">
        <v>2.6</v>
      </c>
      <c r="E48" s="51">
        <v>0</v>
      </c>
      <c r="F48" s="52">
        <v>230</v>
      </c>
      <c r="G48" s="45">
        <f t="shared" si="6"/>
        <v>0</v>
      </c>
      <c r="H48" s="13">
        <f t="shared" si="4"/>
        <v>0</v>
      </c>
      <c r="I48" s="13">
        <f t="shared" si="5"/>
        <v>0</v>
      </c>
      <c r="J48" s="2"/>
      <c r="K48" s="2"/>
      <c r="L48" s="29" t="s">
        <v>763</v>
      </c>
    </row>
    <row r="49" spans="1:12" ht="14.5" customHeight="1">
      <c r="A49" s="32" t="s">
        <v>632</v>
      </c>
      <c r="B49" s="33" t="s">
        <v>54</v>
      </c>
      <c r="C49" s="34">
        <v>3.86</v>
      </c>
      <c r="D49" s="2">
        <v>2.6</v>
      </c>
      <c r="E49" s="51">
        <v>0</v>
      </c>
      <c r="F49" s="52">
        <v>230</v>
      </c>
      <c r="G49" s="45">
        <f t="shared" si="6"/>
        <v>0</v>
      </c>
      <c r="H49" s="13">
        <f t="shared" si="4"/>
        <v>0</v>
      </c>
      <c r="I49" s="13">
        <f t="shared" si="5"/>
        <v>0</v>
      </c>
      <c r="J49" s="2"/>
      <c r="K49" s="2"/>
      <c r="L49" s="29" t="s">
        <v>763</v>
      </c>
    </row>
    <row r="50" spans="1:12" ht="14.5" customHeight="1">
      <c r="A50" s="32" t="s">
        <v>633</v>
      </c>
      <c r="B50" s="33" t="s">
        <v>12</v>
      </c>
      <c r="C50" s="34">
        <v>4.47</v>
      </c>
      <c r="D50" s="2">
        <v>2.6</v>
      </c>
      <c r="E50" s="51">
        <v>50</v>
      </c>
      <c r="F50" s="52">
        <v>0</v>
      </c>
      <c r="G50" s="45">
        <f t="shared" si="6"/>
        <v>4.302185510239202</v>
      </c>
      <c r="H50" s="13">
        <f t="shared" si="1"/>
        <v>168.33333333333331</v>
      </c>
      <c r="I50" s="13">
        <f t="shared" si="2"/>
        <v>235.66666666666666</v>
      </c>
      <c r="J50" s="2"/>
      <c r="K50" s="2"/>
      <c r="L50" s="29" t="s">
        <v>763</v>
      </c>
    </row>
    <row r="51" spans="1:11" ht="14.5" customHeight="1">
      <c r="A51" s="32" t="s">
        <v>634</v>
      </c>
      <c r="B51" s="33" t="s">
        <v>654</v>
      </c>
      <c r="C51" s="34">
        <v>15.33</v>
      </c>
      <c r="D51" s="2">
        <v>2.6</v>
      </c>
      <c r="E51" s="51">
        <v>160</v>
      </c>
      <c r="F51" s="52">
        <v>0</v>
      </c>
      <c r="G51" s="45">
        <f t="shared" si="6"/>
        <v>4.014250589593055</v>
      </c>
      <c r="H51" s="13">
        <f t="shared" si="1"/>
        <v>538.6666666666666</v>
      </c>
      <c r="I51" s="13">
        <f t="shared" si="2"/>
        <v>754.1333333333333</v>
      </c>
      <c r="J51" s="2"/>
      <c r="K51" s="2"/>
    </row>
    <row r="52" spans="1:11" ht="14.5" customHeight="1">
      <c r="A52" s="32" t="s">
        <v>635</v>
      </c>
      <c r="B52" s="33" t="s">
        <v>524</v>
      </c>
      <c r="C52" s="34">
        <v>15.27</v>
      </c>
      <c r="D52" s="2">
        <v>3</v>
      </c>
      <c r="E52" s="51">
        <v>200</v>
      </c>
      <c r="F52" s="52">
        <v>60</v>
      </c>
      <c r="G52" s="45">
        <f aca="true" t="shared" si="7" ref="G52:G68">E52/(C52*D52)</f>
        <v>4.365858982754856</v>
      </c>
      <c r="H52" s="13">
        <f t="shared" si="1"/>
        <v>673.3333333333333</v>
      </c>
      <c r="I52" s="13">
        <f t="shared" si="2"/>
        <v>942.6666666666666</v>
      </c>
      <c r="J52" s="2"/>
      <c r="K52" s="2"/>
    </row>
    <row r="53" spans="1:12" ht="14.5" customHeight="1">
      <c r="A53" s="32" t="s">
        <v>636</v>
      </c>
      <c r="B53" s="33" t="s">
        <v>12</v>
      </c>
      <c r="C53" s="34">
        <v>4.47</v>
      </c>
      <c r="D53" s="2">
        <v>2.6</v>
      </c>
      <c r="E53" s="51">
        <v>50</v>
      </c>
      <c r="F53" s="52">
        <v>0</v>
      </c>
      <c r="G53" s="45">
        <f t="shared" si="7"/>
        <v>4.302185510239202</v>
      </c>
      <c r="H53" s="13">
        <f t="shared" si="1"/>
        <v>168.33333333333331</v>
      </c>
      <c r="I53" s="13">
        <f t="shared" si="2"/>
        <v>235.66666666666666</v>
      </c>
      <c r="J53" s="2"/>
      <c r="K53" s="2"/>
      <c r="L53" s="29" t="s">
        <v>763</v>
      </c>
    </row>
    <row r="54" spans="1:12" ht="14.5" customHeight="1">
      <c r="A54" s="32" t="s">
        <v>637</v>
      </c>
      <c r="B54" s="33" t="s">
        <v>54</v>
      </c>
      <c r="C54" s="34">
        <v>4.26</v>
      </c>
      <c r="D54" s="2">
        <v>2.6</v>
      </c>
      <c r="E54" s="51">
        <v>0</v>
      </c>
      <c r="F54" s="52">
        <v>230</v>
      </c>
      <c r="G54" s="45">
        <f t="shared" si="7"/>
        <v>0</v>
      </c>
      <c r="H54" s="13">
        <f aca="true" t="shared" si="8" ref="H54:H69">(E54/3600)*$H$1*$G$1*$I$1</f>
        <v>0</v>
      </c>
      <c r="I54" s="13">
        <f aca="true" t="shared" si="9" ref="I54:I69">E54*$H$1*$G$1/3600*$J$1</f>
        <v>0</v>
      </c>
      <c r="J54" s="2"/>
      <c r="K54" s="2"/>
      <c r="L54" s="29" t="s">
        <v>763</v>
      </c>
    </row>
    <row r="55" spans="1:12" ht="14.5" customHeight="1">
      <c r="A55" s="32" t="s">
        <v>638</v>
      </c>
      <c r="B55" s="33" t="s">
        <v>54</v>
      </c>
      <c r="C55" s="34">
        <v>4.26</v>
      </c>
      <c r="D55" s="2">
        <v>2.6</v>
      </c>
      <c r="E55" s="51">
        <v>0</v>
      </c>
      <c r="F55" s="52">
        <v>230</v>
      </c>
      <c r="G55" s="45">
        <f t="shared" si="7"/>
        <v>0</v>
      </c>
      <c r="H55" s="13">
        <f t="shared" si="8"/>
        <v>0</v>
      </c>
      <c r="I55" s="13">
        <f t="shared" si="9"/>
        <v>0</v>
      </c>
      <c r="J55" s="2"/>
      <c r="K55" s="2"/>
      <c r="L55" s="29" t="s">
        <v>763</v>
      </c>
    </row>
    <row r="56" spans="1:11" ht="14.5" customHeight="1">
      <c r="A56" s="32" t="s">
        <v>639</v>
      </c>
      <c r="B56" s="33" t="s">
        <v>574</v>
      </c>
      <c r="C56" s="34">
        <v>22.19</v>
      </c>
      <c r="D56" s="2">
        <v>3</v>
      </c>
      <c r="E56" s="51">
        <v>220</v>
      </c>
      <c r="F56" s="52">
        <v>0</v>
      </c>
      <c r="G56" s="45">
        <f t="shared" si="7"/>
        <v>3.304791948325071</v>
      </c>
      <c r="H56" s="13">
        <f t="shared" si="8"/>
        <v>740.6666666666666</v>
      </c>
      <c r="I56" s="13">
        <f t="shared" si="9"/>
        <v>1036.9333333333334</v>
      </c>
      <c r="J56" s="2"/>
      <c r="K56" s="2"/>
    </row>
    <row r="57" spans="1:11" ht="14.5" customHeight="1">
      <c r="A57" s="32" t="s">
        <v>640</v>
      </c>
      <c r="B57" s="33" t="s">
        <v>574</v>
      </c>
      <c r="C57" s="34">
        <v>22.19</v>
      </c>
      <c r="D57" s="2">
        <v>3</v>
      </c>
      <c r="E57" s="51">
        <v>220</v>
      </c>
      <c r="F57" s="52">
        <v>0</v>
      </c>
      <c r="G57" s="45">
        <f t="shared" si="7"/>
        <v>3.304791948325071</v>
      </c>
      <c r="H57" s="13">
        <f t="shared" si="8"/>
        <v>740.6666666666666</v>
      </c>
      <c r="I57" s="13">
        <f t="shared" si="9"/>
        <v>1036.9333333333334</v>
      </c>
      <c r="J57" s="2"/>
      <c r="K57" s="2"/>
    </row>
    <row r="58" spans="1:12" ht="14.5" customHeight="1">
      <c r="A58" s="32" t="s">
        <v>641</v>
      </c>
      <c r="B58" s="33" t="s">
        <v>54</v>
      </c>
      <c r="C58" s="34">
        <v>4.26</v>
      </c>
      <c r="D58" s="2">
        <v>2.6</v>
      </c>
      <c r="E58" s="51">
        <v>0</v>
      </c>
      <c r="F58" s="52">
        <v>230</v>
      </c>
      <c r="G58" s="45">
        <f t="shared" si="7"/>
        <v>0</v>
      </c>
      <c r="H58" s="13">
        <f t="shared" si="8"/>
        <v>0</v>
      </c>
      <c r="I58" s="13">
        <f t="shared" si="9"/>
        <v>0</v>
      </c>
      <c r="J58" s="2"/>
      <c r="K58" s="2"/>
      <c r="L58" s="29" t="s">
        <v>763</v>
      </c>
    </row>
    <row r="59" spans="1:12" ht="14.5" customHeight="1">
      <c r="A59" s="32" t="s">
        <v>642</v>
      </c>
      <c r="B59" s="33" t="s">
        <v>54</v>
      </c>
      <c r="C59" s="34">
        <v>4.26</v>
      </c>
      <c r="D59" s="2">
        <v>2.6</v>
      </c>
      <c r="E59" s="51">
        <v>0</v>
      </c>
      <c r="F59" s="52">
        <v>230</v>
      </c>
      <c r="G59" s="45">
        <f t="shared" si="7"/>
        <v>0</v>
      </c>
      <c r="H59" s="13">
        <f t="shared" si="8"/>
        <v>0</v>
      </c>
      <c r="I59" s="13">
        <f t="shared" si="9"/>
        <v>0</v>
      </c>
      <c r="J59" s="2"/>
      <c r="K59" s="2"/>
      <c r="L59" s="29" t="s">
        <v>763</v>
      </c>
    </row>
    <row r="60" spans="1:11" ht="14.5" customHeight="1">
      <c r="A60" s="32" t="s">
        <v>643</v>
      </c>
      <c r="B60" s="33" t="s">
        <v>574</v>
      </c>
      <c r="C60" s="34">
        <v>22.19</v>
      </c>
      <c r="D60" s="2">
        <v>3</v>
      </c>
      <c r="E60" s="51">
        <v>220</v>
      </c>
      <c r="F60" s="52">
        <v>0</v>
      </c>
      <c r="G60" s="45">
        <f t="shared" si="7"/>
        <v>3.304791948325071</v>
      </c>
      <c r="H60" s="13">
        <f t="shared" si="8"/>
        <v>740.6666666666666</v>
      </c>
      <c r="I60" s="13">
        <f t="shared" si="9"/>
        <v>1036.9333333333334</v>
      </c>
      <c r="J60" s="2"/>
      <c r="K60" s="2"/>
    </row>
    <row r="61" spans="1:11" ht="14.5" customHeight="1">
      <c r="A61" s="32" t="s">
        <v>644</v>
      </c>
      <c r="B61" s="33" t="s">
        <v>574</v>
      </c>
      <c r="C61" s="34">
        <v>22.19</v>
      </c>
      <c r="D61" s="2">
        <v>3</v>
      </c>
      <c r="E61" s="51">
        <v>220</v>
      </c>
      <c r="F61" s="52">
        <v>0</v>
      </c>
      <c r="G61" s="45">
        <f t="shared" si="7"/>
        <v>3.304791948325071</v>
      </c>
      <c r="H61" s="13">
        <f t="shared" si="8"/>
        <v>740.6666666666666</v>
      </c>
      <c r="I61" s="13">
        <f t="shared" si="9"/>
        <v>1036.9333333333334</v>
      </c>
      <c r="J61" s="2"/>
      <c r="K61" s="2"/>
    </row>
    <row r="62" spans="1:12" ht="14.5" customHeight="1">
      <c r="A62" s="32" t="s">
        <v>645</v>
      </c>
      <c r="B62" s="33" t="s">
        <v>54</v>
      </c>
      <c r="C62" s="34">
        <v>4.26</v>
      </c>
      <c r="D62" s="2">
        <v>2.6</v>
      </c>
      <c r="E62" s="51">
        <v>0</v>
      </c>
      <c r="F62" s="52">
        <v>230</v>
      </c>
      <c r="G62" s="45">
        <f t="shared" si="7"/>
        <v>0</v>
      </c>
      <c r="H62" s="13">
        <f t="shared" si="8"/>
        <v>0</v>
      </c>
      <c r="I62" s="13">
        <f t="shared" si="9"/>
        <v>0</v>
      </c>
      <c r="J62" s="2"/>
      <c r="K62" s="2"/>
      <c r="L62" s="29" t="s">
        <v>763</v>
      </c>
    </row>
    <row r="63" spans="1:12" ht="14.5" customHeight="1">
      <c r="A63" s="32" t="s">
        <v>646</v>
      </c>
      <c r="B63" s="33" t="s">
        <v>54</v>
      </c>
      <c r="C63" s="34">
        <v>4.26</v>
      </c>
      <c r="D63" s="2">
        <v>2.6</v>
      </c>
      <c r="E63" s="51">
        <v>0</v>
      </c>
      <c r="F63" s="52">
        <v>230</v>
      </c>
      <c r="G63" s="45">
        <f t="shared" si="7"/>
        <v>0</v>
      </c>
      <c r="H63" s="13">
        <f t="shared" si="8"/>
        <v>0</v>
      </c>
      <c r="I63" s="13">
        <f t="shared" si="9"/>
        <v>0</v>
      </c>
      <c r="J63" s="2"/>
      <c r="K63" s="2"/>
      <c r="L63" s="29" t="s">
        <v>763</v>
      </c>
    </row>
    <row r="64" spans="1:11" ht="14.5" customHeight="1">
      <c r="A64" s="32" t="s">
        <v>647</v>
      </c>
      <c r="B64" s="33" t="s">
        <v>574</v>
      </c>
      <c r="C64" s="34">
        <v>22.19</v>
      </c>
      <c r="D64" s="2">
        <v>3</v>
      </c>
      <c r="E64" s="51">
        <v>220</v>
      </c>
      <c r="F64" s="52">
        <v>0</v>
      </c>
      <c r="G64" s="45">
        <f t="shared" si="7"/>
        <v>3.304791948325071</v>
      </c>
      <c r="H64" s="13">
        <f t="shared" si="8"/>
        <v>740.6666666666666</v>
      </c>
      <c r="I64" s="13">
        <f t="shared" si="9"/>
        <v>1036.9333333333334</v>
      </c>
      <c r="J64" s="2"/>
      <c r="K64" s="2"/>
    </row>
    <row r="65" spans="1:11" ht="14.5" customHeight="1">
      <c r="A65" s="32" t="s">
        <v>648</v>
      </c>
      <c r="B65" s="33" t="s">
        <v>574</v>
      </c>
      <c r="C65" s="34">
        <v>22.19</v>
      </c>
      <c r="D65" s="2">
        <v>3</v>
      </c>
      <c r="E65" s="51">
        <v>220</v>
      </c>
      <c r="F65" s="52">
        <v>0</v>
      </c>
      <c r="G65" s="45">
        <f t="shared" si="7"/>
        <v>3.304791948325071</v>
      </c>
      <c r="H65" s="13">
        <f t="shared" si="8"/>
        <v>740.6666666666666</v>
      </c>
      <c r="I65" s="13">
        <f t="shared" si="9"/>
        <v>1036.9333333333334</v>
      </c>
      <c r="J65" s="2"/>
      <c r="K65" s="2"/>
    </row>
    <row r="66" spans="1:12" ht="14.5" customHeight="1">
      <c r="A66" s="32" t="s">
        <v>649</v>
      </c>
      <c r="B66" s="33" t="s">
        <v>54</v>
      </c>
      <c r="C66" s="34">
        <v>4.26</v>
      </c>
      <c r="D66" s="2">
        <v>2.6</v>
      </c>
      <c r="E66" s="51">
        <v>0</v>
      </c>
      <c r="F66" s="52">
        <v>230</v>
      </c>
      <c r="G66" s="45">
        <f t="shared" si="7"/>
        <v>0</v>
      </c>
      <c r="H66" s="13">
        <f t="shared" si="8"/>
        <v>0</v>
      </c>
      <c r="I66" s="13">
        <f t="shared" si="9"/>
        <v>0</v>
      </c>
      <c r="J66" s="2"/>
      <c r="K66" s="2"/>
      <c r="L66" s="29" t="s">
        <v>763</v>
      </c>
    </row>
    <row r="67" spans="1:12" ht="14.5" customHeight="1">
      <c r="A67" s="32" t="s">
        <v>650</v>
      </c>
      <c r="B67" s="33" t="s">
        <v>54</v>
      </c>
      <c r="C67" s="34">
        <v>4.26</v>
      </c>
      <c r="D67" s="2">
        <v>2.6</v>
      </c>
      <c r="E67" s="51">
        <v>0</v>
      </c>
      <c r="F67" s="52">
        <v>230</v>
      </c>
      <c r="G67" s="45">
        <f t="shared" si="7"/>
        <v>0</v>
      </c>
      <c r="H67" s="13">
        <f t="shared" si="8"/>
        <v>0</v>
      </c>
      <c r="I67" s="13">
        <f t="shared" si="9"/>
        <v>0</v>
      </c>
      <c r="J67" s="2"/>
      <c r="K67" s="2"/>
      <c r="L67" s="29" t="s">
        <v>763</v>
      </c>
    </row>
    <row r="68" spans="1:11" ht="14.5" customHeight="1">
      <c r="A68" s="32" t="s">
        <v>651</v>
      </c>
      <c r="B68" s="33" t="s">
        <v>574</v>
      </c>
      <c r="C68" s="34">
        <v>22.39</v>
      </c>
      <c r="D68" s="2">
        <v>3</v>
      </c>
      <c r="E68" s="51">
        <v>220</v>
      </c>
      <c r="F68" s="52">
        <v>0</v>
      </c>
      <c r="G68" s="45">
        <f t="shared" si="7"/>
        <v>3.2752716986750037</v>
      </c>
      <c r="H68" s="13">
        <f t="shared" si="8"/>
        <v>740.6666666666666</v>
      </c>
      <c r="I68" s="13">
        <f t="shared" si="9"/>
        <v>1036.9333333333334</v>
      </c>
      <c r="J68" s="2"/>
      <c r="K68" s="2"/>
    </row>
    <row r="69" spans="1:11" ht="14.5" customHeight="1">
      <c r="A69" s="32"/>
      <c r="B69" s="33"/>
      <c r="C69" s="34"/>
      <c r="D69" s="2"/>
      <c r="E69" s="50">
        <f>SUM(E5:E68)</f>
        <v>9110.36</v>
      </c>
      <c r="F69" s="46">
        <f>SUM(F5:F68)</f>
        <v>9040</v>
      </c>
      <c r="G69" s="47"/>
      <c r="H69" s="48">
        <f t="shared" si="8"/>
        <v>30671.545333333335</v>
      </c>
      <c r="I69" s="49">
        <f t="shared" si="9"/>
        <v>42940.163466666665</v>
      </c>
      <c r="J69" s="2"/>
      <c r="K69" s="2"/>
    </row>
    <row r="70" spans="1:11" ht="14.5" customHeight="1">
      <c r="A70" s="32" t="s">
        <v>207</v>
      </c>
      <c r="B70" s="33" t="s">
        <v>208</v>
      </c>
      <c r="C70" s="34">
        <v>7.2</v>
      </c>
      <c r="D70" s="2"/>
      <c r="E70" s="16"/>
      <c r="F70" s="17"/>
      <c r="G70" s="27"/>
      <c r="H70" s="13"/>
      <c r="I70" s="13"/>
      <c r="J70" s="2"/>
      <c r="K70" s="2"/>
    </row>
    <row r="71" spans="1:11" ht="14.5" customHeight="1">
      <c r="A71" s="32" t="s">
        <v>209</v>
      </c>
      <c r="B71" s="33" t="s">
        <v>210</v>
      </c>
      <c r="C71" s="34">
        <v>7.2</v>
      </c>
      <c r="D71" s="2"/>
      <c r="E71" s="16"/>
      <c r="F71" s="17"/>
      <c r="G71" s="27"/>
      <c r="H71" s="13"/>
      <c r="I71" s="13"/>
      <c r="J71" s="2"/>
      <c r="K71" s="2"/>
    </row>
    <row r="72" spans="1:3" ht="14.5" customHeight="1">
      <c r="A72" s="32" t="s">
        <v>211</v>
      </c>
      <c r="B72" s="33" t="s">
        <v>212</v>
      </c>
      <c r="C72" s="34">
        <v>7.2</v>
      </c>
    </row>
    <row r="73" spans="1:3" ht="14.5" customHeight="1">
      <c r="A73" s="32" t="s">
        <v>213</v>
      </c>
      <c r="B73" s="33" t="s">
        <v>214</v>
      </c>
      <c r="C73" s="34">
        <v>7.65</v>
      </c>
    </row>
    <row r="74" spans="1:3" ht="14.5" customHeight="1">
      <c r="A74" s="32" t="s">
        <v>215</v>
      </c>
      <c r="B74" s="33" t="s">
        <v>216</v>
      </c>
      <c r="C74" s="34">
        <v>2.25</v>
      </c>
    </row>
    <row r="75" spans="1:3" ht="14.5" customHeight="1">
      <c r="A75" s="32" t="s">
        <v>217</v>
      </c>
      <c r="B75" s="33" t="s">
        <v>208</v>
      </c>
      <c r="C75" s="34">
        <v>9.59</v>
      </c>
    </row>
    <row r="76" spans="1:3" ht="14.5" customHeight="1">
      <c r="A76" s="32" t="s">
        <v>218</v>
      </c>
      <c r="B76" s="33" t="s">
        <v>210</v>
      </c>
      <c r="C76" s="34">
        <v>9.59</v>
      </c>
    </row>
    <row r="77" spans="1:3" ht="14.5" customHeight="1">
      <c r="A77" s="35" t="s">
        <v>219</v>
      </c>
      <c r="B77" s="36" t="s">
        <v>212</v>
      </c>
      <c r="C77" s="37">
        <v>9.59</v>
      </c>
    </row>
    <row r="78" spans="1:3" ht="14.5" customHeight="1">
      <c r="A78" s="38" t="s">
        <v>19</v>
      </c>
      <c r="B78" s="39" t="s">
        <v>19</v>
      </c>
      <c r="C78" s="40" t="s">
        <v>652</v>
      </c>
    </row>
  </sheetData>
  <mergeCells count="3">
    <mergeCell ref="A2:C2"/>
    <mergeCell ref="B4:K4"/>
    <mergeCell ref="J2:K2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94E1-2130-42C3-8C5D-D16DE9225227}">
  <sheetPr>
    <pageSetUpPr fitToPage="1"/>
  </sheetPr>
  <dimension ref="A1:L33"/>
  <sheetViews>
    <sheetView tabSelected="1" zoomScale="150" zoomScaleNormal="150" workbookViewId="0" topLeftCell="A1">
      <selection activeCell="A1" sqref="A1:L34"/>
    </sheetView>
  </sheetViews>
  <sheetFormatPr defaultColWidth="9.140625" defaultRowHeight="15"/>
  <cols>
    <col min="1" max="1" width="8.140625" style="29" customWidth="1"/>
    <col min="2" max="2" width="21.57421875" style="29" customWidth="1"/>
    <col min="3" max="3" width="9.57421875" style="29" customWidth="1"/>
    <col min="4" max="16384" width="8.7109375" style="29" customWidth="1"/>
  </cols>
  <sheetData>
    <row r="1" spans="4:11" ht="15">
      <c r="D1">
        <v>5</v>
      </c>
      <c r="E1">
        <v>12</v>
      </c>
      <c r="F1">
        <v>15</v>
      </c>
      <c r="G1">
        <v>1010</v>
      </c>
      <c r="H1">
        <v>1.2</v>
      </c>
      <c r="I1">
        <v>10</v>
      </c>
      <c r="J1">
        <v>14</v>
      </c>
      <c r="K1"/>
    </row>
    <row r="2" spans="1:11" ht="12.65" customHeight="1">
      <c r="A2" s="126" t="s">
        <v>655</v>
      </c>
      <c r="B2" s="126"/>
      <c r="C2" s="126"/>
      <c r="D2" s="7" t="s">
        <v>220</v>
      </c>
      <c r="E2" s="7" t="s">
        <v>221</v>
      </c>
      <c r="F2" s="7" t="s">
        <v>222</v>
      </c>
      <c r="G2" s="7" t="s">
        <v>223</v>
      </c>
      <c r="H2" s="24" t="s">
        <v>431</v>
      </c>
      <c r="I2" s="24" t="s">
        <v>432</v>
      </c>
      <c r="J2" s="127" t="s">
        <v>224</v>
      </c>
      <c r="K2" s="128"/>
    </row>
    <row r="3" spans="1:11" ht="15">
      <c r="A3" s="30" t="s">
        <v>1</v>
      </c>
      <c r="B3" s="31" t="s">
        <v>2</v>
      </c>
      <c r="C3" s="31" t="s">
        <v>3</v>
      </c>
      <c r="D3" s="2"/>
      <c r="E3" s="2"/>
      <c r="F3" s="17"/>
      <c r="G3" s="2"/>
      <c r="H3" s="2"/>
      <c r="I3" s="2"/>
      <c r="J3" s="23" t="s">
        <v>433</v>
      </c>
      <c r="K3" s="23" t="s">
        <v>434</v>
      </c>
    </row>
    <row r="4" spans="1:11" ht="15">
      <c r="A4" s="30"/>
      <c r="B4" s="158" t="s">
        <v>665</v>
      </c>
      <c r="C4" s="159"/>
      <c r="D4" s="159"/>
      <c r="E4" s="159"/>
      <c r="F4" s="159"/>
      <c r="G4" s="159"/>
      <c r="H4" s="159"/>
      <c r="I4" s="159"/>
      <c r="J4" s="159"/>
      <c r="K4" s="160"/>
    </row>
    <row r="5" spans="1:3" ht="15">
      <c r="A5" s="32" t="s">
        <v>656</v>
      </c>
      <c r="B5" s="32" t="s">
        <v>5</v>
      </c>
      <c r="C5" s="32">
        <v>49.59</v>
      </c>
    </row>
    <row r="6" spans="1:11" ht="15">
      <c r="A6" s="122" t="s">
        <v>657</v>
      </c>
      <c r="B6" s="122" t="s">
        <v>7</v>
      </c>
      <c r="C6" s="122">
        <v>49.01</v>
      </c>
      <c r="D6" s="65">
        <v>2.7</v>
      </c>
      <c r="E6" s="60">
        <v>0</v>
      </c>
      <c r="F6" s="52">
        <v>150</v>
      </c>
      <c r="G6" s="66">
        <f>F6/(C6*D6)</f>
        <v>1.1335555102133352</v>
      </c>
      <c r="H6" s="67">
        <f>(E6/3600)*$H$1*$G$1*$I$1</f>
        <v>0</v>
      </c>
      <c r="I6" s="67">
        <v>471.3333333333333</v>
      </c>
      <c r="J6" s="65">
        <f>C6*D6*$F$1</f>
        <v>1984.905</v>
      </c>
      <c r="K6" s="65"/>
    </row>
    <row r="7" spans="1:11" ht="15">
      <c r="A7" s="122" t="s">
        <v>658</v>
      </c>
      <c r="B7" s="122" t="s">
        <v>659</v>
      </c>
      <c r="C7" s="34">
        <v>26.53</v>
      </c>
      <c r="D7" s="65">
        <v>2.7</v>
      </c>
      <c r="E7" s="60">
        <v>200</v>
      </c>
      <c r="F7" s="52">
        <v>100</v>
      </c>
      <c r="G7" s="69">
        <f>E7/(C7*D7)</f>
        <v>2.7920872248049022</v>
      </c>
      <c r="H7" s="67">
        <f>(E7/3600)*$H$1*$G$1*$I$1</f>
        <v>673.3333333333333</v>
      </c>
      <c r="I7" s="67">
        <v>471.3333333333333</v>
      </c>
      <c r="J7" s="65">
        <v>6300</v>
      </c>
      <c r="K7" s="65"/>
    </row>
    <row r="8" spans="1:12" ht="15">
      <c r="A8" s="122">
        <v>6006</v>
      </c>
      <c r="B8" s="122" t="s">
        <v>723</v>
      </c>
      <c r="C8" s="34">
        <v>20.88</v>
      </c>
      <c r="D8" s="65">
        <v>2.4</v>
      </c>
      <c r="E8" s="60">
        <v>780</v>
      </c>
      <c r="F8" s="52">
        <v>400</v>
      </c>
      <c r="G8" s="69">
        <f>E8/(C8*D8)</f>
        <v>15.56513409961686</v>
      </c>
      <c r="H8" s="67"/>
      <c r="I8" s="67"/>
      <c r="J8" s="123"/>
      <c r="K8" s="65"/>
      <c r="L8" s="29" t="s">
        <v>763</v>
      </c>
    </row>
    <row r="9" spans="1:12" ht="15">
      <c r="A9" s="122">
        <v>6015</v>
      </c>
      <c r="B9" s="122" t="s">
        <v>63</v>
      </c>
      <c r="C9" s="34">
        <v>1.44</v>
      </c>
      <c r="D9" s="65">
        <v>2.4</v>
      </c>
      <c r="E9" s="60">
        <v>0</v>
      </c>
      <c r="F9" s="52">
        <v>50</v>
      </c>
      <c r="G9" s="66">
        <f>F9/(C9*D9)</f>
        <v>14.467592592592593</v>
      </c>
      <c r="H9" s="67"/>
      <c r="I9" s="67"/>
      <c r="J9" s="123"/>
      <c r="K9" s="65"/>
      <c r="L9" s="29" t="s">
        <v>763</v>
      </c>
    </row>
    <row r="10" spans="1:12" ht="15">
      <c r="A10" s="122">
        <v>6014</v>
      </c>
      <c r="B10" s="124" t="s">
        <v>806</v>
      </c>
      <c r="C10" s="34">
        <v>1.67</v>
      </c>
      <c r="D10" s="65">
        <v>2.7</v>
      </c>
      <c r="E10" s="60">
        <v>0</v>
      </c>
      <c r="F10" s="52">
        <v>30</v>
      </c>
      <c r="G10" s="69">
        <f>E10/(C10*D10)</f>
        <v>0</v>
      </c>
      <c r="H10" s="67">
        <f>(E10/3600)*$H$1*$G$1*$I$1</f>
        <v>0</v>
      </c>
      <c r="I10" s="67">
        <v>235.66666666666666</v>
      </c>
      <c r="J10" s="65"/>
      <c r="K10" s="65"/>
      <c r="L10" s="29" t="s">
        <v>763</v>
      </c>
    </row>
    <row r="11" spans="1:11" ht="15">
      <c r="A11" s="122" t="s">
        <v>661</v>
      </c>
      <c r="B11" s="122" t="s">
        <v>35</v>
      </c>
      <c r="C11" s="34">
        <v>70.24</v>
      </c>
      <c r="D11" s="65">
        <v>2.7</v>
      </c>
      <c r="E11" s="60">
        <v>200</v>
      </c>
      <c r="F11" s="52">
        <v>0</v>
      </c>
      <c r="G11" s="69">
        <f>E11/(C11*D11)</f>
        <v>1.0545853370454736</v>
      </c>
      <c r="H11" s="67">
        <f>(E11/3600)*$H$1*$G$1*$I$1</f>
        <v>673.3333333333333</v>
      </c>
      <c r="I11" s="67">
        <v>235.66666666666666</v>
      </c>
      <c r="J11" s="65"/>
      <c r="K11" s="65"/>
    </row>
    <row r="12" spans="1:12" ht="15">
      <c r="A12" s="122" t="s">
        <v>726</v>
      </c>
      <c r="B12" s="122" t="s">
        <v>21</v>
      </c>
      <c r="C12" s="34">
        <v>3.83</v>
      </c>
      <c r="D12" s="65">
        <v>2.4</v>
      </c>
      <c r="E12" s="60">
        <v>0</v>
      </c>
      <c r="F12" s="52">
        <v>60</v>
      </c>
      <c r="G12" s="66">
        <f>F12/(C12*D12)</f>
        <v>6.527415143603133</v>
      </c>
      <c r="H12" s="67"/>
      <c r="I12" s="67"/>
      <c r="J12" s="65"/>
      <c r="K12" s="65"/>
      <c r="L12" s="29" t="s">
        <v>763</v>
      </c>
    </row>
    <row r="13" spans="1:11" ht="15">
      <c r="A13" s="122" t="s">
        <v>662</v>
      </c>
      <c r="B13" s="122" t="s">
        <v>711</v>
      </c>
      <c r="C13" s="34">
        <v>324.39</v>
      </c>
      <c r="D13" s="65">
        <v>2.7</v>
      </c>
      <c r="E13" s="60">
        <v>600</v>
      </c>
      <c r="F13" s="52">
        <v>1000</v>
      </c>
      <c r="G13" s="66">
        <f>F13/(C13*D13)</f>
        <v>1.1417441054606194</v>
      </c>
      <c r="H13" s="67">
        <f>(E13/3600)*$H$1*$G$1*$I$1</f>
        <v>2019.9999999999998</v>
      </c>
      <c r="I13" s="67">
        <v>2828</v>
      </c>
      <c r="J13" s="65"/>
      <c r="K13" s="65"/>
    </row>
    <row r="14" spans="1:11" ht="15">
      <c r="A14" s="122"/>
      <c r="B14" s="87"/>
      <c r="C14" s="34"/>
      <c r="D14" s="65"/>
      <c r="E14" s="60">
        <f>SUM(E6:E13)</f>
        <v>1780</v>
      </c>
      <c r="F14" s="52">
        <f>SUM(F6:F13)</f>
        <v>1790</v>
      </c>
      <c r="G14" s="66"/>
      <c r="H14" s="67"/>
      <c r="I14" s="67"/>
      <c r="J14" s="123"/>
      <c r="K14" s="65"/>
    </row>
    <row r="15" spans="1:11" ht="15">
      <c r="A15" s="122">
        <v>6019</v>
      </c>
      <c r="B15" s="122" t="s">
        <v>723</v>
      </c>
      <c r="C15" s="34">
        <v>24.54</v>
      </c>
      <c r="D15" s="65">
        <v>2.4</v>
      </c>
      <c r="E15" s="60">
        <v>960</v>
      </c>
      <c r="F15" s="52">
        <v>400</v>
      </c>
      <c r="G15" s="69">
        <f>E15/(C15*D15)</f>
        <v>16.2999185004075</v>
      </c>
      <c r="H15" s="67"/>
      <c r="I15" s="67"/>
      <c r="J15" s="123"/>
      <c r="K15" s="65"/>
    </row>
    <row r="16" spans="1:12" ht="15">
      <c r="A16" s="122">
        <v>6018</v>
      </c>
      <c r="B16" s="122" t="s">
        <v>163</v>
      </c>
      <c r="C16" s="34">
        <v>4.94</v>
      </c>
      <c r="D16" s="65">
        <v>2.4</v>
      </c>
      <c r="E16" s="60">
        <v>0</v>
      </c>
      <c r="F16" s="52">
        <v>60</v>
      </c>
      <c r="G16" s="66"/>
      <c r="H16" s="67"/>
      <c r="I16" s="67"/>
      <c r="J16" s="123"/>
      <c r="K16" s="65"/>
      <c r="L16" s="29" t="s">
        <v>763</v>
      </c>
    </row>
    <row r="17" spans="1:12" ht="15">
      <c r="A17" s="122">
        <v>6013</v>
      </c>
      <c r="B17" s="122" t="s">
        <v>724</v>
      </c>
      <c r="C17" s="34">
        <v>4.75</v>
      </c>
      <c r="D17" s="65">
        <v>2.4</v>
      </c>
      <c r="E17" s="60">
        <v>0</v>
      </c>
      <c r="F17" s="52">
        <v>330</v>
      </c>
      <c r="G17" s="66">
        <f aca="true" t="shared" si="0" ref="G17:G23">F17/(C17*D17)</f>
        <v>28.94736842105263</v>
      </c>
      <c r="H17" s="67">
        <f>(E17/3600)*$H$1*$G$1*$I$1</f>
        <v>0</v>
      </c>
      <c r="I17" s="67">
        <v>7070</v>
      </c>
      <c r="J17" s="65"/>
      <c r="K17" s="65"/>
      <c r="L17" s="29" t="s">
        <v>763</v>
      </c>
    </row>
    <row r="18" spans="1:11" ht="15">
      <c r="A18" s="122">
        <v>6023</v>
      </c>
      <c r="B18" s="122" t="s">
        <v>725</v>
      </c>
      <c r="C18" s="34">
        <v>9.31</v>
      </c>
      <c r="D18" s="65">
        <v>2.4</v>
      </c>
      <c r="E18" s="60">
        <v>360</v>
      </c>
      <c r="F18" s="52">
        <v>0</v>
      </c>
      <c r="G18" s="66"/>
      <c r="H18" s="67"/>
      <c r="I18" s="67"/>
      <c r="J18" s="65"/>
      <c r="K18" s="65"/>
    </row>
    <row r="19" spans="1:12" ht="15">
      <c r="A19" s="122">
        <v>6016</v>
      </c>
      <c r="B19" s="122" t="s">
        <v>63</v>
      </c>
      <c r="C19" s="34">
        <v>1.04</v>
      </c>
      <c r="D19" s="65">
        <v>2.4</v>
      </c>
      <c r="E19" s="60">
        <v>0</v>
      </c>
      <c r="F19" s="52">
        <v>50</v>
      </c>
      <c r="G19" s="66">
        <f t="shared" si="0"/>
        <v>20.03205128205128</v>
      </c>
      <c r="H19" s="67">
        <f>(E19/3600)*$H$1*$G$1*$I$1</f>
        <v>0</v>
      </c>
      <c r="I19" s="67">
        <v>707</v>
      </c>
      <c r="J19" s="65"/>
      <c r="K19" s="65"/>
      <c r="L19" s="29" t="s">
        <v>763</v>
      </c>
    </row>
    <row r="20" spans="1:12" ht="15">
      <c r="A20" s="122">
        <v>6017</v>
      </c>
      <c r="B20" s="122" t="s">
        <v>63</v>
      </c>
      <c r="C20" s="34">
        <v>1.4</v>
      </c>
      <c r="D20" s="65">
        <v>2.4</v>
      </c>
      <c r="E20" s="60">
        <v>0</v>
      </c>
      <c r="F20" s="52">
        <v>50</v>
      </c>
      <c r="G20" s="69"/>
      <c r="H20" s="67"/>
      <c r="I20" s="67"/>
      <c r="J20" s="65"/>
      <c r="K20" s="65"/>
      <c r="L20" s="29" t="s">
        <v>763</v>
      </c>
    </row>
    <row r="21" spans="1:11" ht="15">
      <c r="A21" s="122" t="s">
        <v>661</v>
      </c>
      <c r="B21" s="122" t="s">
        <v>35</v>
      </c>
      <c r="C21" s="34">
        <v>70.24</v>
      </c>
      <c r="D21" s="65">
        <v>2.7</v>
      </c>
      <c r="E21" s="60">
        <v>0</v>
      </c>
      <c r="F21" s="52">
        <v>200</v>
      </c>
      <c r="G21" s="69">
        <f>E21/(C21*D21)</f>
        <v>0</v>
      </c>
      <c r="H21" s="67">
        <f>(E21/3600)*$H$1*$G$1*$I$1</f>
        <v>0</v>
      </c>
      <c r="I21" s="67">
        <v>235.66666666666666</v>
      </c>
      <c r="J21" s="65"/>
      <c r="K21" s="65"/>
    </row>
    <row r="22" spans="1:12" ht="15">
      <c r="A22" s="122">
        <v>6020</v>
      </c>
      <c r="B22" s="122" t="s">
        <v>63</v>
      </c>
      <c r="C22" s="34">
        <v>1.44</v>
      </c>
      <c r="D22" s="65">
        <v>2.6</v>
      </c>
      <c r="E22" s="60">
        <v>0</v>
      </c>
      <c r="F22" s="52">
        <v>50</v>
      </c>
      <c r="G22" s="66"/>
      <c r="H22" s="67"/>
      <c r="I22" s="67"/>
      <c r="J22" s="65"/>
      <c r="K22" s="65"/>
      <c r="L22" s="29" t="s">
        <v>763</v>
      </c>
    </row>
    <row r="23" spans="1:11" ht="15">
      <c r="A23" s="122" t="s">
        <v>663</v>
      </c>
      <c r="B23" s="122" t="s">
        <v>660</v>
      </c>
      <c r="C23" s="34">
        <v>19.63</v>
      </c>
      <c r="D23" s="65">
        <v>3</v>
      </c>
      <c r="E23" s="60">
        <v>200</v>
      </c>
      <c r="F23" s="52">
        <v>100</v>
      </c>
      <c r="G23" s="66">
        <f t="shared" si="0"/>
        <v>1.6980811682798438</v>
      </c>
      <c r="H23" s="67">
        <f>(E23/3600)*$H$1*$G$1*$I$1</f>
        <v>673.3333333333333</v>
      </c>
      <c r="I23" s="67">
        <v>1885.3333333333333</v>
      </c>
      <c r="J23" s="65"/>
      <c r="K23" s="65"/>
    </row>
    <row r="24" spans="1:12" ht="15">
      <c r="A24" s="122">
        <v>6022</v>
      </c>
      <c r="B24" s="122" t="s">
        <v>680</v>
      </c>
      <c r="C24" s="34">
        <v>1.71</v>
      </c>
      <c r="D24" s="65"/>
      <c r="E24" s="60">
        <v>0</v>
      </c>
      <c r="F24" s="52">
        <v>150</v>
      </c>
      <c r="G24" s="66"/>
      <c r="H24" s="67"/>
      <c r="I24" s="67"/>
      <c r="J24" s="65"/>
      <c r="K24" s="65"/>
      <c r="L24" s="29" t="s">
        <v>763</v>
      </c>
    </row>
    <row r="25" spans="1:12" ht="15">
      <c r="A25" s="122">
        <v>6021</v>
      </c>
      <c r="B25" s="122" t="s">
        <v>163</v>
      </c>
      <c r="C25" s="34">
        <v>3.29</v>
      </c>
      <c r="D25" s="65"/>
      <c r="E25" s="60">
        <v>0</v>
      </c>
      <c r="F25" s="52">
        <v>60</v>
      </c>
      <c r="G25" s="66"/>
      <c r="H25" s="67"/>
      <c r="I25" s="67"/>
      <c r="J25" s="65"/>
      <c r="K25" s="65"/>
      <c r="L25" s="29" t="s">
        <v>763</v>
      </c>
    </row>
    <row r="26" spans="1:11" ht="15">
      <c r="A26" s="122" t="s">
        <v>19</v>
      </c>
      <c r="B26" s="122" t="s">
        <v>19</v>
      </c>
      <c r="C26" s="34" t="s">
        <v>712</v>
      </c>
      <c r="D26" s="65">
        <v>3</v>
      </c>
      <c r="E26" s="51">
        <f>SUM(E15:E25)</f>
        <v>1520</v>
      </c>
      <c r="F26" s="52">
        <f>SUM(F15:F25)</f>
        <v>1450</v>
      </c>
      <c r="G26" s="66"/>
      <c r="H26" s="67"/>
      <c r="I26" s="67"/>
      <c r="J26" s="65"/>
      <c r="K26" s="65"/>
    </row>
    <row r="27" spans="1:11" ht="15">
      <c r="A27" s="32" t="s">
        <v>209</v>
      </c>
      <c r="B27" s="33" t="s">
        <v>210</v>
      </c>
      <c r="C27" s="34">
        <v>7.2</v>
      </c>
      <c r="D27" s="2">
        <v>3</v>
      </c>
      <c r="E27" s="51"/>
      <c r="F27" s="52"/>
      <c r="G27" s="45"/>
      <c r="H27" s="13"/>
      <c r="I27" s="13"/>
      <c r="J27" s="2"/>
      <c r="K27" s="2"/>
    </row>
    <row r="28" spans="1:11" ht="15">
      <c r="A28" s="32" t="s">
        <v>211</v>
      </c>
      <c r="B28" s="33" t="s">
        <v>212</v>
      </c>
      <c r="C28" s="34">
        <v>7.2</v>
      </c>
      <c r="D28" s="2">
        <v>3</v>
      </c>
      <c r="E28" s="51"/>
      <c r="F28" s="52"/>
      <c r="G28" s="45"/>
      <c r="H28" s="13"/>
      <c r="I28" s="13"/>
      <c r="J28" s="2"/>
      <c r="K28" s="2"/>
    </row>
    <row r="29" spans="1:11" ht="15">
      <c r="A29" s="32" t="s">
        <v>213</v>
      </c>
      <c r="B29" s="33" t="s">
        <v>214</v>
      </c>
      <c r="C29" s="34">
        <v>7.65</v>
      </c>
      <c r="D29" s="2">
        <v>3</v>
      </c>
      <c r="E29" s="51"/>
      <c r="F29" s="52"/>
      <c r="G29" s="27"/>
      <c r="H29" s="13"/>
      <c r="I29" s="13"/>
      <c r="J29" s="2"/>
      <c r="K29" s="2"/>
    </row>
    <row r="30" spans="1:11" ht="15">
      <c r="A30" s="35" t="s">
        <v>215</v>
      </c>
      <c r="B30" s="36" t="s">
        <v>216</v>
      </c>
      <c r="C30" s="37">
        <v>2.25</v>
      </c>
      <c r="D30" s="2">
        <v>2.6</v>
      </c>
      <c r="E30" s="51"/>
      <c r="F30" s="52"/>
      <c r="G30" s="27"/>
      <c r="H30" s="13"/>
      <c r="I30" s="13"/>
      <c r="J30" s="2"/>
      <c r="K30" s="2"/>
    </row>
    <row r="31" spans="1:11" ht="15">
      <c r="A31" s="38" t="s">
        <v>19</v>
      </c>
      <c r="B31" s="39" t="s">
        <v>19</v>
      </c>
      <c r="C31" s="40" t="s">
        <v>664</v>
      </c>
      <c r="D31" s="2">
        <v>2.6</v>
      </c>
      <c r="E31" s="51"/>
      <c r="F31" s="52"/>
      <c r="G31" s="27"/>
      <c r="H31" s="13"/>
      <c r="I31" s="13"/>
      <c r="J31" s="2"/>
      <c r="K31" s="2"/>
    </row>
    <row r="32" spans="4:11" ht="15">
      <c r="D32" s="2">
        <v>2.6</v>
      </c>
      <c r="E32" s="51"/>
      <c r="F32" s="52"/>
      <c r="G32" s="45"/>
      <c r="H32" s="13"/>
      <c r="I32" s="13"/>
      <c r="J32" s="2"/>
      <c r="K32" s="2"/>
    </row>
    <row r="33" spans="4:11" ht="15">
      <c r="D33" s="2">
        <v>2.6</v>
      </c>
      <c r="E33" s="51"/>
      <c r="F33" s="52"/>
      <c r="G33" s="45"/>
      <c r="H33" s="13"/>
      <c r="I33" s="13"/>
      <c r="J33" s="2"/>
      <c r="K33" s="2"/>
    </row>
  </sheetData>
  <mergeCells count="3">
    <mergeCell ref="A2:C2"/>
    <mergeCell ref="B4:K4"/>
    <mergeCell ref="J2:K2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Projekce</cp:lastModifiedBy>
  <cp:lastPrinted>2021-10-01T15:38:25Z</cp:lastPrinted>
  <dcterms:created xsi:type="dcterms:W3CDTF">2020-05-09T12:34:23Z</dcterms:created>
  <dcterms:modified xsi:type="dcterms:W3CDTF">2021-10-01T19:52:41Z</dcterms:modified>
  <cp:category/>
  <cp:version/>
  <cp:contentType/>
  <cp:contentStatus/>
</cp:coreProperties>
</file>