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76" windowWidth="29040" windowHeight="15780" activeTab="0"/>
  </bookViews>
  <sheets>
    <sheet name="Úklidové prostředky" sheetId="7" r:id="rId1"/>
  </sheets>
  <definedNames/>
  <calcPr calcId="152511"/>
  <extLst/>
</workbook>
</file>

<file path=xl/sharedStrings.xml><?xml version="1.0" encoding="utf-8"?>
<sst xmlns="http://schemas.openxmlformats.org/spreadsheetml/2006/main" count="152" uniqueCount="141">
  <si>
    <t>Podmínky pro roztok</t>
  </si>
  <si>
    <t>velikost balení</t>
  </si>
  <si>
    <t>požadované ředění na pracovní roztok v % (koncentrace)</t>
  </si>
  <si>
    <t>cena za balení</t>
  </si>
  <si>
    <t>výše DPH</t>
  </si>
  <si>
    <t>název nabízeného zboží</t>
  </si>
  <si>
    <t>množství  pracovního  roztoku z jednoho balení koncentrátu</t>
  </si>
  <si>
    <t>jednotková cena za 1 litr pracovního  roztoku</t>
  </si>
  <si>
    <t>cena celkem (při odběru předpokládaného množství)</t>
  </si>
  <si>
    <t>litry</t>
  </si>
  <si>
    <t>%</t>
  </si>
  <si>
    <t>-</t>
  </si>
  <si>
    <t>hodnoty dopočítané vzorcem,  zkontrolované uchazečem</t>
  </si>
  <si>
    <t>Aplikace</t>
  </si>
  <si>
    <t>Označení produktu
(referenční produkt)</t>
  </si>
  <si>
    <t>max. expozice v minutách
(pracovního roztoku)</t>
  </si>
  <si>
    <t>Použití</t>
  </si>
  <si>
    <t>Žádná položka nesmí být oceněna hodnotou 0 nebo zůstat zcela neoceněná.</t>
  </si>
  <si>
    <t>kupujícího tento objem zboží odebrat. Skutečné množství odebraného zboží se bude odvíjet od aktuálních</t>
  </si>
  <si>
    <t xml:space="preserve">potřeb zadavatele. </t>
  </si>
  <si>
    <t>Výše uvedený předpokládaný objem roztoku byl stanoven na základě spotřeby za předcházející období a nezavazuje</t>
  </si>
  <si>
    <t>předpokládaný objem odebraného  pracovního roztoku v litrech</t>
  </si>
  <si>
    <t>Kč bez DPH</t>
  </si>
  <si>
    <t>Kč s DPH</t>
  </si>
  <si>
    <t>Kč bez  DPH</t>
  </si>
  <si>
    <t>Mytí podlah</t>
  </si>
  <si>
    <t>Mytí povrchů</t>
  </si>
  <si>
    <t>speciální
produkty</t>
  </si>
  <si>
    <t>hygiena a ošetření pokožky rukou pro potravinářské provozy kompatibilní se systémem NEXA a DERMADOS</t>
  </si>
  <si>
    <t>mytí podlah dle typu podlahy</t>
  </si>
  <si>
    <t>mytí povrchů všech materiálů
(leklé povrchy, sklo, zdracadla, nábytek apod.)</t>
  </si>
  <si>
    <t>Sanitární technika</t>
  </si>
  <si>
    <t>povrchy
(sanitární technika, baterie, wc apod.)</t>
  </si>
  <si>
    <t>WC</t>
  </si>
  <si>
    <t>sanitarní produkty pro ošetření toaletních  mís a pisoárů</t>
  </si>
  <si>
    <t>osvěžovač a neutralizér vzuchu</t>
  </si>
  <si>
    <t>mytí podlah mycím strojem</t>
  </si>
  <si>
    <t>mytí povrchů všech materiálů
s ošetřením nanotechnologie
(sklo, zdracadla, nábytek apod.)</t>
  </si>
  <si>
    <t>Přípravek pro dezinfekci ploch a pokožky, vhodný zejména pro koupelny, bazény, sauny apod. Na podlahy ošetřené přípravkem je možné krátce po aplkaci vstoupit bosými chodidly.</t>
  </si>
  <si>
    <t>Dezinfekce povrchu podle DGHM/VAH
(baktericidní úcinnost, fungicidní
úcinnost na kvasinky)
Hygienická dezinfekce rukou
a celého tela dle EN1499.
Úcinnost proti Trichophyton
mentagrophytes - puvodci plísnového
onemocnení kuže.
Úcinnost proti obaleným virum podle
doporucení RKI (vc. HIV, HBV, HCV).
Úcinnost proti Papova virum.</t>
  </si>
  <si>
    <t>Tekutý abrasivní prostředek.</t>
  </si>
  <si>
    <t>Mytí nádobí s vysokou účinností</t>
  </si>
  <si>
    <t>podlahy</t>
  </si>
  <si>
    <t>Produkt 1C
(Mikro Quat  Classic)</t>
  </si>
  <si>
    <r>
      <t xml:space="preserve">možnost přípravy roztoku přes dávkovací systém bez zásahu personálu, stabilní při teplotě 50°C
</t>
    </r>
    <r>
      <rPr>
        <b/>
        <sz val="10"/>
        <color rgb="FF000000"/>
        <rFont val="Calibri"/>
        <family val="2"/>
      </rPr>
      <t>(účinnost produktu baktericidní a fungicidní dle norem EN1276, EN1650 a EN13697)</t>
    </r>
    <r>
      <rPr>
        <sz val="10"/>
        <color rgb="FF00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>Dávkovatelný přes směšovač nebo stříkací hadici.</t>
    </r>
  </si>
  <si>
    <t>Produkt 2C
(BacForce EL900)</t>
  </si>
  <si>
    <t>Produkt 3C
(Regain)</t>
  </si>
  <si>
    <t>povrchů a to všech materiálů (sklo, běžné povrchy, lesklé povrchy, nerez)</t>
  </si>
  <si>
    <t>Produkt 4C
(KitchenPro DUO)</t>
  </si>
  <si>
    <t>Produkt 5C
(KitchenPro DES)</t>
  </si>
  <si>
    <t>Čisticí a dezinfekční prostředekmožnost plnění do aplikačních lahví bez zásahu personálu
(účinnost produktu baktericidní a fungicidní dle norem EN1276, EN1650 a EN13697)</t>
  </si>
  <si>
    <t>Mytí nádobí</t>
  </si>
  <si>
    <t>ruční mytí nádobí a povrchů</t>
  </si>
  <si>
    <t>strojní mytí
včetně servisu dávkovacích systémů a pravidelné kontroly těchto dávkovacích systémů</t>
  </si>
  <si>
    <t>Produkt 8C
(Toprinse)
Maximální přípustné balení 10 l</t>
  </si>
  <si>
    <t>hygiena rukou</t>
  </si>
  <si>
    <t>Emulze na mytí rukou s dezinfekčním účinkem, bez obsahu triklosanu
Účinnost dle EN 1499,  Baktericidní účinnost dle EN 1276 a EN 13727,
Fungicidní účinnost dle EN 1650 a EN 13624</t>
  </si>
  <si>
    <t>SPECIÁLNÍ</t>
  </si>
  <si>
    <t>Produkt 19C
(rilan scheuremilch)
maximální 
velikost balení
1 l (1 kg)</t>
  </si>
  <si>
    <t>lesklé a skleněné povrchy</t>
  </si>
  <si>
    <t>Produkt 1A
(Maxx Magic2)*</t>
  </si>
  <si>
    <t>Produkt 2A
(Maxx Indur2)*</t>
  </si>
  <si>
    <t>Produkt 3A
(VERMOP - alkalický čistič)</t>
  </si>
  <si>
    <t>Produkt 5A
(MAXX Brial2)*</t>
  </si>
  <si>
    <t>Produkt 6A
(Oasis Pro MULTI)*</t>
  </si>
  <si>
    <t>Produkt 7A
(OASIS PRO ACID BATH)*</t>
  </si>
  <si>
    <t xml:space="preserve">Produkt 8A
(Diesin Maxx)
</t>
  </si>
  <si>
    <t xml:space="preserve">produkt 9A
(VERMPOP - kyselý intenzivní čistič)
</t>
  </si>
  <si>
    <t>10 minut</t>
  </si>
  <si>
    <t>Protukt 12A
(OasisPro Toilet)</t>
  </si>
  <si>
    <t>Produkt 11A
(Domestos)</t>
  </si>
  <si>
    <t>Protukt 10A
(WC GEL FRESH)</t>
  </si>
  <si>
    <t>Produkt 13A
(OASIS PRO AIR)</t>
  </si>
  <si>
    <t>Produkt 14A
(Laudamonium)</t>
  </si>
  <si>
    <t>Produkt 15A
(rilan scheuremilch)
maximální 
velikost balení
1 l (1 kg)</t>
  </si>
  <si>
    <t>Produkt 16A
(Jar)</t>
  </si>
  <si>
    <t>Produkt 17A
(MAXX Magic2)</t>
  </si>
  <si>
    <t>Produkt 6C
(Assert lemon)</t>
  </si>
  <si>
    <t xml:space="preserve">produkt 8C
(SOLID SPECIAL)
</t>
  </si>
  <si>
    <t>Protukt 10C
(NEXA FOAM2)</t>
  </si>
  <si>
    <t>Protukt 11C
(NEXA EPICARE 5C)</t>
  </si>
  <si>
    <t>Produkt 12C
(KitchenPro Greaselift)</t>
  </si>
  <si>
    <t>Produkt 13C
(sůl regenerační)</t>
  </si>
  <si>
    <t>Produkt 14C
(ASEPTOPOL EL900)
mytí nádobí s dezinfekčním účinkem</t>
  </si>
  <si>
    <t>Produkt 15C
(SUMA D5 CALC)
odvápnění povrchů</t>
  </si>
  <si>
    <t>Produkt 19A
(Into Forte)</t>
  </si>
  <si>
    <t>Produkt 16C
(SUMA D7 INOX)
leštění povrchů</t>
  </si>
  <si>
    <t>produkt 20C
(F865)
Maximální přípustný objem balení 25 kg</t>
  </si>
  <si>
    <t>produkt 7C
(Topmatic universal)
Maximální přípustný objem balení 25 kg</t>
  </si>
  <si>
    <t>Produkt 4A
(MAXX Brial2)*</t>
  </si>
  <si>
    <t>Produkt 18A
(Neomax F)</t>
  </si>
  <si>
    <t>produkt 7C
(F6800)
Maximální přípustný objem balení 25 kg</t>
  </si>
  <si>
    <t>čištění podlah i mycím strojem - bezoplachově</t>
  </si>
  <si>
    <t>čištění všch druhů podlah</t>
  </si>
  <si>
    <t>všchny typy keramické dlažby, lesklé povrchy</t>
  </si>
  <si>
    <t>lesklé povrchy, plexiskla</t>
  </si>
  <si>
    <t>čištění oken, zrcadel a jiných skleněných ploch ale také pro chromové a nerezové povrchy</t>
  </si>
  <si>
    <t>univerzální přípravek pro čistění povrchů</t>
  </si>
  <si>
    <t>sanitární čištění koupelen , odstraňování vodního kamene a vápenatých usazenin</t>
  </si>
  <si>
    <t>vápenaté usazeniny vč. dezinfekce. Baktericidní dle EN1276 a fungicidní účinnost (kvasinky) dle EN1650 za nečistých podmínek.</t>
  </si>
  <si>
    <t>vodní a močový kámen, rez apod.
Na materiály odolné vůči kyselinám jako je sanitární keramika, obkladačky, dlažba apod.</t>
  </si>
  <si>
    <t>na vápenatý film z mikroporézních podlahových krytin i pro strojové čištění</t>
  </si>
  <si>
    <t>čištění toalet</t>
  </si>
  <si>
    <t>osvěžovač vzduchu</t>
  </si>
  <si>
    <t>extrémní mastná znečištění, citlivé povrchy – smalty, nerez , keramiku, sklo</t>
  </si>
  <si>
    <t xml:space="preserve">
univerzální použití v kuchyňských provozech
</t>
  </si>
  <si>
    <t>glazované i neglazovaná keramická dlažba, lesklé povrchy</t>
  </si>
  <si>
    <t xml:space="preserve"> bezoplachové strojové mytí podlah</t>
  </si>
  <si>
    <r>
      <t xml:space="preserve">odstraňování silného mastného znečištění
</t>
    </r>
    <r>
      <rPr>
        <b/>
        <sz val="10"/>
        <color rgb="FF000000"/>
        <rFont val="Calibri"/>
        <family val="2"/>
      </rPr>
      <t>Dávkovatelný přes směšovač nebo stříkací hadic</t>
    </r>
  </si>
  <si>
    <r>
      <t xml:space="preserve">alkalický čisticí a dezinfekční přípravek </t>
    </r>
    <r>
      <rPr>
        <b/>
        <sz val="10"/>
        <color rgb="FF000000"/>
        <rFont val="Calibri"/>
        <family val="2"/>
      </rPr>
      <t>Dávkovatelný přes směšovač nebo stříkací hadici (pěnová forma)
účinnost baktericidní a fungicidní</t>
    </r>
  </si>
  <si>
    <t>povrchy a podlahy
možnost plnění do aplikačních lahví bez zásahu personálu</t>
  </si>
  <si>
    <t>mytí hrnců, pánví, porcelánu, skla a veškerých omyvatelných předmětů a ploch</t>
  </si>
  <si>
    <t>pro průmyslové myčky nádobí, použití ve tvrdé vodě</t>
  </si>
  <si>
    <t xml:space="preserve"> pro průmyslové myčky nádobí, použití ve tvrdé vodě</t>
  </si>
  <si>
    <t>tekutý mycí přípravek pro průmyslové myčky nádobí, pro myčky černého nádobí</t>
  </si>
  <si>
    <t xml:space="preserve"> pro průmyslové myčky ve formě tablet</t>
  </si>
  <si>
    <t>Tekutý nepěnivý oplachový přípravek pro použití v průmyslových myčkách nádobí</t>
  </si>
  <si>
    <t>Pěnové mýdlo na ruce bez obsahu parfémů a barviv</t>
  </si>
  <si>
    <t>čisticí prostředek na trouby a grily</t>
  </si>
  <si>
    <t>čistá sůl ve formě tablet určená pro regeneraci změkčovačů vody (typu katex)</t>
  </si>
  <si>
    <t>ruční mytí nádobí s antimikrobiálním účinkem, pro mytí hrnců, pánví a veškerého nádobí. Baktericidní a fungicidní účinnost dle EN 1276 a EN 1650.</t>
  </si>
  <si>
    <t xml:space="preserve">Tekutý přípravek k odstraňování vodního kamene, vodní kámen </t>
  </si>
  <si>
    <t xml:space="preserve"> ošetřování povrchů z nerezové oceli</t>
  </si>
  <si>
    <t>mastná znečištění, smalty, nerez , keramika, sklo</t>
  </si>
  <si>
    <t>Určení</t>
  </si>
  <si>
    <t>OSTATNÍ PROVOZ</t>
  </si>
  <si>
    <t>KUCHYŇSKÝ PROVOZ</t>
  </si>
  <si>
    <t>UPOZORNĚNÍ:
Produkty označené ve sloupci D této tabulky uvádí zadavatel pouze jako referenční pro přiblížení technických parametrů. Zadavatel umožňuje použití i kvalitativně a technicky obdobného řešení. V takovém případě pak dodavatel vymaže hodnoty ve sloupcích I a J, a nahradí je odpovídajícícm hodnotám dle jim dodávaných produktů.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</si>
  <si>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</si>
  <si>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</si>
  <si>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</si>
  <si>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</si>
  <si>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</si>
  <si>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</si>
  <si>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</si>
  <si>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Příloha č. 3b Zadávací dokumentace:</t>
  </si>
  <si>
    <t>Spotřební koš (Položkový seznam) ČÁST I. – DODÁVKA ÚKLIDOVÉ CHEMIE</t>
  </si>
  <si>
    <t>DPH</t>
  </si>
  <si>
    <t>Nabídková cena za úklidové prostředky - ČÁST I. – DODÁVKA ÚKLIDOVÉ CHEMIE (v Kč bez DPH)</t>
  </si>
  <si>
    <t>Nabídková cena za úklidové prostředky - ČÁST I. – DODÁVKA ÚKLIDOVÉ CHEMIE (v Kč včetně DPH)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</si>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</sst>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2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b/>
      <sz val="36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2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4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0" borderId="0" xfId="0" applyFont="1"/>
    <xf numFmtId="0" fontId="4" fillId="2" borderId="3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3" fontId="4" fillId="2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2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5" borderId="2" xfId="20" applyNumberFormat="1" applyFont="1" applyFill="1" applyBorder="1" applyAlignment="1" applyProtection="1">
      <alignment horizontal="center" vertical="center"/>
      <protection locked="0"/>
    </xf>
    <xf numFmtId="164" fontId="8" fillId="5" borderId="2" xfId="20" applyNumberFormat="1" applyFont="1" applyFill="1" applyBorder="1" applyAlignment="1" applyProtection="1">
      <alignment horizontal="center" vertical="center"/>
      <protection/>
    </xf>
    <xf numFmtId="0" fontId="16" fillId="5" borderId="8" xfId="20" applyNumberFormat="1" applyFont="1" applyFill="1" applyBorder="1" applyAlignment="1" applyProtection="1">
      <alignment horizontal="center" vertical="center"/>
      <protection locked="0"/>
    </xf>
    <xf numFmtId="2" fontId="8" fillId="5" borderId="3" xfId="0" applyNumberFormat="1" applyFont="1" applyFill="1" applyBorder="1" applyAlignment="1" applyProtection="1">
      <alignment horizontal="center" vertical="center"/>
      <protection locked="0"/>
    </xf>
    <xf numFmtId="0" fontId="16" fillId="5" borderId="1" xfId="20" applyNumberFormat="1" applyFont="1" applyFill="1" applyBorder="1" applyAlignment="1" applyProtection="1">
      <alignment horizontal="center" vertical="center"/>
      <protection locked="0"/>
    </xf>
    <xf numFmtId="2" fontId="8" fillId="5" borderId="12" xfId="0" applyNumberFormat="1" applyFont="1" applyFill="1" applyBorder="1" applyAlignment="1" applyProtection="1">
      <alignment horizontal="center" vertical="center"/>
      <protection locked="0"/>
    </xf>
    <xf numFmtId="9" fontId="8" fillId="6" borderId="2" xfId="20" applyFont="1" applyFill="1" applyBorder="1" applyAlignment="1" applyProtection="1">
      <alignment horizontal="center" vertical="center"/>
      <protection locked="0"/>
    </xf>
    <xf numFmtId="9" fontId="8" fillId="6" borderId="8" xfId="20" applyFont="1" applyFill="1" applyBorder="1" applyAlignment="1" applyProtection="1">
      <alignment horizontal="center" vertical="center"/>
      <protection locked="0"/>
    </xf>
    <xf numFmtId="0" fontId="16" fillId="5" borderId="5" xfId="0" applyNumberFormat="1" applyFont="1" applyFill="1" applyBorder="1" applyAlignment="1" applyProtection="1">
      <alignment horizontal="center" vertical="center"/>
      <protection locked="0"/>
    </xf>
    <xf numFmtId="0" fontId="18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5" borderId="18" xfId="0" applyNumberFormat="1" applyFont="1" applyFill="1" applyBorder="1" applyAlignment="1" applyProtection="1">
      <alignment horizontal="center" vertical="center"/>
      <protection locked="0"/>
    </xf>
    <xf numFmtId="0" fontId="16" fillId="5" borderId="20" xfId="0" applyNumberFormat="1" applyFont="1" applyFill="1" applyBorder="1" applyAlignment="1" applyProtection="1">
      <alignment horizontal="center" vertical="center"/>
      <protection locked="0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 vertical="center"/>
    </xf>
    <xf numFmtId="164" fontId="8" fillId="7" borderId="1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2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16" fillId="5" borderId="16" xfId="20" applyNumberFormat="1" applyFont="1" applyFill="1" applyBorder="1" applyAlignment="1" applyProtection="1">
      <alignment horizontal="center" vertical="center"/>
      <protection locked="0"/>
    </xf>
    <xf numFmtId="9" fontId="8" fillId="6" borderId="16" xfId="20" applyFont="1" applyFill="1" applyBorder="1" applyAlignment="1" applyProtection="1">
      <alignment horizontal="center" vertical="center"/>
      <protection locked="0"/>
    </xf>
    <xf numFmtId="4" fontId="8" fillId="7" borderId="16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164" fontId="8" fillId="7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2" fontId="8" fillId="5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6" xfId="20" applyNumberFormat="1" applyFont="1" applyFill="1" applyBorder="1" applyAlignment="1" applyProtection="1">
      <alignment horizontal="center" vertical="center"/>
      <protection locked="0"/>
    </xf>
    <xf numFmtId="9" fontId="8" fillId="6" borderId="6" xfId="20" applyFont="1" applyFill="1" applyBorder="1" applyAlignment="1" applyProtection="1">
      <alignment horizontal="center" vertical="center"/>
      <protection locked="0"/>
    </xf>
    <xf numFmtId="164" fontId="8" fillId="5" borderId="6" xfId="20" applyNumberFormat="1" applyFont="1" applyFill="1" applyBorder="1" applyAlignment="1" applyProtection="1">
      <alignment horizontal="center" vertical="center"/>
      <protection/>
    </xf>
    <xf numFmtId="4" fontId="8" fillId="7" borderId="6" xfId="0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 vertical="center"/>
    </xf>
    <xf numFmtId="164" fontId="8" fillId="7" borderId="28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 applyProtection="1">
      <alignment horizontal="center" vertical="center"/>
      <protection locked="0"/>
    </xf>
    <xf numFmtId="0" fontId="16" fillId="5" borderId="19" xfId="0" applyNumberFormat="1" applyFont="1" applyFill="1" applyBorder="1" applyAlignment="1" applyProtection="1">
      <alignment horizontal="center" vertical="center"/>
      <protection locked="0"/>
    </xf>
    <xf numFmtId="164" fontId="8" fillId="5" borderId="2" xfId="21" applyNumberFormat="1" applyFont="1" applyFill="1" applyBorder="1" applyAlignment="1" applyProtection="1">
      <alignment horizontal="center" vertical="center"/>
      <protection locked="0"/>
    </xf>
    <xf numFmtId="4" fontId="8" fillId="7" borderId="2" xfId="0" applyNumberFormat="1" applyFont="1" applyFill="1" applyBorder="1" applyAlignment="1" applyProtection="1">
      <alignment horizontal="center" vertical="center"/>
      <protection/>
    </xf>
    <xf numFmtId="4" fontId="8" fillId="7" borderId="6" xfId="0" applyNumberFormat="1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164" fontId="8" fillId="5" borderId="16" xfId="21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164" fontId="8" fillId="5" borderId="6" xfId="21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9" fontId="8" fillId="6" borderId="7" xfId="20" applyFont="1" applyFill="1" applyBorder="1" applyAlignment="1" applyProtection="1">
      <alignment horizontal="center" vertical="center"/>
      <protection locked="0"/>
    </xf>
    <xf numFmtId="164" fontId="8" fillId="5" borderId="7" xfId="20" applyNumberFormat="1" applyFont="1" applyFill="1" applyBorder="1" applyAlignment="1" applyProtection="1">
      <alignment horizontal="center" vertical="center"/>
      <protection/>
    </xf>
    <xf numFmtId="4" fontId="8" fillId="7" borderId="7" xfId="0" applyNumberFormat="1" applyFont="1" applyFill="1" applyBorder="1" applyAlignment="1" applyProtection="1">
      <alignment horizontal="center" vertical="center"/>
      <protection/>
    </xf>
    <xf numFmtId="4" fontId="8" fillId="7" borderId="7" xfId="0" applyNumberFormat="1" applyFont="1" applyFill="1" applyBorder="1" applyAlignment="1">
      <alignment horizontal="center" vertical="center"/>
    </xf>
    <xf numFmtId="164" fontId="8" fillId="7" borderId="34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8" fillId="0" borderId="0" xfId="22" applyFont="1" applyAlignment="1">
      <alignment vertical="center" wrapText="1"/>
      <protection/>
    </xf>
    <xf numFmtId="0" fontId="28" fillId="0" borderId="0" xfId="22" applyFont="1" applyAlignment="1">
      <alignment horizontal="center" vertical="center" wrapText="1"/>
      <protection/>
    </xf>
    <xf numFmtId="0" fontId="28" fillId="0" borderId="0" xfId="22" applyFont="1" applyAlignment="1">
      <alignment vertical="top" wrapText="1"/>
      <protection/>
    </xf>
    <xf numFmtId="3" fontId="28" fillId="0" borderId="0" xfId="22" applyNumberFormat="1" applyFont="1" applyAlignment="1">
      <alignment horizontal="right" vertical="center" wrapText="1"/>
      <protection/>
    </xf>
    <xf numFmtId="3" fontId="28" fillId="0" borderId="0" xfId="22" applyNumberFormat="1" applyFont="1" applyAlignment="1">
      <alignment horizontal="center" vertical="center" wrapText="1"/>
      <protection/>
    </xf>
    <xf numFmtId="0" fontId="30" fillId="0" borderId="0" xfId="22" applyFont="1" applyAlignment="1">
      <alignment vertical="center" wrapText="1"/>
      <protection/>
    </xf>
    <xf numFmtId="2" fontId="8" fillId="8" borderId="7" xfId="0" applyNumberFormat="1" applyFont="1" applyFill="1" applyBorder="1" applyAlignment="1" applyProtection="1">
      <alignment horizontal="center" vertical="center"/>
      <protection locked="0"/>
    </xf>
    <xf numFmtId="2" fontId="8" fillId="8" borderId="2" xfId="0" applyNumberFormat="1" applyFont="1" applyFill="1" applyBorder="1" applyAlignment="1" applyProtection="1">
      <alignment horizontal="center" vertical="center"/>
      <protection locked="0"/>
    </xf>
    <xf numFmtId="2" fontId="8" fillId="8" borderId="4" xfId="0" applyNumberFormat="1" applyFont="1" applyFill="1" applyBorder="1" applyAlignment="1" applyProtection="1">
      <alignment horizontal="center" vertical="center"/>
      <protection locked="0"/>
    </xf>
    <xf numFmtId="2" fontId="8" fillId="8" borderId="6" xfId="0" applyNumberFormat="1" applyFont="1" applyFill="1" applyBorder="1" applyAlignment="1" applyProtection="1">
      <alignment horizontal="center" vertical="center"/>
      <protection locked="0"/>
    </xf>
    <xf numFmtId="2" fontId="8" fillId="8" borderId="16" xfId="0" applyNumberFormat="1" applyFont="1" applyFill="1" applyBorder="1" applyAlignment="1" applyProtection="1">
      <alignment horizontal="center" vertical="center"/>
      <protection locked="0"/>
    </xf>
    <xf numFmtId="2" fontId="8" fillId="8" borderId="36" xfId="0" applyNumberFormat="1" applyFont="1" applyFill="1" applyBorder="1" applyAlignment="1" applyProtection="1">
      <alignment horizontal="center" vertical="center"/>
      <protection locked="0"/>
    </xf>
    <xf numFmtId="2" fontId="8" fillId="8" borderId="37" xfId="0" applyNumberFormat="1" applyFont="1" applyFill="1" applyBorder="1" applyAlignment="1" applyProtection="1">
      <alignment horizontal="center" vertical="center"/>
      <protection locked="0"/>
    </xf>
    <xf numFmtId="3" fontId="9" fillId="9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8" xfId="0" applyNumberFormat="1" applyFont="1" applyFill="1" applyBorder="1" applyAlignment="1" applyProtection="1">
      <alignment horizontal="center" vertical="center" wrapText="1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6" xfId="0" applyNumberFormat="1" applyFont="1" applyFill="1" applyBorder="1" applyAlignment="1" applyProtection="1">
      <alignment horizontal="center" vertical="center" wrapText="1"/>
      <protection locked="0"/>
    </xf>
    <xf numFmtId="164" fontId="29" fillId="10" borderId="24" xfId="22" applyNumberFormat="1" applyFont="1" applyFill="1" applyBorder="1" applyAlignment="1">
      <alignment horizontal="right" vertical="center" wrapText="1"/>
      <protection/>
    </xf>
    <xf numFmtId="164" fontId="29" fillId="10" borderId="38" xfId="22" applyNumberFormat="1" applyFont="1" applyFill="1" applyBorder="1" applyAlignment="1">
      <alignment horizontal="right" vertical="center" wrapText="1"/>
      <protection/>
    </xf>
    <xf numFmtId="164" fontId="30" fillId="10" borderId="2" xfId="22" applyNumberFormat="1" applyFont="1" applyFill="1" applyBorder="1" applyAlignment="1">
      <alignment horizontal="right" vertical="center" wrapText="1"/>
      <protection/>
    </xf>
    <xf numFmtId="164" fontId="30" fillId="10" borderId="17" xfId="22" applyNumberFormat="1" applyFont="1" applyFill="1" applyBorder="1" applyAlignment="1">
      <alignment horizontal="right" vertical="center" wrapText="1"/>
      <protection/>
    </xf>
    <xf numFmtId="164" fontId="30" fillId="10" borderId="6" xfId="22" applyNumberFormat="1" applyFont="1" applyFill="1" applyBorder="1" applyAlignment="1">
      <alignment horizontal="right" vertical="center" wrapText="1"/>
      <protection/>
    </xf>
    <xf numFmtId="164" fontId="30" fillId="10" borderId="28" xfId="22" applyNumberFormat="1" applyFont="1" applyFill="1" applyBorder="1" applyAlignment="1">
      <alignment horizontal="right" vertical="center" wrapText="1"/>
      <protection/>
    </xf>
    <xf numFmtId="3" fontId="29" fillId="10" borderId="39" xfId="22" applyNumberFormat="1" applyFont="1" applyFill="1" applyBorder="1" applyAlignment="1">
      <alignment horizontal="right" vertical="center" wrapText="1"/>
      <protection/>
    </xf>
    <xf numFmtId="3" fontId="29" fillId="10" borderId="40" xfId="22" applyNumberFormat="1" applyFont="1" applyFill="1" applyBorder="1" applyAlignment="1">
      <alignment horizontal="right" vertical="center" wrapText="1"/>
      <protection/>
    </xf>
    <xf numFmtId="3" fontId="30" fillId="10" borderId="41" xfId="22" applyNumberFormat="1" applyFont="1" applyFill="1" applyBorder="1" applyAlignment="1">
      <alignment horizontal="right" vertical="center" wrapText="1"/>
      <protection/>
    </xf>
    <xf numFmtId="3" fontId="30" fillId="10" borderId="9" xfId="22" applyNumberFormat="1" applyFont="1" applyFill="1" applyBorder="1" applyAlignment="1">
      <alignment horizontal="right" vertical="center" wrapText="1"/>
      <protection/>
    </xf>
    <xf numFmtId="3" fontId="30" fillId="10" borderId="42" xfId="22" applyNumberFormat="1" applyFont="1" applyFill="1" applyBorder="1" applyAlignment="1">
      <alignment horizontal="right" vertical="center" wrapText="1"/>
      <protection/>
    </xf>
    <xf numFmtId="3" fontId="30" fillId="10" borderId="43" xfId="22" applyNumberFormat="1" applyFont="1" applyFill="1" applyBorder="1" applyAlignment="1">
      <alignment horizontal="right" vertical="center" wrapText="1"/>
      <protection/>
    </xf>
    <xf numFmtId="0" fontId="27" fillId="0" borderId="2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 applyProtection="1">
      <alignment horizontal="left" vertical="center" wrapText="1"/>
      <protection/>
    </xf>
    <xf numFmtId="0" fontId="24" fillId="9" borderId="17" xfId="0" applyFont="1" applyFill="1" applyBorder="1" applyAlignment="1" applyProtection="1">
      <alignment horizontal="left" vertical="center" wrapText="1"/>
      <protection/>
    </xf>
    <xf numFmtId="0" fontId="24" fillId="9" borderId="6" xfId="0" applyFont="1" applyFill="1" applyBorder="1" applyAlignment="1" applyProtection="1">
      <alignment horizontal="left" vertical="center" wrapText="1"/>
      <protection/>
    </xf>
    <xf numFmtId="0" fontId="24" fillId="9" borderId="2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>
      <alignment horizontal="left" wrapText="1"/>
    </xf>
    <xf numFmtId="0" fontId="22" fillId="0" borderId="45" xfId="0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left" vertical="center" wrapText="1"/>
    </xf>
    <xf numFmtId="0" fontId="24" fillId="11" borderId="16" xfId="0" applyFont="1" applyFill="1" applyBorder="1" applyAlignment="1">
      <alignment horizontal="left" vertical="center" wrapText="1"/>
    </xf>
    <xf numFmtId="0" fontId="24" fillId="11" borderId="25" xfId="0" applyFont="1" applyFill="1" applyBorder="1" applyAlignment="1">
      <alignment horizontal="left" vertical="center" wrapText="1"/>
    </xf>
    <xf numFmtId="0" fontId="25" fillId="9" borderId="2" xfId="0" applyFont="1" applyFill="1" applyBorder="1" applyAlignment="1" applyProtection="1">
      <alignment horizontal="left" vertical="center" wrapText="1"/>
      <protection/>
    </xf>
    <xf numFmtId="0" fontId="25" fillId="9" borderId="17" xfId="0" applyFont="1" applyFill="1" applyBorder="1" applyAlignment="1" applyProtection="1">
      <alignment horizontal="left" vertical="center" wrapText="1"/>
      <protection/>
    </xf>
    <xf numFmtId="0" fontId="5" fillId="1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52" xfId="0" applyFont="1" applyFill="1" applyBorder="1" applyAlignment="1">
      <alignment horizontal="center" vertical="center" wrapText="1"/>
    </xf>
    <xf numFmtId="0" fontId="5" fillId="13" borderId="5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24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0" fillId="12" borderId="51" xfId="0" applyFont="1" applyFill="1" applyBorder="1" applyAlignment="1">
      <alignment horizontal="center" vertical="center" textRotation="90"/>
    </xf>
    <xf numFmtId="0" fontId="20" fillId="12" borderId="52" xfId="0" applyFont="1" applyFill="1" applyBorder="1" applyAlignment="1">
      <alignment horizontal="center" vertical="center" textRotation="90"/>
    </xf>
    <xf numFmtId="0" fontId="20" fillId="12" borderId="53" xfId="0" applyFont="1" applyFill="1" applyBorder="1" applyAlignment="1">
      <alignment horizontal="center" vertical="center" textRotation="90"/>
    </xf>
    <xf numFmtId="0" fontId="20" fillId="13" borderId="51" xfId="0" applyFont="1" applyFill="1" applyBorder="1" applyAlignment="1">
      <alignment horizontal="center" vertical="center" textRotation="90"/>
    </xf>
    <xf numFmtId="0" fontId="20" fillId="13" borderId="52" xfId="0" applyFont="1" applyFill="1" applyBorder="1" applyAlignment="1">
      <alignment horizontal="center" vertical="center" textRotation="90"/>
    </xf>
    <xf numFmtId="0" fontId="20" fillId="13" borderId="53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5" fillId="13" borderId="55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12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00102615356"/>
    <pageSetUpPr fitToPage="1"/>
  </sheetPr>
  <dimension ref="A1:V80"/>
  <sheetViews>
    <sheetView tabSelected="1" zoomScale="75" zoomScaleNormal="75" zoomScaleSheetLayoutView="75" workbookViewId="0" topLeftCell="A38">
      <selection activeCell="C48" sqref="A48:XFD48"/>
    </sheetView>
  </sheetViews>
  <sheetFormatPr defaultColWidth="9.140625" defaultRowHeight="15"/>
  <cols>
    <col min="2" max="2" width="16.140625" style="1" customWidth="1"/>
    <col min="3" max="3" width="29.421875" style="0" customWidth="1"/>
    <col min="4" max="4" width="17.421875" style="0" customWidth="1"/>
    <col min="5" max="5" width="33.421875" style="0" customWidth="1"/>
    <col min="7" max="7" width="8.28125" style="0" customWidth="1"/>
    <col min="8" max="8" width="2.00390625" style="2" hidden="1" customWidth="1"/>
    <col min="10" max="10" width="11.8515625" style="0" customWidth="1"/>
    <col min="11" max="11" width="12.8515625" style="0" customWidth="1"/>
    <col min="12" max="12" width="5.7109375" style="0" customWidth="1"/>
    <col min="13" max="13" width="13.140625" style="0" customWidth="1"/>
    <col min="14" max="14" width="22.421875" style="0" customWidth="1"/>
    <col min="15" max="16" width="17.8515625" style="0" bestFit="1" customWidth="1"/>
    <col min="17" max="17" width="17.8515625" style="0" customWidth="1"/>
    <col min="18" max="18" width="19.7109375" style="0" customWidth="1"/>
    <col min="21" max="21" width="9.421875" style="0" customWidth="1"/>
  </cols>
  <sheetData>
    <row r="1" spans="1:8" s="122" customFormat="1" ht="15.75">
      <c r="A1" s="164" t="s">
        <v>135</v>
      </c>
      <c r="B1" s="165"/>
      <c r="C1" s="165"/>
      <c r="D1" s="165"/>
      <c r="E1" s="165"/>
      <c r="F1" s="165"/>
      <c r="G1" s="165"/>
      <c r="H1" s="165"/>
    </row>
    <row r="2" spans="1:18" s="122" customFormat="1" ht="16.5" customHeight="1" thickBot="1">
      <c r="A2" s="168" t="s">
        <v>136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123" customFormat="1" ht="12.75" customHeight="1">
      <c r="A3" s="170" t="s">
        <v>128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8" s="123" customFormat="1" ht="12.75">
      <c r="A4" s="166" t="s">
        <v>129</v>
      </c>
      <c r="B4" s="167"/>
      <c r="C4" s="173" t="s">
        <v>130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</row>
    <row r="5" spans="1:18" s="123" customFormat="1" ht="12.75">
      <c r="A5" s="156" t="s">
        <v>131</v>
      </c>
      <c r="B5" s="157"/>
      <c r="C5" s="160" t="s">
        <v>130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</row>
    <row r="6" spans="1:18" s="123" customFormat="1" ht="15" customHeight="1">
      <c r="A6" s="156" t="s">
        <v>132</v>
      </c>
      <c r="B6" s="157"/>
      <c r="C6" s="160" t="s">
        <v>133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1:18" s="123" customFormat="1" ht="15.75" customHeight="1" thickBot="1">
      <c r="A7" s="158" t="s">
        <v>134</v>
      </c>
      <c r="B7" s="159"/>
      <c r="C7" s="162" t="s">
        <v>130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</row>
    <row r="8" spans="1:6" s="124" customFormat="1" ht="12" thickBot="1">
      <c r="A8" s="125"/>
      <c r="C8" s="126"/>
      <c r="D8" s="127"/>
      <c r="E8" s="128"/>
      <c r="F8" s="128"/>
    </row>
    <row r="9" spans="1:18" s="3" customFormat="1" ht="63.75">
      <c r="A9" s="221" t="s">
        <v>124</v>
      </c>
      <c r="B9" s="207" t="s">
        <v>13</v>
      </c>
      <c r="C9" s="210" t="s">
        <v>16</v>
      </c>
      <c r="D9" s="213" t="s">
        <v>14</v>
      </c>
      <c r="E9" s="210" t="s">
        <v>0</v>
      </c>
      <c r="F9" s="213" t="s">
        <v>15</v>
      </c>
      <c r="G9" s="218" t="s">
        <v>21</v>
      </c>
      <c r="H9" s="64"/>
      <c r="I9" s="50" t="s">
        <v>1</v>
      </c>
      <c r="J9" s="50" t="s">
        <v>2</v>
      </c>
      <c r="K9" s="50" t="s">
        <v>3</v>
      </c>
      <c r="L9" s="51" t="s">
        <v>4</v>
      </c>
      <c r="M9" s="50" t="s">
        <v>3</v>
      </c>
      <c r="N9" s="50" t="s">
        <v>5</v>
      </c>
      <c r="O9" s="54" t="s">
        <v>6</v>
      </c>
      <c r="P9" s="50" t="s">
        <v>7</v>
      </c>
      <c r="Q9" s="196" t="s">
        <v>8</v>
      </c>
      <c r="R9" s="197"/>
    </row>
    <row r="10" spans="1:18" ht="17.45" customHeight="1">
      <c r="A10" s="222"/>
      <c r="B10" s="208"/>
      <c r="C10" s="211"/>
      <c r="D10" s="214"/>
      <c r="E10" s="211"/>
      <c r="F10" s="216"/>
      <c r="G10" s="219"/>
      <c r="H10" s="65"/>
      <c r="I10" s="52" t="s">
        <v>9</v>
      </c>
      <c r="J10" s="52" t="s">
        <v>10</v>
      </c>
      <c r="K10" s="52" t="s">
        <v>22</v>
      </c>
      <c r="L10" s="53" t="s">
        <v>10</v>
      </c>
      <c r="M10" s="52" t="s">
        <v>23</v>
      </c>
      <c r="N10" s="52" t="s">
        <v>11</v>
      </c>
      <c r="O10" s="52" t="s">
        <v>9</v>
      </c>
      <c r="P10" s="52" t="s">
        <v>24</v>
      </c>
      <c r="Q10" s="55" t="s">
        <v>22</v>
      </c>
      <c r="R10" s="56" t="s">
        <v>23</v>
      </c>
    </row>
    <row r="11" spans="1:18" ht="26.45" customHeight="1" thickBot="1">
      <c r="A11" s="223"/>
      <c r="B11" s="209"/>
      <c r="C11" s="212"/>
      <c r="D11" s="215"/>
      <c r="E11" s="212"/>
      <c r="F11" s="217"/>
      <c r="G11" s="220"/>
      <c r="H11" s="121"/>
      <c r="I11" s="198">
        <v>0</v>
      </c>
      <c r="J11" s="198"/>
      <c r="K11" s="198"/>
      <c r="L11" s="198"/>
      <c r="M11" s="198"/>
      <c r="N11" s="198"/>
      <c r="O11" s="199" t="s">
        <v>12</v>
      </c>
      <c r="P11" s="199"/>
      <c r="Q11" s="200"/>
      <c r="R11" s="201"/>
    </row>
    <row r="12" spans="1:18" ht="68.25" customHeight="1">
      <c r="A12" s="224" t="s">
        <v>125</v>
      </c>
      <c r="B12" s="202" t="s">
        <v>25</v>
      </c>
      <c r="C12" s="203" t="s">
        <v>29</v>
      </c>
      <c r="D12" s="113" t="s">
        <v>60</v>
      </c>
      <c r="E12" s="114" t="s">
        <v>94</v>
      </c>
      <c r="F12" s="205"/>
      <c r="G12" s="115">
        <v>28000</v>
      </c>
      <c r="H12" s="33"/>
      <c r="I12" s="83">
        <v>5</v>
      </c>
      <c r="J12" s="84">
        <v>0.25</v>
      </c>
      <c r="K12" s="130">
        <v>0</v>
      </c>
      <c r="L12" s="116">
        <v>0.21</v>
      </c>
      <c r="M12" s="117">
        <f aca="true" t="shared" si="0" ref="M12:M30">K12*(1+L12)</f>
        <v>0</v>
      </c>
      <c r="N12" s="137"/>
      <c r="O12" s="118">
        <f>_xlfn.IFERROR(I12/J12*100,"")</f>
        <v>2000</v>
      </c>
      <c r="P12" s="119">
        <f>_xlfn.IFERROR(ROUND(K12/O12,2),"")</f>
        <v>0</v>
      </c>
      <c r="Q12" s="119">
        <f>_xlfn.IFERROR(G12*P12,"")</f>
        <v>0</v>
      </c>
      <c r="R12" s="120">
        <f>_xlfn.IFERROR(Q12*(1+L12),"")</f>
        <v>0</v>
      </c>
    </row>
    <row r="13" spans="1:18" ht="65.25" customHeight="1">
      <c r="A13" s="225"/>
      <c r="B13" s="175"/>
      <c r="C13" s="204"/>
      <c r="D13" s="26" t="s">
        <v>61</v>
      </c>
      <c r="E13" s="20" t="s">
        <v>92</v>
      </c>
      <c r="F13" s="205"/>
      <c r="G13" s="32">
        <v>12000</v>
      </c>
      <c r="H13" s="33"/>
      <c r="I13" s="66">
        <v>5</v>
      </c>
      <c r="J13" s="67">
        <v>0.25</v>
      </c>
      <c r="K13" s="131">
        <v>0</v>
      </c>
      <c r="L13" s="73">
        <v>0.21</v>
      </c>
      <c r="M13" s="68">
        <f t="shared" si="0"/>
        <v>0</v>
      </c>
      <c r="N13" s="138"/>
      <c r="O13" s="103">
        <f>_xlfn.IFERROR(I13/J13*100,"")</f>
        <v>2000</v>
      </c>
      <c r="P13" s="79">
        <f aca="true" t="shared" si="1" ref="P13:P30">_xlfn.IFERROR(ROUND(K13/O13,2),"")</f>
        <v>0</v>
      </c>
      <c r="Q13" s="79">
        <f aca="true" t="shared" si="2" ref="Q13:Q30">_xlfn.IFERROR(G13*P13,"")</f>
        <v>0</v>
      </c>
      <c r="R13" s="81">
        <f aca="true" t="shared" si="3" ref="R13:R30">_xlfn.IFERROR(Q13*(1+L13),"")</f>
        <v>0</v>
      </c>
    </row>
    <row r="14" spans="1:18" ht="69.75" customHeight="1">
      <c r="A14" s="225"/>
      <c r="B14" s="175"/>
      <c r="C14" s="204"/>
      <c r="D14" s="26" t="s">
        <v>62</v>
      </c>
      <c r="E14" s="27" t="s">
        <v>93</v>
      </c>
      <c r="F14" s="206"/>
      <c r="G14" s="32">
        <v>3000</v>
      </c>
      <c r="H14" s="33"/>
      <c r="I14" s="66">
        <v>5</v>
      </c>
      <c r="J14" s="69">
        <v>1</v>
      </c>
      <c r="K14" s="131">
        <v>0</v>
      </c>
      <c r="L14" s="73">
        <v>0.21</v>
      </c>
      <c r="M14" s="68">
        <f t="shared" si="0"/>
        <v>0</v>
      </c>
      <c r="N14" s="138"/>
      <c r="O14" s="103">
        <f aca="true" t="shared" si="4" ref="O14:O30">_xlfn.IFERROR(I14/J14*100,"")</f>
        <v>500</v>
      </c>
      <c r="P14" s="79">
        <f t="shared" si="1"/>
        <v>0</v>
      </c>
      <c r="Q14" s="79">
        <f t="shared" si="2"/>
        <v>0</v>
      </c>
      <c r="R14" s="81">
        <f t="shared" si="3"/>
        <v>0</v>
      </c>
    </row>
    <row r="15" spans="1:18" ht="97.5" customHeight="1">
      <c r="A15" s="225"/>
      <c r="B15" s="188" t="s">
        <v>26</v>
      </c>
      <c r="C15" s="61" t="s">
        <v>30</v>
      </c>
      <c r="D15" s="26" t="s">
        <v>89</v>
      </c>
      <c r="E15" s="25" t="s">
        <v>95</v>
      </c>
      <c r="F15" s="22"/>
      <c r="G15" s="34">
        <v>25000</v>
      </c>
      <c r="H15" s="33"/>
      <c r="I15" s="66">
        <v>5</v>
      </c>
      <c r="J15" s="69">
        <v>0.25</v>
      </c>
      <c r="K15" s="131">
        <v>0</v>
      </c>
      <c r="L15" s="73">
        <v>0.21</v>
      </c>
      <c r="M15" s="68">
        <f t="shared" si="0"/>
        <v>0</v>
      </c>
      <c r="N15" s="138"/>
      <c r="O15" s="103">
        <f t="shared" si="4"/>
        <v>2000</v>
      </c>
      <c r="P15" s="79">
        <f t="shared" si="1"/>
        <v>0</v>
      </c>
      <c r="Q15" s="79">
        <f t="shared" si="2"/>
        <v>0</v>
      </c>
      <c r="R15" s="81">
        <f t="shared" si="3"/>
        <v>0</v>
      </c>
    </row>
    <row r="16" spans="1:18" ht="97.5" customHeight="1">
      <c r="A16" s="225"/>
      <c r="B16" s="189"/>
      <c r="C16" s="61" t="s">
        <v>59</v>
      </c>
      <c r="D16" s="26" t="s">
        <v>63</v>
      </c>
      <c r="E16" s="25" t="s">
        <v>96</v>
      </c>
      <c r="F16" s="59"/>
      <c r="G16" s="34">
        <v>3000</v>
      </c>
      <c r="H16" s="33"/>
      <c r="I16" s="66">
        <v>5</v>
      </c>
      <c r="J16" s="69">
        <v>0.5</v>
      </c>
      <c r="K16" s="131">
        <v>0</v>
      </c>
      <c r="L16" s="73">
        <v>0.21</v>
      </c>
      <c r="M16" s="68">
        <f t="shared" si="0"/>
        <v>0</v>
      </c>
      <c r="N16" s="138"/>
      <c r="O16" s="103">
        <f t="shared" si="4"/>
        <v>1000</v>
      </c>
      <c r="P16" s="79">
        <f t="shared" si="1"/>
        <v>0</v>
      </c>
      <c r="Q16" s="79">
        <f t="shared" si="2"/>
        <v>0</v>
      </c>
      <c r="R16" s="81">
        <f t="shared" si="3"/>
        <v>0</v>
      </c>
    </row>
    <row r="17" spans="1:18" ht="71.45" customHeight="1">
      <c r="A17" s="225"/>
      <c r="B17" s="202"/>
      <c r="C17" s="61" t="s">
        <v>37</v>
      </c>
      <c r="D17" s="26" t="s">
        <v>64</v>
      </c>
      <c r="E17" s="25" t="s">
        <v>97</v>
      </c>
      <c r="F17" s="22"/>
      <c r="G17" s="34">
        <v>1000</v>
      </c>
      <c r="H17" s="33"/>
      <c r="I17" s="66">
        <v>2</v>
      </c>
      <c r="J17" s="69">
        <v>2</v>
      </c>
      <c r="K17" s="131">
        <v>0</v>
      </c>
      <c r="L17" s="73">
        <v>0.21</v>
      </c>
      <c r="M17" s="68">
        <f t="shared" si="0"/>
        <v>0</v>
      </c>
      <c r="N17" s="138"/>
      <c r="O17" s="103">
        <f t="shared" si="4"/>
        <v>100</v>
      </c>
      <c r="P17" s="79">
        <f t="shared" si="1"/>
        <v>0</v>
      </c>
      <c r="Q17" s="79">
        <f t="shared" si="2"/>
        <v>0</v>
      </c>
      <c r="R17" s="81">
        <f t="shared" si="3"/>
        <v>0</v>
      </c>
    </row>
    <row r="18" spans="1:18" ht="78.75" customHeight="1">
      <c r="A18" s="225"/>
      <c r="B18" s="175" t="s">
        <v>31</v>
      </c>
      <c r="C18" s="176" t="s">
        <v>32</v>
      </c>
      <c r="D18" s="26" t="s">
        <v>65</v>
      </c>
      <c r="E18" s="16" t="s">
        <v>98</v>
      </c>
      <c r="F18" s="57"/>
      <c r="G18" s="34">
        <v>1000</v>
      </c>
      <c r="H18" s="33"/>
      <c r="I18" s="66">
        <v>2</v>
      </c>
      <c r="J18" s="69">
        <v>8</v>
      </c>
      <c r="K18" s="131">
        <v>0</v>
      </c>
      <c r="L18" s="73">
        <v>0.21</v>
      </c>
      <c r="M18" s="68">
        <f t="shared" si="0"/>
        <v>0</v>
      </c>
      <c r="N18" s="138"/>
      <c r="O18" s="103">
        <f t="shared" si="4"/>
        <v>25</v>
      </c>
      <c r="P18" s="79">
        <f t="shared" si="1"/>
        <v>0</v>
      </c>
      <c r="Q18" s="79">
        <f t="shared" si="2"/>
        <v>0</v>
      </c>
      <c r="R18" s="81">
        <f t="shared" si="3"/>
        <v>0</v>
      </c>
    </row>
    <row r="19" spans="1:18" ht="78.75" customHeight="1">
      <c r="A19" s="225"/>
      <c r="B19" s="175"/>
      <c r="C19" s="177"/>
      <c r="D19" s="26" t="s">
        <v>66</v>
      </c>
      <c r="E19" s="20" t="s">
        <v>99</v>
      </c>
      <c r="F19" s="39" t="s">
        <v>68</v>
      </c>
      <c r="G19" s="32">
        <v>1000</v>
      </c>
      <c r="H19" s="33"/>
      <c r="I19" s="66">
        <v>5</v>
      </c>
      <c r="J19" s="69">
        <v>8</v>
      </c>
      <c r="K19" s="131">
        <v>0</v>
      </c>
      <c r="L19" s="73">
        <v>0.21</v>
      </c>
      <c r="M19" s="68">
        <f t="shared" si="0"/>
        <v>0</v>
      </c>
      <c r="N19" s="138"/>
      <c r="O19" s="103">
        <f t="shared" si="4"/>
        <v>62.5</v>
      </c>
      <c r="P19" s="79">
        <f t="shared" si="1"/>
        <v>0</v>
      </c>
      <c r="Q19" s="79">
        <f t="shared" si="2"/>
        <v>0</v>
      </c>
      <c r="R19" s="81">
        <f t="shared" si="3"/>
        <v>0</v>
      </c>
    </row>
    <row r="20" spans="1:18" ht="78.75" customHeight="1">
      <c r="A20" s="225"/>
      <c r="B20" s="175"/>
      <c r="C20" s="177"/>
      <c r="D20" s="49" t="s">
        <v>85</v>
      </c>
      <c r="E20" s="20" t="s">
        <v>100</v>
      </c>
      <c r="F20" s="57"/>
      <c r="G20" s="32">
        <v>50</v>
      </c>
      <c r="H20" s="33"/>
      <c r="I20" s="66">
        <v>1</v>
      </c>
      <c r="J20" s="75">
        <v>100</v>
      </c>
      <c r="K20" s="131">
        <v>0</v>
      </c>
      <c r="L20" s="73">
        <v>0.21</v>
      </c>
      <c r="M20" s="68">
        <f aca="true" t="shared" si="5" ref="M20">K20*(1+L20)</f>
        <v>0</v>
      </c>
      <c r="N20" s="138"/>
      <c r="O20" s="103">
        <f t="shared" si="4"/>
        <v>1</v>
      </c>
      <c r="P20" s="79">
        <f t="shared" si="1"/>
        <v>0</v>
      </c>
      <c r="Q20" s="79">
        <f t="shared" si="2"/>
        <v>0</v>
      </c>
      <c r="R20" s="81">
        <f t="shared" si="3"/>
        <v>0</v>
      </c>
    </row>
    <row r="21" spans="1:18" ht="78.75" customHeight="1">
      <c r="A21" s="225"/>
      <c r="B21" s="175"/>
      <c r="C21" s="177"/>
      <c r="D21" s="23" t="s">
        <v>67</v>
      </c>
      <c r="E21" s="27" t="s">
        <v>101</v>
      </c>
      <c r="F21" s="57"/>
      <c r="G21" s="32">
        <v>100</v>
      </c>
      <c r="H21" s="33"/>
      <c r="I21" s="66">
        <v>5</v>
      </c>
      <c r="J21" s="69">
        <v>1</v>
      </c>
      <c r="K21" s="131">
        <v>0</v>
      </c>
      <c r="L21" s="73">
        <v>0.21</v>
      </c>
      <c r="M21" s="68">
        <f t="shared" si="0"/>
        <v>0</v>
      </c>
      <c r="N21" s="138"/>
      <c r="O21" s="103">
        <f t="shared" si="4"/>
        <v>500</v>
      </c>
      <c r="P21" s="79">
        <f t="shared" si="1"/>
        <v>0</v>
      </c>
      <c r="Q21" s="79">
        <f t="shared" si="2"/>
        <v>0</v>
      </c>
      <c r="R21" s="81">
        <f t="shared" si="3"/>
        <v>0</v>
      </c>
    </row>
    <row r="22" spans="1:18" ht="72" customHeight="1">
      <c r="A22" s="225"/>
      <c r="B22" s="188" t="s">
        <v>33</v>
      </c>
      <c r="C22" s="176" t="s">
        <v>34</v>
      </c>
      <c r="D22" s="23" t="s">
        <v>71</v>
      </c>
      <c r="E22" s="16" t="s">
        <v>102</v>
      </c>
      <c r="F22" s="22"/>
      <c r="G22" s="34">
        <v>75</v>
      </c>
      <c r="H22" s="33"/>
      <c r="I22" s="70">
        <v>0.75</v>
      </c>
      <c r="J22" s="75">
        <v>100</v>
      </c>
      <c r="K22" s="132">
        <v>0</v>
      </c>
      <c r="L22" s="73">
        <v>0.21</v>
      </c>
      <c r="M22" s="68">
        <f t="shared" si="0"/>
        <v>0</v>
      </c>
      <c r="N22" s="139"/>
      <c r="O22" s="103">
        <f t="shared" si="4"/>
        <v>0.75</v>
      </c>
      <c r="P22" s="79">
        <f t="shared" si="1"/>
        <v>0</v>
      </c>
      <c r="Q22" s="79">
        <f t="shared" si="2"/>
        <v>0</v>
      </c>
      <c r="R22" s="81">
        <f t="shared" si="3"/>
        <v>0</v>
      </c>
    </row>
    <row r="23" spans="1:18" ht="72" customHeight="1">
      <c r="A23" s="225"/>
      <c r="B23" s="189"/>
      <c r="C23" s="177"/>
      <c r="D23" s="23" t="s">
        <v>70</v>
      </c>
      <c r="E23" s="20" t="s">
        <v>102</v>
      </c>
      <c r="F23" s="59"/>
      <c r="G23" s="32">
        <v>75</v>
      </c>
      <c r="H23" s="33"/>
      <c r="I23" s="70">
        <v>0.75</v>
      </c>
      <c r="J23" s="77">
        <v>100</v>
      </c>
      <c r="K23" s="132">
        <v>0</v>
      </c>
      <c r="L23" s="73">
        <v>0.21</v>
      </c>
      <c r="M23" s="68">
        <f t="shared" si="0"/>
        <v>0</v>
      </c>
      <c r="N23" s="139"/>
      <c r="O23" s="103">
        <f t="shared" si="4"/>
        <v>0.75</v>
      </c>
      <c r="P23" s="79">
        <f t="shared" si="1"/>
        <v>0</v>
      </c>
      <c r="Q23" s="79">
        <f t="shared" si="2"/>
        <v>0</v>
      </c>
      <c r="R23" s="81">
        <f t="shared" si="3"/>
        <v>0</v>
      </c>
    </row>
    <row r="24" spans="1:18" ht="87" customHeight="1">
      <c r="A24" s="225"/>
      <c r="B24" s="189"/>
      <c r="C24" s="177"/>
      <c r="D24" s="26" t="s">
        <v>69</v>
      </c>
      <c r="E24" s="20" t="s">
        <v>102</v>
      </c>
      <c r="F24" s="22"/>
      <c r="G24" s="32">
        <v>400</v>
      </c>
      <c r="H24" s="33"/>
      <c r="I24" s="70">
        <v>2</v>
      </c>
      <c r="J24" s="76">
        <v>10</v>
      </c>
      <c r="K24" s="132">
        <v>0</v>
      </c>
      <c r="L24" s="73">
        <v>0.21</v>
      </c>
      <c r="M24" s="68">
        <f t="shared" si="0"/>
        <v>0</v>
      </c>
      <c r="N24" s="139"/>
      <c r="O24" s="103">
        <f t="shared" si="4"/>
        <v>20</v>
      </c>
      <c r="P24" s="79">
        <f t="shared" si="1"/>
        <v>0</v>
      </c>
      <c r="Q24" s="79">
        <f t="shared" si="2"/>
        <v>0</v>
      </c>
      <c r="R24" s="81">
        <f t="shared" si="3"/>
        <v>0</v>
      </c>
    </row>
    <row r="25" spans="1:18" ht="89.45" customHeight="1">
      <c r="A25" s="225"/>
      <c r="B25" s="188" t="s">
        <v>27</v>
      </c>
      <c r="C25" s="58" t="s">
        <v>35</v>
      </c>
      <c r="D25" s="23" t="s">
        <v>72</v>
      </c>
      <c r="E25" s="16" t="s">
        <v>103</v>
      </c>
      <c r="F25" s="57"/>
      <c r="G25" s="34">
        <v>800</v>
      </c>
      <c r="H25" s="33"/>
      <c r="I25" s="66">
        <v>2</v>
      </c>
      <c r="J25" s="71">
        <v>8</v>
      </c>
      <c r="K25" s="131">
        <v>0</v>
      </c>
      <c r="L25" s="73">
        <v>0.21</v>
      </c>
      <c r="M25" s="68">
        <f t="shared" si="0"/>
        <v>0</v>
      </c>
      <c r="N25" s="138"/>
      <c r="O25" s="103">
        <f t="shared" si="4"/>
        <v>25</v>
      </c>
      <c r="P25" s="79">
        <f t="shared" si="1"/>
        <v>0</v>
      </c>
      <c r="Q25" s="79">
        <f t="shared" si="2"/>
        <v>0</v>
      </c>
      <c r="R25" s="81">
        <f t="shared" si="3"/>
        <v>0</v>
      </c>
    </row>
    <row r="26" spans="1:18" ht="143.45" customHeight="1">
      <c r="A26" s="225"/>
      <c r="B26" s="189"/>
      <c r="C26" s="61" t="s">
        <v>38</v>
      </c>
      <c r="D26" s="28" t="s">
        <v>73</v>
      </c>
      <c r="E26" s="36" t="s">
        <v>39</v>
      </c>
      <c r="F26" s="40">
        <v>60</v>
      </c>
      <c r="G26" s="37">
        <v>200</v>
      </c>
      <c r="H26" s="35"/>
      <c r="I26" s="66">
        <v>2</v>
      </c>
      <c r="J26" s="67">
        <v>2</v>
      </c>
      <c r="K26" s="131">
        <v>0</v>
      </c>
      <c r="L26" s="74">
        <v>0.21</v>
      </c>
      <c r="M26" s="68">
        <f t="shared" si="0"/>
        <v>0</v>
      </c>
      <c r="N26" s="140"/>
      <c r="O26" s="103">
        <f t="shared" si="4"/>
        <v>100</v>
      </c>
      <c r="P26" s="79">
        <f t="shared" si="1"/>
        <v>0</v>
      </c>
      <c r="Q26" s="79">
        <f t="shared" si="2"/>
        <v>0</v>
      </c>
      <c r="R26" s="81">
        <f t="shared" si="3"/>
        <v>0</v>
      </c>
    </row>
    <row r="27" spans="1:21" ht="97.5" customHeight="1">
      <c r="A27" s="225"/>
      <c r="B27" s="189"/>
      <c r="C27" s="61" t="s">
        <v>40</v>
      </c>
      <c r="D27" s="28" t="s">
        <v>74</v>
      </c>
      <c r="E27" s="29" t="s">
        <v>104</v>
      </c>
      <c r="F27" s="22"/>
      <c r="G27" s="30">
        <v>100</v>
      </c>
      <c r="H27" s="4"/>
      <c r="I27" s="72">
        <v>0.75</v>
      </c>
      <c r="J27" s="78">
        <v>100</v>
      </c>
      <c r="K27" s="132">
        <v>0</v>
      </c>
      <c r="L27" s="74">
        <v>0.21</v>
      </c>
      <c r="M27" s="68">
        <f t="shared" si="0"/>
        <v>0</v>
      </c>
      <c r="N27" s="140"/>
      <c r="O27" s="103">
        <f t="shared" si="4"/>
        <v>0.75</v>
      </c>
      <c r="P27" s="79">
        <f t="shared" si="1"/>
        <v>0</v>
      </c>
      <c r="Q27" s="79">
        <f t="shared" si="2"/>
        <v>0</v>
      </c>
      <c r="R27" s="81">
        <f t="shared" si="3"/>
        <v>0</v>
      </c>
      <c r="T27" s="10"/>
      <c r="U27" s="10"/>
    </row>
    <row r="28" spans="1:21" ht="97.5" customHeight="1">
      <c r="A28" s="225"/>
      <c r="B28" s="189"/>
      <c r="C28" s="61" t="s">
        <v>41</v>
      </c>
      <c r="D28" s="28" t="s">
        <v>75</v>
      </c>
      <c r="E28" s="36" t="s">
        <v>105</v>
      </c>
      <c r="F28" s="57"/>
      <c r="G28" s="37">
        <v>25000</v>
      </c>
      <c r="H28" s="35"/>
      <c r="I28" s="66">
        <v>5</v>
      </c>
      <c r="J28" s="69">
        <v>0.08</v>
      </c>
      <c r="K28" s="131">
        <v>0</v>
      </c>
      <c r="L28" s="74">
        <v>0.21</v>
      </c>
      <c r="M28" s="68">
        <f t="shared" si="0"/>
        <v>0</v>
      </c>
      <c r="N28" s="140"/>
      <c r="O28" s="103">
        <f t="shared" si="4"/>
        <v>6250</v>
      </c>
      <c r="P28" s="79">
        <f t="shared" si="1"/>
        <v>0</v>
      </c>
      <c r="Q28" s="79">
        <f t="shared" si="2"/>
        <v>0</v>
      </c>
      <c r="R28" s="81">
        <f t="shared" si="3"/>
        <v>0</v>
      </c>
      <c r="T28" s="10"/>
      <c r="U28" s="10"/>
    </row>
    <row r="29" spans="1:21" ht="67.7" customHeight="1">
      <c r="A29" s="225"/>
      <c r="B29" s="189"/>
      <c r="C29" s="176" t="s">
        <v>36</v>
      </c>
      <c r="D29" s="28" t="s">
        <v>76</v>
      </c>
      <c r="E29" s="36" t="s">
        <v>106</v>
      </c>
      <c r="F29" s="57"/>
      <c r="G29" s="37">
        <v>5000</v>
      </c>
      <c r="H29" s="35"/>
      <c r="I29" s="66">
        <v>5</v>
      </c>
      <c r="J29" s="67">
        <v>0.25</v>
      </c>
      <c r="K29" s="131">
        <v>0</v>
      </c>
      <c r="L29" s="74">
        <v>0.21</v>
      </c>
      <c r="M29" s="68">
        <f t="shared" si="0"/>
        <v>0</v>
      </c>
      <c r="N29" s="140"/>
      <c r="O29" s="103">
        <f t="shared" si="4"/>
        <v>2000</v>
      </c>
      <c r="P29" s="79">
        <f t="shared" si="1"/>
        <v>0</v>
      </c>
      <c r="Q29" s="79">
        <f t="shared" si="2"/>
        <v>0</v>
      </c>
      <c r="R29" s="81">
        <f t="shared" si="3"/>
        <v>0</v>
      </c>
      <c r="T29" s="10"/>
      <c r="U29" s="10"/>
    </row>
    <row r="30" spans="1:22" ht="128.25" customHeight="1" thickBot="1">
      <c r="A30" s="226"/>
      <c r="B30" s="242"/>
      <c r="C30" s="190"/>
      <c r="D30" s="24" t="s">
        <v>90</v>
      </c>
      <c r="E30" s="89" t="s">
        <v>107</v>
      </c>
      <c r="F30" s="90"/>
      <c r="G30" s="91">
        <v>2500</v>
      </c>
      <c r="H30" s="92"/>
      <c r="I30" s="93">
        <v>10</v>
      </c>
      <c r="J30" s="94">
        <v>1</v>
      </c>
      <c r="K30" s="133">
        <v>0</v>
      </c>
      <c r="L30" s="95">
        <v>0.21</v>
      </c>
      <c r="M30" s="96">
        <f t="shared" si="0"/>
        <v>0</v>
      </c>
      <c r="N30" s="141"/>
      <c r="O30" s="104">
        <f t="shared" si="4"/>
        <v>1000</v>
      </c>
      <c r="P30" s="97">
        <f t="shared" si="1"/>
        <v>0</v>
      </c>
      <c r="Q30" s="97">
        <f t="shared" si="2"/>
        <v>0</v>
      </c>
      <c r="R30" s="99">
        <f t="shared" si="3"/>
        <v>0</v>
      </c>
      <c r="T30" s="11"/>
      <c r="U30" s="11"/>
      <c r="V30" s="11"/>
    </row>
    <row r="31" spans="1:18" ht="102">
      <c r="A31" s="227" t="s">
        <v>126</v>
      </c>
      <c r="B31" s="238" t="s">
        <v>25</v>
      </c>
      <c r="C31" s="239" t="s">
        <v>42</v>
      </c>
      <c r="D31" s="105" t="s">
        <v>43</v>
      </c>
      <c r="E31" s="82" t="s">
        <v>44</v>
      </c>
      <c r="F31" s="106">
        <v>15</v>
      </c>
      <c r="G31" s="107">
        <v>250</v>
      </c>
      <c r="H31" s="108"/>
      <c r="I31" s="66">
        <v>5</v>
      </c>
      <c r="J31" s="67">
        <v>0.25</v>
      </c>
      <c r="K31" s="134">
        <v>0</v>
      </c>
      <c r="L31" s="85">
        <v>0.21</v>
      </c>
      <c r="M31" s="109">
        <f>K31*(1+L31)</f>
        <v>0</v>
      </c>
      <c r="N31" s="142"/>
      <c r="O31" s="86">
        <f>_xlfn.IFERROR(I31/J31*100,"")</f>
        <v>2000</v>
      </c>
      <c r="P31" s="86">
        <f>_xlfn.IFERROR(ROUND(K31/O31,2),"")</f>
        <v>0</v>
      </c>
      <c r="Q31" s="87">
        <f>_xlfn.IFERROR(G31*P31,"")</f>
        <v>0</v>
      </c>
      <c r="R31" s="88">
        <f>_xlfn.IFERROR(Q31*(1+L31),"")</f>
        <v>0</v>
      </c>
    </row>
    <row r="32" spans="1:18" ht="51">
      <c r="A32" s="228"/>
      <c r="B32" s="235"/>
      <c r="C32" s="240"/>
      <c r="D32" s="23" t="s">
        <v>45</v>
      </c>
      <c r="E32" s="20" t="s">
        <v>109</v>
      </c>
      <c r="F32" s="39">
        <v>15</v>
      </c>
      <c r="G32" s="21">
        <v>1000</v>
      </c>
      <c r="H32" s="4"/>
      <c r="I32" s="66">
        <v>5</v>
      </c>
      <c r="J32" s="67">
        <v>2</v>
      </c>
      <c r="K32" s="131">
        <v>0</v>
      </c>
      <c r="L32" s="73">
        <v>0.21</v>
      </c>
      <c r="M32" s="102">
        <f aca="true" t="shared" si="6" ref="M32:M49">K32*(1+L32)</f>
        <v>0</v>
      </c>
      <c r="N32" s="138"/>
      <c r="O32" s="79">
        <f aca="true" t="shared" si="7" ref="O32:O49">_xlfn.IFERROR(I32/J32*100,"")</f>
        <v>250</v>
      </c>
      <c r="P32" s="79">
        <f aca="true" t="shared" si="8" ref="P32:P49">_xlfn.IFERROR(ROUND(K32/O32,2),"")</f>
        <v>0</v>
      </c>
      <c r="Q32" s="80">
        <f aca="true" t="shared" si="9" ref="Q32:Q49">_xlfn.IFERROR(G32*P32,"")</f>
        <v>0</v>
      </c>
      <c r="R32" s="81">
        <f aca="true" t="shared" si="10" ref="R32:R49">_xlfn.IFERROR(Q32*(1+L32),"")</f>
        <v>0</v>
      </c>
    </row>
    <row r="33" spans="1:18" ht="51">
      <c r="A33" s="228"/>
      <c r="B33" s="235"/>
      <c r="C33" s="240"/>
      <c r="D33" s="23" t="s">
        <v>46</v>
      </c>
      <c r="E33" s="27" t="s">
        <v>108</v>
      </c>
      <c r="F33" s="41"/>
      <c r="G33" s="21">
        <v>250</v>
      </c>
      <c r="H33" s="4"/>
      <c r="I33" s="66">
        <v>5</v>
      </c>
      <c r="J33" s="69">
        <v>0.5</v>
      </c>
      <c r="K33" s="131">
        <v>0</v>
      </c>
      <c r="L33" s="73">
        <v>0.21</v>
      </c>
      <c r="M33" s="102">
        <f t="shared" si="6"/>
        <v>0</v>
      </c>
      <c r="N33" s="138"/>
      <c r="O33" s="79">
        <f t="shared" si="7"/>
        <v>1000</v>
      </c>
      <c r="P33" s="79">
        <f t="shared" si="8"/>
        <v>0</v>
      </c>
      <c r="Q33" s="80">
        <f t="shared" si="9"/>
        <v>0</v>
      </c>
      <c r="R33" s="81">
        <f t="shared" si="10"/>
        <v>0</v>
      </c>
    </row>
    <row r="34" spans="1:18" ht="38.25">
      <c r="A34" s="228"/>
      <c r="B34" s="231" t="s">
        <v>26</v>
      </c>
      <c r="C34" s="233" t="s">
        <v>47</v>
      </c>
      <c r="D34" s="26" t="s">
        <v>48</v>
      </c>
      <c r="E34" s="42" t="s">
        <v>110</v>
      </c>
      <c r="F34" s="59"/>
      <c r="G34" s="17">
        <v>250</v>
      </c>
      <c r="H34" s="4"/>
      <c r="I34" s="66">
        <v>2</v>
      </c>
      <c r="J34" s="67">
        <v>1</v>
      </c>
      <c r="K34" s="131">
        <v>0</v>
      </c>
      <c r="L34" s="73">
        <v>0.21</v>
      </c>
      <c r="M34" s="102">
        <f t="shared" si="6"/>
        <v>0</v>
      </c>
      <c r="N34" s="138"/>
      <c r="O34" s="79">
        <f t="shared" si="7"/>
        <v>200</v>
      </c>
      <c r="P34" s="79">
        <f t="shared" si="8"/>
        <v>0</v>
      </c>
      <c r="Q34" s="80">
        <f t="shared" si="9"/>
        <v>0</v>
      </c>
      <c r="R34" s="81">
        <f t="shared" si="10"/>
        <v>0</v>
      </c>
    </row>
    <row r="35" spans="1:18" ht="77.25" thickBot="1">
      <c r="A35" s="228"/>
      <c r="B35" s="232"/>
      <c r="C35" s="234"/>
      <c r="D35" s="43" t="s">
        <v>49</v>
      </c>
      <c r="E35" s="44" t="s">
        <v>50</v>
      </c>
      <c r="F35" s="40">
        <v>15</v>
      </c>
      <c r="G35" s="21">
        <v>250</v>
      </c>
      <c r="H35" s="4"/>
      <c r="I35" s="70">
        <v>2</v>
      </c>
      <c r="J35" s="67">
        <v>1</v>
      </c>
      <c r="K35" s="132">
        <v>0</v>
      </c>
      <c r="L35" s="73">
        <v>0.21</v>
      </c>
      <c r="M35" s="102">
        <f t="shared" si="6"/>
        <v>0</v>
      </c>
      <c r="N35" s="138"/>
      <c r="O35" s="79">
        <f t="shared" si="7"/>
        <v>200</v>
      </c>
      <c r="P35" s="79">
        <f t="shared" si="8"/>
        <v>0</v>
      </c>
      <c r="Q35" s="80">
        <f t="shared" si="9"/>
        <v>0</v>
      </c>
      <c r="R35" s="81">
        <f t="shared" si="10"/>
        <v>0</v>
      </c>
    </row>
    <row r="36" spans="1:18" ht="38.25">
      <c r="A36" s="228"/>
      <c r="B36" s="235" t="s">
        <v>51</v>
      </c>
      <c r="C36" s="62" t="s">
        <v>52</v>
      </c>
      <c r="D36" s="26" t="s">
        <v>77</v>
      </c>
      <c r="E36" s="16" t="s">
        <v>111</v>
      </c>
      <c r="F36" s="22"/>
      <c r="G36" s="17">
        <v>2500</v>
      </c>
      <c r="H36" s="4"/>
      <c r="I36" s="70">
        <v>5</v>
      </c>
      <c r="J36" s="100">
        <v>0.08</v>
      </c>
      <c r="K36" s="132">
        <v>0</v>
      </c>
      <c r="L36" s="73">
        <v>0.21</v>
      </c>
      <c r="M36" s="102">
        <f t="shared" si="6"/>
        <v>0</v>
      </c>
      <c r="N36" s="138"/>
      <c r="O36" s="79">
        <f t="shared" si="7"/>
        <v>6250</v>
      </c>
      <c r="P36" s="79">
        <f t="shared" si="8"/>
        <v>0</v>
      </c>
      <c r="Q36" s="80">
        <f t="shared" si="9"/>
        <v>0</v>
      </c>
      <c r="R36" s="81">
        <f t="shared" si="10"/>
        <v>0</v>
      </c>
    </row>
    <row r="37" spans="1:18" ht="63.75">
      <c r="A37" s="228"/>
      <c r="B37" s="235"/>
      <c r="C37" s="233" t="s">
        <v>53</v>
      </c>
      <c r="D37" s="23" t="s">
        <v>91</v>
      </c>
      <c r="E37" s="18" t="s">
        <v>112</v>
      </c>
      <c r="F37" s="22"/>
      <c r="G37" s="17">
        <v>200</v>
      </c>
      <c r="H37" s="4"/>
      <c r="I37" s="70">
        <v>25</v>
      </c>
      <c r="J37" s="75">
        <v>100</v>
      </c>
      <c r="K37" s="132">
        <v>0</v>
      </c>
      <c r="L37" s="73">
        <v>0.21</v>
      </c>
      <c r="M37" s="102">
        <f t="shared" si="6"/>
        <v>0</v>
      </c>
      <c r="N37" s="138"/>
      <c r="O37" s="79">
        <f t="shared" si="7"/>
        <v>25</v>
      </c>
      <c r="P37" s="79">
        <f t="shared" si="8"/>
        <v>0</v>
      </c>
      <c r="Q37" s="80">
        <f t="shared" si="9"/>
        <v>0</v>
      </c>
      <c r="R37" s="81">
        <f t="shared" si="10"/>
        <v>0</v>
      </c>
    </row>
    <row r="38" spans="1:18" ht="76.5">
      <c r="A38" s="228"/>
      <c r="B38" s="235"/>
      <c r="C38" s="236"/>
      <c r="D38" s="23" t="s">
        <v>88</v>
      </c>
      <c r="E38" s="18" t="s">
        <v>113</v>
      </c>
      <c r="F38" s="22"/>
      <c r="G38" s="17">
        <v>75</v>
      </c>
      <c r="H38" s="4"/>
      <c r="I38" s="70">
        <v>25</v>
      </c>
      <c r="J38" s="75">
        <v>100</v>
      </c>
      <c r="K38" s="132">
        <v>0</v>
      </c>
      <c r="L38" s="73">
        <v>0.21</v>
      </c>
      <c r="M38" s="102">
        <f t="shared" si="6"/>
        <v>0</v>
      </c>
      <c r="N38" s="138"/>
      <c r="O38" s="79">
        <f t="shared" si="7"/>
        <v>25</v>
      </c>
      <c r="P38" s="79">
        <f t="shared" si="8"/>
        <v>0</v>
      </c>
      <c r="Q38" s="80">
        <f t="shared" si="9"/>
        <v>0</v>
      </c>
      <c r="R38" s="81">
        <f t="shared" si="10"/>
        <v>0</v>
      </c>
    </row>
    <row r="39" spans="1:18" ht="63.75">
      <c r="A39" s="228"/>
      <c r="B39" s="235"/>
      <c r="C39" s="236"/>
      <c r="D39" s="23" t="s">
        <v>87</v>
      </c>
      <c r="E39" s="18" t="s">
        <v>114</v>
      </c>
      <c r="F39" s="22"/>
      <c r="G39" s="17">
        <v>200</v>
      </c>
      <c r="H39" s="4"/>
      <c r="I39" s="70">
        <v>25</v>
      </c>
      <c r="J39" s="75">
        <v>100</v>
      </c>
      <c r="K39" s="132">
        <v>0</v>
      </c>
      <c r="L39" s="73">
        <v>0.21</v>
      </c>
      <c r="M39" s="102">
        <f t="shared" si="6"/>
        <v>0</v>
      </c>
      <c r="N39" s="138"/>
      <c r="O39" s="79">
        <f t="shared" si="7"/>
        <v>25</v>
      </c>
      <c r="P39" s="79">
        <f t="shared" si="8"/>
        <v>0</v>
      </c>
      <c r="Q39" s="80">
        <f t="shared" si="9"/>
        <v>0</v>
      </c>
      <c r="R39" s="81">
        <f t="shared" si="10"/>
        <v>0</v>
      </c>
    </row>
    <row r="40" spans="1:18" ht="38.25">
      <c r="A40" s="228"/>
      <c r="B40" s="235"/>
      <c r="C40" s="236"/>
      <c r="D40" s="23" t="s">
        <v>78</v>
      </c>
      <c r="E40" s="18" t="s">
        <v>115</v>
      </c>
      <c r="F40" s="22"/>
      <c r="G40" s="17">
        <v>15</v>
      </c>
      <c r="H40" s="4"/>
      <c r="I40" s="70">
        <v>1</v>
      </c>
      <c r="J40" s="75">
        <v>100</v>
      </c>
      <c r="K40" s="132">
        <v>0</v>
      </c>
      <c r="L40" s="73">
        <v>0.21</v>
      </c>
      <c r="M40" s="102">
        <f t="shared" si="6"/>
        <v>0</v>
      </c>
      <c r="N40" s="138"/>
      <c r="O40" s="79">
        <f t="shared" si="7"/>
        <v>1</v>
      </c>
      <c r="P40" s="79">
        <f t="shared" si="8"/>
        <v>0</v>
      </c>
      <c r="Q40" s="80">
        <f t="shared" si="9"/>
        <v>0</v>
      </c>
      <c r="R40" s="81">
        <f t="shared" si="10"/>
        <v>0</v>
      </c>
    </row>
    <row r="41" spans="1:18" ht="51">
      <c r="A41" s="228"/>
      <c r="B41" s="235"/>
      <c r="C41" s="234"/>
      <c r="D41" s="23" t="s">
        <v>54</v>
      </c>
      <c r="E41" s="18" t="s">
        <v>116</v>
      </c>
      <c r="F41" s="22"/>
      <c r="G41" s="17">
        <v>150</v>
      </c>
      <c r="H41" s="4"/>
      <c r="I41" s="70">
        <v>10</v>
      </c>
      <c r="J41" s="75">
        <v>100</v>
      </c>
      <c r="K41" s="132">
        <v>0</v>
      </c>
      <c r="L41" s="73">
        <v>0.21</v>
      </c>
      <c r="M41" s="102">
        <f t="shared" si="6"/>
        <v>0</v>
      </c>
      <c r="N41" s="139"/>
      <c r="O41" s="79">
        <f t="shared" si="7"/>
        <v>10</v>
      </c>
      <c r="P41" s="79">
        <f t="shared" si="8"/>
        <v>0</v>
      </c>
      <c r="Q41" s="80">
        <f t="shared" si="9"/>
        <v>0</v>
      </c>
      <c r="R41" s="81">
        <f t="shared" si="10"/>
        <v>0</v>
      </c>
    </row>
    <row r="42" spans="1:18" ht="25.5">
      <c r="A42" s="228"/>
      <c r="B42" s="237" t="s">
        <v>55</v>
      </c>
      <c r="C42" s="233" t="s">
        <v>28</v>
      </c>
      <c r="D42" s="23" t="s">
        <v>79</v>
      </c>
      <c r="E42" s="16" t="s">
        <v>117</v>
      </c>
      <c r="F42" s="57"/>
      <c r="G42" s="17">
        <v>25</v>
      </c>
      <c r="H42" s="4"/>
      <c r="I42" s="70">
        <v>0.75</v>
      </c>
      <c r="J42" s="75">
        <v>100</v>
      </c>
      <c r="K42" s="132">
        <v>0</v>
      </c>
      <c r="L42" s="73">
        <v>0.21</v>
      </c>
      <c r="M42" s="102">
        <f t="shared" si="6"/>
        <v>0</v>
      </c>
      <c r="N42" s="139"/>
      <c r="O42" s="79">
        <f t="shared" si="7"/>
        <v>0.75</v>
      </c>
      <c r="P42" s="79">
        <f t="shared" si="8"/>
        <v>0</v>
      </c>
      <c r="Q42" s="80">
        <f t="shared" si="9"/>
        <v>0</v>
      </c>
      <c r="R42" s="81">
        <f t="shared" si="10"/>
        <v>0</v>
      </c>
    </row>
    <row r="43" spans="1:18" ht="77.25" thickBot="1">
      <c r="A43" s="228"/>
      <c r="B43" s="193"/>
      <c r="C43" s="236"/>
      <c r="D43" s="23" t="s">
        <v>80</v>
      </c>
      <c r="E43" s="20" t="s">
        <v>56</v>
      </c>
      <c r="F43" s="40">
        <v>1</v>
      </c>
      <c r="G43" s="21">
        <v>10</v>
      </c>
      <c r="H43" s="4"/>
      <c r="I43" s="70">
        <v>0.75</v>
      </c>
      <c r="J43" s="75">
        <v>100</v>
      </c>
      <c r="K43" s="132">
        <v>0</v>
      </c>
      <c r="L43" s="73">
        <v>0.21</v>
      </c>
      <c r="M43" s="102">
        <f t="shared" si="6"/>
        <v>0</v>
      </c>
      <c r="N43" s="139"/>
      <c r="O43" s="79">
        <f t="shared" si="7"/>
        <v>0.75</v>
      </c>
      <c r="P43" s="79">
        <f t="shared" si="8"/>
        <v>0</v>
      </c>
      <c r="Q43" s="80">
        <f t="shared" si="9"/>
        <v>0</v>
      </c>
      <c r="R43" s="81">
        <f t="shared" si="10"/>
        <v>0</v>
      </c>
    </row>
    <row r="44" spans="1:18" ht="38.25">
      <c r="A44" s="228"/>
      <c r="B44" s="192" t="s">
        <v>57</v>
      </c>
      <c r="C44" s="63"/>
      <c r="D44" s="26" t="s">
        <v>81</v>
      </c>
      <c r="E44" s="44" t="s">
        <v>118</v>
      </c>
      <c r="F44" s="60"/>
      <c r="G44" s="17">
        <v>50</v>
      </c>
      <c r="H44" s="9"/>
      <c r="I44" s="70">
        <v>2</v>
      </c>
      <c r="J44" s="100">
        <v>14</v>
      </c>
      <c r="K44" s="132">
        <v>0</v>
      </c>
      <c r="L44" s="73">
        <v>0.21</v>
      </c>
      <c r="M44" s="102">
        <f t="shared" si="6"/>
        <v>0</v>
      </c>
      <c r="N44" s="139"/>
      <c r="O44" s="79">
        <f t="shared" si="7"/>
        <v>14.285714285714285</v>
      </c>
      <c r="P44" s="79">
        <f t="shared" si="8"/>
        <v>0</v>
      </c>
      <c r="Q44" s="80">
        <f t="shared" si="9"/>
        <v>0</v>
      </c>
      <c r="R44" s="81">
        <f t="shared" si="10"/>
        <v>0</v>
      </c>
    </row>
    <row r="45" spans="1:18" ht="38.25">
      <c r="A45" s="228"/>
      <c r="B45" s="193"/>
      <c r="C45" s="63"/>
      <c r="D45" s="23" t="s">
        <v>82</v>
      </c>
      <c r="E45" s="16" t="s">
        <v>119</v>
      </c>
      <c r="F45" s="22"/>
      <c r="G45" s="17">
        <v>150</v>
      </c>
      <c r="H45" s="4"/>
      <c r="I45" s="72">
        <v>25</v>
      </c>
      <c r="J45" s="101">
        <v>100</v>
      </c>
      <c r="K45" s="132">
        <v>0</v>
      </c>
      <c r="L45" s="73">
        <v>0.21</v>
      </c>
      <c r="M45" s="102">
        <f t="shared" si="6"/>
        <v>0</v>
      </c>
      <c r="N45" s="138"/>
      <c r="O45" s="79">
        <f t="shared" si="7"/>
        <v>25</v>
      </c>
      <c r="P45" s="79">
        <f t="shared" si="8"/>
        <v>0</v>
      </c>
      <c r="Q45" s="80">
        <f t="shared" si="9"/>
        <v>0</v>
      </c>
      <c r="R45" s="81">
        <f t="shared" si="10"/>
        <v>0</v>
      </c>
    </row>
    <row r="46" spans="1:18" ht="63.75">
      <c r="A46" s="228"/>
      <c r="B46" s="193"/>
      <c r="C46" s="62"/>
      <c r="D46" s="28" t="s">
        <v>83</v>
      </c>
      <c r="E46" s="29" t="s">
        <v>120</v>
      </c>
      <c r="F46" s="57"/>
      <c r="G46" s="30">
        <v>50</v>
      </c>
      <c r="H46" s="45"/>
      <c r="I46" s="72">
        <v>5</v>
      </c>
      <c r="J46" s="100">
        <v>1</v>
      </c>
      <c r="K46" s="135">
        <v>0</v>
      </c>
      <c r="L46" s="74">
        <v>0.21</v>
      </c>
      <c r="M46" s="102">
        <f t="shared" si="6"/>
        <v>0</v>
      </c>
      <c r="N46" s="140"/>
      <c r="O46" s="79">
        <f t="shared" si="7"/>
        <v>500</v>
      </c>
      <c r="P46" s="79">
        <f t="shared" si="8"/>
        <v>0</v>
      </c>
      <c r="Q46" s="80">
        <f t="shared" si="9"/>
        <v>0</v>
      </c>
      <c r="R46" s="81">
        <f t="shared" si="10"/>
        <v>0</v>
      </c>
    </row>
    <row r="47" spans="1:18" ht="38.25">
      <c r="A47" s="228"/>
      <c r="B47" s="193"/>
      <c r="C47" s="62"/>
      <c r="D47" s="28" t="s">
        <v>84</v>
      </c>
      <c r="E47" s="29" t="s">
        <v>121</v>
      </c>
      <c r="F47" s="57"/>
      <c r="G47" s="30">
        <v>50</v>
      </c>
      <c r="H47" s="46"/>
      <c r="I47" s="72">
        <v>5</v>
      </c>
      <c r="J47" s="75">
        <v>100</v>
      </c>
      <c r="K47" s="135">
        <v>0</v>
      </c>
      <c r="L47" s="74">
        <v>0.21</v>
      </c>
      <c r="M47" s="102">
        <f t="shared" si="6"/>
        <v>0</v>
      </c>
      <c r="N47" s="140"/>
      <c r="O47" s="79">
        <f t="shared" si="7"/>
        <v>5</v>
      </c>
      <c r="P47" s="79">
        <f t="shared" si="8"/>
        <v>0</v>
      </c>
      <c r="Q47" s="80">
        <f t="shared" si="9"/>
        <v>0</v>
      </c>
      <c r="R47" s="81">
        <f t="shared" si="10"/>
        <v>0</v>
      </c>
    </row>
    <row r="48" spans="1:18" ht="38.25">
      <c r="A48" s="228"/>
      <c r="B48" s="193"/>
      <c r="C48" s="62"/>
      <c r="D48" s="28" t="s">
        <v>86</v>
      </c>
      <c r="E48" s="29" t="s">
        <v>122</v>
      </c>
      <c r="F48" s="57"/>
      <c r="G48" s="30">
        <v>25</v>
      </c>
      <c r="H48" s="46"/>
      <c r="I48" s="72">
        <v>0.75</v>
      </c>
      <c r="J48" s="75">
        <v>100</v>
      </c>
      <c r="K48" s="135">
        <v>0</v>
      </c>
      <c r="L48" s="74">
        <v>0.21</v>
      </c>
      <c r="M48" s="102">
        <f t="shared" si="6"/>
        <v>0</v>
      </c>
      <c r="N48" s="140"/>
      <c r="O48" s="79">
        <f t="shared" si="7"/>
        <v>0.75</v>
      </c>
      <c r="P48" s="79">
        <f t="shared" si="8"/>
        <v>0</v>
      </c>
      <c r="Q48" s="80">
        <f t="shared" si="9"/>
        <v>0</v>
      </c>
      <c r="R48" s="81">
        <f t="shared" si="10"/>
        <v>0</v>
      </c>
    </row>
    <row r="49" spans="1:18" ht="64.5" thickBot="1">
      <c r="A49" s="229"/>
      <c r="B49" s="194"/>
      <c r="C49" s="47"/>
      <c r="D49" s="24" t="s">
        <v>58</v>
      </c>
      <c r="E49" s="48" t="s">
        <v>123</v>
      </c>
      <c r="F49" s="38"/>
      <c r="G49" s="110">
        <v>25</v>
      </c>
      <c r="H49" s="111"/>
      <c r="I49" s="70">
        <v>0.75</v>
      </c>
      <c r="J49" s="78">
        <v>100</v>
      </c>
      <c r="K49" s="136">
        <v>0</v>
      </c>
      <c r="L49" s="95">
        <v>0.21</v>
      </c>
      <c r="M49" s="112">
        <f t="shared" si="6"/>
        <v>0</v>
      </c>
      <c r="N49" s="143"/>
      <c r="O49" s="97">
        <f t="shared" si="7"/>
        <v>0.75</v>
      </c>
      <c r="P49" s="97">
        <f t="shared" si="8"/>
        <v>0</v>
      </c>
      <c r="Q49" s="98">
        <f t="shared" si="9"/>
        <v>0</v>
      </c>
      <c r="R49" s="99">
        <f t="shared" si="10"/>
        <v>0</v>
      </c>
    </row>
    <row r="50" spans="1:18" s="129" customFormat="1" ht="15" customHeight="1">
      <c r="A50" s="150" t="s">
        <v>138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44">
        <f>SUM(Q12:Q49)</f>
        <v>0</v>
      </c>
      <c r="R50" s="145"/>
    </row>
    <row r="51" spans="1:18" s="129" customFormat="1" ht="15" customHeight="1">
      <c r="A51" s="152" t="s">
        <v>137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46">
        <f>Q52-Q50</f>
        <v>0</v>
      </c>
      <c r="R51" s="147"/>
    </row>
    <row r="52" spans="1:18" s="129" customFormat="1" ht="15.75" customHeight="1" thickBot="1">
      <c r="A52" s="154" t="s">
        <v>139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48">
        <f>SUM(R12:R49)</f>
        <v>0</v>
      </c>
      <c r="R52" s="149"/>
    </row>
    <row r="53" spans="2:18" ht="34.5" customHeight="1">
      <c r="B53" s="182" t="s">
        <v>127</v>
      </c>
      <c r="C53" s="183"/>
      <c r="D53" s="183"/>
      <c r="E53" s="184"/>
      <c r="F53" s="12"/>
      <c r="G53" s="12"/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</row>
    <row r="54" spans="2:9" ht="15.75">
      <c r="B54" s="182"/>
      <c r="C54" s="183"/>
      <c r="D54" s="183"/>
      <c r="E54" s="184"/>
      <c r="F54" s="13"/>
      <c r="G54" s="13"/>
      <c r="H54" s="6"/>
      <c r="I54" s="19" t="s">
        <v>17</v>
      </c>
    </row>
    <row r="55" spans="2:8" ht="15" customHeight="1">
      <c r="B55" s="182"/>
      <c r="C55" s="183"/>
      <c r="D55" s="183"/>
      <c r="E55" s="184"/>
      <c r="F55" s="13"/>
      <c r="G55" s="13"/>
      <c r="H55" s="7"/>
    </row>
    <row r="56" spans="2:9" ht="15" customHeight="1">
      <c r="B56" s="182"/>
      <c r="C56" s="183"/>
      <c r="D56" s="183"/>
      <c r="E56" s="184"/>
      <c r="F56" s="14"/>
      <c r="G56" s="14"/>
      <c r="H56" s="7"/>
      <c r="I56" t="s">
        <v>20</v>
      </c>
    </row>
    <row r="57" spans="2:9" ht="15" customHeight="1">
      <c r="B57" s="182"/>
      <c r="C57" s="183"/>
      <c r="D57" s="183"/>
      <c r="E57" s="184"/>
      <c r="F57" s="14"/>
      <c r="G57" s="14"/>
      <c r="H57" s="8"/>
      <c r="I57" t="s">
        <v>18</v>
      </c>
    </row>
    <row r="58" spans="2:9" ht="15.75" customHeight="1" thickBot="1">
      <c r="B58" s="185"/>
      <c r="C58" s="186"/>
      <c r="D58" s="186"/>
      <c r="E58" s="187"/>
      <c r="F58" s="15"/>
      <c r="G58" s="15"/>
      <c r="H58" s="8"/>
      <c r="I58" t="s">
        <v>19</v>
      </c>
    </row>
    <row r="59" spans="2:7" ht="15.75">
      <c r="B59" s="241"/>
      <c r="C59" s="241"/>
      <c r="D59" s="241"/>
      <c r="E59" s="241"/>
      <c r="F59" s="15"/>
      <c r="G59" s="15"/>
    </row>
    <row r="60" spans="1:18" s="122" customFormat="1" ht="75.75" customHeight="1">
      <c r="A60" s="195" t="s">
        <v>140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2:17" ht="15.75">
      <c r="B61" s="191"/>
      <c r="C61" s="191"/>
      <c r="D61" s="191"/>
      <c r="E61" s="191"/>
      <c r="F61" s="15"/>
      <c r="G61" s="15"/>
      <c r="O61" s="181"/>
      <c r="P61" s="181"/>
      <c r="Q61" s="31"/>
    </row>
    <row r="62" spans="2:18" ht="15.75">
      <c r="B62" s="180"/>
      <c r="C62" s="180"/>
      <c r="D62" s="180"/>
      <c r="E62" s="180"/>
      <c r="F62" s="15"/>
      <c r="G62" s="15"/>
      <c r="N62" s="178"/>
      <c r="O62" s="178"/>
      <c r="P62" s="178"/>
      <c r="Q62" s="178"/>
      <c r="R62" s="178"/>
    </row>
    <row r="63" spans="2:18" ht="15.75">
      <c r="B63" s="180"/>
      <c r="C63" s="180"/>
      <c r="D63" s="180"/>
      <c r="E63" s="180"/>
      <c r="F63" s="15"/>
      <c r="G63" s="15"/>
      <c r="N63" s="178"/>
      <c r="O63" s="178"/>
      <c r="P63" s="178"/>
      <c r="Q63" s="178"/>
      <c r="R63" s="178"/>
    </row>
    <row r="64" spans="2:18" ht="15.75">
      <c r="B64" s="180"/>
      <c r="C64" s="180"/>
      <c r="D64" s="180"/>
      <c r="E64" s="180"/>
      <c r="F64" s="180"/>
      <c r="G64" s="15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2:18" ht="15.75">
      <c r="B65" s="180"/>
      <c r="C65" s="180"/>
      <c r="D65" s="180"/>
      <c r="E65" s="180"/>
      <c r="F65" s="15"/>
      <c r="G65" s="15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8" spans="2:6" ht="15.75">
      <c r="B68" s="230"/>
      <c r="C68" s="230"/>
      <c r="D68" s="230"/>
      <c r="E68" s="230"/>
      <c r="F68" s="12"/>
    </row>
    <row r="69" spans="2:6" ht="15.75">
      <c r="B69" s="243"/>
      <c r="C69" s="243"/>
      <c r="D69" s="243"/>
      <c r="E69" s="243"/>
      <c r="F69" s="13"/>
    </row>
    <row r="70" spans="2:6" ht="15">
      <c r="B70" s="244"/>
      <c r="C70" s="244"/>
      <c r="D70" s="244"/>
      <c r="E70" s="244"/>
      <c r="F70" s="13"/>
    </row>
    <row r="71" spans="2:6" ht="15">
      <c r="B71" s="244"/>
      <c r="C71" s="244"/>
      <c r="D71" s="244"/>
      <c r="E71" s="244"/>
      <c r="F71" s="14"/>
    </row>
    <row r="72" spans="2:6" ht="15">
      <c r="B72" s="244"/>
      <c r="C72" s="244"/>
      <c r="D72" s="244"/>
      <c r="E72" s="244"/>
      <c r="F72" s="14"/>
    </row>
    <row r="73" spans="2:6" ht="15.75">
      <c r="B73" s="243"/>
      <c r="C73" s="243"/>
      <c r="D73" s="243"/>
      <c r="E73" s="243"/>
      <c r="F73" s="15"/>
    </row>
    <row r="74" spans="2:6" ht="15.75">
      <c r="B74" s="243"/>
      <c r="C74" s="243"/>
      <c r="D74" s="243"/>
      <c r="E74" s="243"/>
      <c r="F74" s="15"/>
    </row>
    <row r="75" spans="2:6" ht="15.75">
      <c r="B75" s="243"/>
      <c r="C75" s="243"/>
      <c r="D75" s="243"/>
      <c r="E75" s="243"/>
      <c r="F75" s="15"/>
    </row>
    <row r="76" spans="2:6" ht="15.75">
      <c r="B76" s="245"/>
      <c r="C76" s="245"/>
      <c r="D76" s="245"/>
      <c r="E76" s="245"/>
      <c r="F76" s="15"/>
    </row>
    <row r="77" spans="2:6" ht="15.75">
      <c r="B77" s="246"/>
      <c r="C77" s="246"/>
      <c r="D77" s="246"/>
      <c r="E77" s="246"/>
      <c r="F77" s="15"/>
    </row>
    <row r="78" spans="2:6" ht="15.75">
      <c r="B78" s="246"/>
      <c r="C78" s="246"/>
      <c r="D78" s="246"/>
      <c r="E78" s="246"/>
      <c r="F78" s="15"/>
    </row>
    <row r="79" spans="2:6" ht="15.75">
      <c r="B79" s="180"/>
      <c r="C79" s="180"/>
      <c r="D79" s="180"/>
      <c r="E79" s="180"/>
      <c r="F79" s="180"/>
    </row>
    <row r="80" spans="2:6" ht="15.75">
      <c r="B80" s="247"/>
      <c r="C80" s="247"/>
      <c r="D80" s="247"/>
      <c r="E80" s="247"/>
      <c r="F80" s="15"/>
    </row>
  </sheetData>
  <protectedRanges>
    <protectedRange sqref="C4:H7" name="Oblast1_1"/>
  </protectedRanges>
  <mergeCells count="71">
    <mergeCell ref="B76:E76"/>
    <mergeCell ref="B77:E77"/>
    <mergeCell ref="B78:E78"/>
    <mergeCell ref="B79:F79"/>
    <mergeCell ref="B80:E80"/>
    <mergeCell ref="B69:E69"/>
    <mergeCell ref="B70:E72"/>
    <mergeCell ref="B73:E73"/>
    <mergeCell ref="B74:E74"/>
    <mergeCell ref="B75:E75"/>
    <mergeCell ref="B31:B33"/>
    <mergeCell ref="C31:C33"/>
    <mergeCell ref="B15:B17"/>
    <mergeCell ref="B59:E59"/>
    <mergeCell ref="B25:B30"/>
    <mergeCell ref="B68:E68"/>
    <mergeCell ref="B34:B35"/>
    <mergeCell ref="C34:C35"/>
    <mergeCell ref="B36:B41"/>
    <mergeCell ref="C37:C41"/>
    <mergeCell ref="B42:B43"/>
    <mergeCell ref="C42:C43"/>
    <mergeCell ref="A60:R60"/>
    <mergeCell ref="Q9:R9"/>
    <mergeCell ref="I11:N11"/>
    <mergeCell ref="O11:R11"/>
    <mergeCell ref="B12:B14"/>
    <mergeCell ref="C12:C14"/>
    <mergeCell ref="F12:F14"/>
    <mergeCell ref="B9:B11"/>
    <mergeCell ref="C9:C11"/>
    <mergeCell ref="D9:D11"/>
    <mergeCell ref="E9:E11"/>
    <mergeCell ref="F9:F11"/>
    <mergeCell ref="G9:G11"/>
    <mergeCell ref="A9:A11"/>
    <mergeCell ref="A12:A30"/>
    <mergeCell ref="A31:A49"/>
    <mergeCell ref="B18:B21"/>
    <mergeCell ref="C18:C21"/>
    <mergeCell ref="N63:R63"/>
    <mergeCell ref="I64:R65"/>
    <mergeCell ref="B65:E65"/>
    <mergeCell ref="O61:P61"/>
    <mergeCell ref="N62:R62"/>
    <mergeCell ref="B64:F64"/>
    <mergeCell ref="B53:E58"/>
    <mergeCell ref="B22:B24"/>
    <mergeCell ref="C22:C24"/>
    <mergeCell ref="C29:C30"/>
    <mergeCell ref="B63:E63"/>
    <mergeCell ref="B61:E61"/>
    <mergeCell ref="B62:E62"/>
    <mergeCell ref="B44:B49"/>
    <mergeCell ref="A1:H1"/>
    <mergeCell ref="A4:B4"/>
    <mergeCell ref="A2:R2"/>
    <mergeCell ref="A3:R3"/>
    <mergeCell ref="C4:R4"/>
    <mergeCell ref="A5:B5"/>
    <mergeCell ref="A6:B6"/>
    <mergeCell ref="A7:B7"/>
    <mergeCell ref="C5:R5"/>
    <mergeCell ref="C6:R6"/>
    <mergeCell ref="C7:R7"/>
    <mergeCell ref="Q50:R50"/>
    <mergeCell ref="Q51:R51"/>
    <mergeCell ref="Q52:R52"/>
    <mergeCell ref="A50:P50"/>
    <mergeCell ref="A51:P51"/>
    <mergeCell ref="A52:P52"/>
  </mergeCells>
  <printOptions horizontalCentered="1"/>
  <pageMargins left="0.31496062992125984" right="0.31496062992125984" top="0.07874015748031496" bottom="0.07874015748031496" header="0.5118110236220472" footer="0.5118110236220472"/>
  <pageSetup fitToHeight="1" fitToWidth="1" horizontalDpi="600" verticalDpi="600" orientation="portrait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Zdenek Tomas</cp:lastModifiedBy>
  <cp:lastPrinted>2019-10-15T04:40:28Z</cp:lastPrinted>
  <dcterms:created xsi:type="dcterms:W3CDTF">2012-01-27T07:59:27Z</dcterms:created>
  <dcterms:modified xsi:type="dcterms:W3CDTF">2022-06-17T01:39:32Z</dcterms:modified>
  <cp:category/>
  <cp:version/>
  <cp:contentType/>
  <cp:contentStatus/>
</cp:coreProperties>
</file>