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21_GYMN_SOS_VOS_NB\verejne_zakazky\VZ_01_stavba\01_podklady\"/>
    </mc:Choice>
  </mc:AlternateContent>
  <xr:revisionPtr revIDLastSave="0" documentId="13_ncr:1_{ACE8C332-149B-4BAE-BCA3-3ED64DD126A1}" xr6:coauthVersionLast="47" xr6:coauthVersionMax="47" xr10:uidLastSave="{00000000-0000-0000-0000-000000000000}"/>
  <bookViews>
    <workbookView xWindow="-120" yWindow="-120" windowWidth="29040" windowHeight="15840" firstSheet="5" activeTab="11" xr2:uid="{00000000-000D-0000-FFFF-FFFF00000000}"/>
  </bookViews>
  <sheets>
    <sheet name="Rekapitulace stavby" sheetId="1" r:id="rId1"/>
    <sheet name="01 - Zateplení obvodového..." sheetId="2" r:id="rId2"/>
    <sheet name="01.1 - Zateplení obvodové..." sheetId="3" r:id="rId3"/>
    <sheet name="02 - Zateplení podlahy na..." sheetId="4" r:id="rId4"/>
    <sheet name="03 - Rekonstrukce střešní..." sheetId="5" r:id="rId5"/>
    <sheet name="04 - Výměna výplní otvorů" sheetId="6" r:id="rId6"/>
    <sheet name="05 - Vzduchotechnika" sheetId="7" r:id="rId7"/>
    <sheet name="06.1 - RVZT" sheetId="8" r:id="rId8"/>
    <sheet name="06.2 - Elektro" sheetId="9" r:id="rId9"/>
    <sheet name="06.3 - Žaluzie" sheetId="10" r:id="rId10"/>
    <sheet name="07 - žaluzie" sheetId="11" r:id="rId11"/>
    <sheet name="VRN - Vedlejší rozpočtové..." sheetId="12" r:id="rId12"/>
  </sheets>
  <definedNames>
    <definedName name="_xlnm._FilterDatabase" localSheetId="1" hidden="1">'01 - Zateplení obvodového...'!$C$134:$K$995</definedName>
    <definedName name="_xlnm._FilterDatabase" localSheetId="2" hidden="1">'01.1 - Zateplení obvodové...'!$C$124:$K$398</definedName>
    <definedName name="_xlnm._FilterDatabase" localSheetId="3" hidden="1">'02 - Zateplení podlahy na...'!$C$121:$K$174</definedName>
    <definedName name="_xlnm._FilterDatabase" localSheetId="4" hidden="1">'03 - Rekonstrukce střešní...'!$C$125:$K$397</definedName>
    <definedName name="_xlnm._FilterDatabase" localSheetId="5" hidden="1">'04 - Výměna výplní otvorů'!$C$123:$K$415</definedName>
    <definedName name="_xlnm._FilterDatabase" localSheetId="6" hidden="1">'05 - Vzduchotechnika'!$C$117:$K$192</definedName>
    <definedName name="_xlnm._FilterDatabase" localSheetId="7" hidden="1">'06.1 - RVZT'!$C$115:$K$127</definedName>
    <definedName name="_xlnm._FilterDatabase" localSheetId="8" hidden="1">'06.2 - Elektro'!$C$123:$K$186</definedName>
    <definedName name="_xlnm._FilterDatabase" localSheetId="9" hidden="1">'06.3 - Žaluzie'!$C$120:$K$136</definedName>
    <definedName name="_xlnm._FilterDatabase" localSheetId="10" hidden="1">'07 - žaluzie'!$C$117:$K$137</definedName>
    <definedName name="_xlnm._FilterDatabase" localSheetId="11" hidden="1">'VRN - Vedlejší rozpočtové...'!$C$116:$K$130</definedName>
    <definedName name="_xlnm.Print_Titles" localSheetId="1">'01 - Zateplení obvodového...'!$134:$134</definedName>
    <definedName name="_xlnm.Print_Titles" localSheetId="2">'01.1 - Zateplení obvodové...'!$124:$124</definedName>
    <definedName name="_xlnm.Print_Titles" localSheetId="3">'02 - Zateplení podlahy na...'!$121:$121</definedName>
    <definedName name="_xlnm.Print_Titles" localSheetId="4">'03 - Rekonstrukce střešní...'!$125:$125</definedName>
    <definedName name="_xlnm.Print_Titles" localSheetId="5">'04 - Výměna výplní otvorů'!$123:$123</definedName>
    <definedName name="_xlnm.Print_Titles" localSheetId="6">'05 - Vzduchotechnika'!$117:$117</definedName>
    <definedName name="_xlnm.Print_Titles" localSheetId="7">'06.1 - RVZT'!$115:$115</definedName>
    <definedName name="_xlnm.Print_Titles" localSheetId="8">'06.2 - Elektro'!$123:$123</definedName>
    <definedName name="_xlnm.Print_Titles" localSheetId="9">'06.3 - Žaluzie'!$120:$120</definedName>
    <definedName name="_xlnm.Print_Titles" localSheetId="10">'07 - žaluzie'!$117:$117</definedName>
    <definedName name="_xlnm.Print_Titles" localSheetId="0">'Rekapitulace stavby'!$92:$92</definedName>
    <definedName name="_xlnm.Print_Titles" localSheetId="11">'VRN - Vedlejší rozpočtové...'!$116:$116</definedName>
    <definedName name="_xlnm.Print_Area" localSheetId="1">'01 - Zateplení obvodového...'!$C$4:$J$76,'01 - Zateplení obvodového...'!$C$82:$J$116,'01 - Zateplení obvodového...'!$C$122:$K$995</definedName>
    <definedName name="_xlnm.Print_Area" localSheetId="2">'01.1 - Zateplení obvodové...'!$C$4:$J$76,'01.1 - Zateplení obvodové...'!$C$82:$J$106,'01.1 - Zateplení obvodové...'!$C$112:$K$398</definedName>
    <definedName name="_xlnm.Print_Area" localSheetId="3">'02 - Zateplení podlahy na...'!$C$4:$J$76,'02 - Zateplení podlahy na...'!$C$82:$J$103,'02 - Zateplení podlahy na...'!$C$109:$K$174</definedName>
    <definedName name="_xlnm.Print_Area" localSheetId="4">'03 - Rekonstrukce střešní...'!$C$4:$J$76,'03 - Rekonstrukce střešní...'!$C$82:$J$107,'03 - Rekonstrukce střešní...'!$C$113:$K$397</definedName>
    <definedName name="_xlnm.Print_Area" localSheetId="5">'04 - Výměna výplní otvorů'!$C$4:$J$76,'04 - Výměna výplní otvorů'!$C$82:$J$105,'04 - Výměna výplní otvorů'!$C$111:$K$415</definedName>
    <definedName name="_xlnm.Print_Area" localSheetId="6">'05 - Vzduchotechnika'!$C$4:$J$76,'05 - Vzduchotechnika'!$C$82:$J$99,'05 - Vzduchotechnika'!$C$105:$K$192</definedName>
    <definedName name="_xlnm.Print_Area" localSheetId="7">'06.1 - RVZT'!$C$4:$J$76,'06.1 - RVZT'!$C$82:$J$97,'06.1 - RVZT'!$C$103:$K$127</definedName>
    <definedName name="_xlnm.Print_Area" localSheetId="8">'06.2 - Elektro'!$C$4:$J$76,'06.2 - Elektro'!$C$82:$J$105,'06.2 - Elektro'!$C$111:$K$186</definedName>
    <definedName name="_xlnm.Print_Area" localSheetId="9">'06.3 - Žaluzie'!$C$4:$J$76,'06.3 - Žaluzie'!$C$82:$J$102,'06.3 - Žaluzie'!$C$108:$K$136</definedName>
    <definedName name="_xlnm.Print_Area" localSheetId="10">'07 - žaluzie'!$C$4:$J$76,'07 - žaluzie'!$C$82:$J$99,'07 - žaluzie'!$C$105:$K$137</definedName>
    <definedName name="_xlnm.Print_Area" localSheetId="0">'Rekapitulace stavby'!$D$4:$AO$76,'Rekapitulace stavby'!$C$82:$AQ$106</definedName>
    <definedName name="_xlnm.Print_Area" localSheetId="11">'VRN - Vedlejší rozpočtové...'!$C$4:$J$76,'VRN - Vedlejší rozpočtové...'!$C$82:$J$98,'VRN - Vedlejší rozpočtové...'!$C$104:$K$130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2" l="1"/>
  <c r="J36" i="12"/>
  <c r="AY105" i="1" s="1"/>
  <c r="J35" i="12"/>
  <c r="AX105" i="1" s="1"/>
  <c r="BI129" i="12"/>
  <c r="BH129" i="12"/>
  <c r="BG129" i="12"/>
  <c r="BF129" i="12"/>
  <c r="T129" i="12"/>
  <c r="R129" i="12"/>
  <c r="P129" i="12"/>
  <c r="BI127" i="12"/>
  <c r="BH127" i="12"/>
  <c r="BG127" i="12"/>
  <c r="BF127" i="12"/>
  <c r="T127" i="12"/>
  <c r="R127" i="12"/>
  <c r="P127" i="12"/>
  <c r="BI125" i="12"/>
  <c r="BH125" i="12"/>
  <c r="BG125" i="12"/>
  <c r="BF125" i="12"/>
  <c r="T125" i="12"/>
  <c r="R125" i="12"/>
  <c r="P125" i="12"/>
  <c r="BI123" i="12"/>
  <c r="BH123" i="12"/>
  <c r="BG123" i="12"/>
  <c r="BF123" i="12"/>
  <c r="T123" i="12"/>
  <c r="R123" i="12"/>
  <c r="P123" i="12"/>
  <c r="BI121" i="12"/>
  <c r="BH121" i="12"/>
  <c r="BG121" i="12"/>
  <c r="BF121" i="12"/>
  <c r="T121" i="12"/>
  <c r="R121" i="12"/>
  <c r="P121" i="12"/>
  <c r="BI119" i="12"/>
  <c r="BH119" i="12"/>
  <c r="BG119" i="12"/>
  <c r="BF119" i="12"/>
  <c r="T119" i="12"/>
  <c r="R119" i="12"/>
  <c r="P119" i="12"/>
  <c r="F111" i="12"/>
  <c r="E109" i="12"/>
  <c r="F89" i="12"/>
  <c r="E87" i="12"/>
  <c r="J24" i="12"/>
  <c r="E24" i="12"/>
  <c r="J92" i="12" s="1"/>
  <c r="J23" i="12"/>
  <c r="J21" i="12"/>
  <c r="E21" i="12"/>
  <c r="J113" i="12" s="1"/>
  <c r="J20" i="12"/>
  <c r="J18" i="12"/>
  <c r="E18" i="12"/>
  <c r="F114" i="12" s="1"/>
  <c r="J17" i="12"/>
  <c r="J15" i="12"/>
  <c r="E15" i="12"/>
  <c r="F113" i="12" s="1"/>
  <c r="J14" i="12"/>
  <c r="J12" i="12"/>
  <c r="J111" i="12"/>
  <c r="E7" i="12"/>
  <c r="E107" i="12"/>
  <c r="J37" i="11"/>
  <c r="J36" i="11"/>
  <c r="AY104" i="1" s="1"/>
  <c r="J35" i="11"/>
  <c r="AX104" i="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7" i="11"/>
  <c r="BH127" i="11"/>
  <c r="BG127" i="11"/>
  <c r="BF127" i="11"/>
  <c r="T127" i="11"/>
  <c r="R127" i="11"/>
  <c r="P127" i="11"/>
  <c r="BI124" i="11"/>
  <c r="BH124" i="11"/>
  <c r="BG124" i="11"/>
  <c r="BF124" i="11"/>
  <c r="T124" i="11"/>
  <c r="R124" i="11"/>
  <c r="P124" i="11"/>
  <c r="BI121" i="11"/>
  <c r="BH121" i="11"/>
  <c r="BG121" i="11"/>
  <c r="BF121" i="11"/>
  <c r="T121" i="11"/>
  <c r="R121" i="11"/>
  <c r="P121" i="11"/>
  <c r="F112" i="11"/>
  <c r="E110" i="11"/>
  <c r="F89" i="11"/>
  <c r="E87" i="11"/>
  <c r="J24" i="11"/>
  <c r="E24" i="11"/>
  <c r="J115" i="11" s="1"/>
  <c r="J23" i="11"/>
  <c r="J21" i="11"/>
  <c r="E21" i="11"/>
  <c r="J114" i="11" s="1"/>
  <c r="J20" i="11"/>
  <c r="J18" i="11"/>
  <c r="E18" i="11"/>
  <c r="F92" i="11" s="1"/>
  <c r="J17" i="11"/>
  <c r="J15" i="11"/>
  <c r="E15" i="11"/>
  <c r="F91" i="11" s="1"/>
  <c r="J14" i="11"/>
  <c r="J12" i="11"/>
  <c r="J89" i="11"/>
  <c r="E7" i="11"/>
  <c r="E108" i="11"/>
  <c r="J37" i="10"/>
  <c r="J36" i="10"/>
  <c r="AY103" i="1" s="1"/>
  <c r="J35" i="10"/>
  <c r="AX103" i="1" s="1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T130" i="10" s="1"/>
  <c r="R131" i="10"/>
  <c r="R130" i="10" s="1"/>
  <c r="P131" i="10"/>
  <c r="P130" i="10" s="1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T125" i="10" s="1"/>
  <c r="R126" i="10"/>
  <c r="R125" i="10" s="1"/>
  <c r="P126" i="10"/>
  <c r="P125" i="10" s="1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F115" i="10"/>
  <c r="E113" i="10"/>
  <c r="F89" i="10"/>
  <c r="E87" i="10"/>
  <c r="J24" i="10"/>
  <c r="E24" i="10"/>
  <c r="J92" i="10"/>
  <c r="J23" i="10"/>
  <c r="J21" i="10"/>
  <c r="E21" i="10"/>
  <c r="J91" i="10"/>
  <c r="J20" i="10"/>
  <c r="J18" i="10"/>
  <c r="E18" i="10"/>
  <c r="F118" i="10"/>
  <c r="J17" i="10"/>
  <c r="J15" i="10"/>
  <c r="E15" i="10"/>
  <c r="F117" i="10"/>
  <c r="J14" i="10"/>
  <c r="J12" i="10"/>
  <c r="J115" i="10" s="1"/>
  <c r="E7" i="10"/>
  <c r="E111" i="10" s="1"/>
  <c r="J37" i="9"/>
  <c r="J36" i="9"/>
  <c r="AY102" i="1"/>
  <c r="J35" i="9"/>
  <c r="AX102" i="1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F118" i="9"/>
  <c r="E116" i="9"/>
  <c r="F89" i="9"/>
  <c r="E87" i="9"/>
  <c r="J24" i="9"/>
  <c r="E24" i="9"/>
  <c r="J121" i="9" s="1"/>
  <c r="J23" i="9"/>
  <c r="J21" i="9"/>
  <c r="E21" i="9"/>
  <c r="J120" i="9" s="1"/>
  <c r="J20" i="9"/>
  <c r="J18" i="9"/>
  <c r="E18" i="9"/>
  <c r="F121" i="9" s="1"/>
  <c r="J17" i="9"/>
  <c r="J15" i="9"/>
  <c r="E15" i="9"/>
  <c r="F120" i="9" s="1"/>
  <c r="J14" i="9"/>
  <c r="J12" i="9"/>
  <c r="J89" i="9"/>
  <c r="E7" i="9"/>
  <c r="E85" i="9"/>
  <c r="J37" i="8"/>
  <c r="J36" i="8"/>
  <c r="AY101" i="1" s="1"/>
  <c r="J35" i="8"/>
  <c r="AX101" i="1" s="1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8" i="8"/>
  <c r="BH118" i="8"/>
  <c r="BG118" i="8"/>
  <c r="BF118" i="8"/>
  <c r="T118" i="8"/>
  <c r="R118" i="8"/>
  <c r="P118" i="8"/>
  <c r="BI117" i="8"/>
  <c r="BH117" i="8"/>
  <c r="BG117" i="8"/>
  <c r="BF117" i="8"/>
  <c r="T117" i="8"/>
  <c r="R117" i="8"/>
  <c r="P117" i="8"/>
  <c r="F110" i="8"/>
  <c r="E108" i="8"/>
  <c r="F89" i="8"/>
  <c r="E87" i="8"/>
  <c r="J24" i="8"/>
  <c r="E24" i="8"/>
  <c r="J92" i="8"/>
  <c r="J23" i="8"/>
  <c r="J21" i="8"/>
  <c r="E21" i="8"/>
  <c r="J91" i="8"/>
  <c r="J20" i="8"/>
  <c r="J18" i="8"/>
  <c r="E18" i="8"/>
  <c r="F113" i="8"/>
  <c r="J17" i="8"/>
  <c r="J15" i="8"/>
  <c r="E15" i="8"/>
  <c r="F112" i="8"/>
  <c r="J14" i="8"/>
  <c r="J12" i="8"/>
  <c r="J89" i="8" s="1"/>
  <c r="E7" i="8"/>
  <c r="E106" i="8" s="1"/>
  <c r="J37" i="7"/>
  <c r="J36" i="7"/>
  <c r="AY100" i="1"/>
  <c r="J35" i="7"/>
  <c r="AX100" i="1"/>
  <c r="BI188" i="7"/>
  <c r="BH188" i="7"/>
  <c r="BG188" i="7"/>
  <c r="BF188" i="7"/>
  <c r="T188" i="7"/>
  <c r="R188" i="7"/>
  <c r="R183" i="7"/>
  <c r="R182" i="7" s="1"/>
  <c r="P188" i="7"/>
  <c r="P183" i="7"/>
  <c r="P182" i="7" s="1"/>
  <c r="BI184" i="7"/>
  <c r="BH184" i="7"/>
  <c r="BG184" i="7"/>
  <c r="BF184" i="7"/>
  <c r="T184" i="7"/>
  <c r="T183" i="7" s="1"/>
  <c r="T182" i="7" s="1"/>
  <c r="R184" i="7"/>
  <c r="P184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R118" i="7" s="1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P118" i="7" s="1"/>
  <c r="AU100" i="1" s="1"/>
  <c r="F112" i="7"/>
  <c r="E110" i="7"/>
  <c r="F89" i="7"/>
  <c r="E87" i="7"/>
  <c r="J24" i="7"/>
  <c r="E24" i="7"/>
  <c r="J92" i="7"/>
  <c r="J23" i="7"/>
  <c r="J21" i="7"/>
  <c r="E21" i="7"/>
  <c r="J114" i="7"/>
  <c r="J20" i="7"/>
  <c r="J18" i="7"/>
  <c r="E18" i="7"/>
  <c r="F115" i="7"/>
  <c r="J17" i="7"/>
  <c r="J15" i="7"/>
  <c r="E15" i="7"/>
  <c r="F91" i="7"/>
  <c r="J14" i="7"/>
  <c r="J12" i="7"/>
  <c r="J112" i="7" s="1"/>
  <c r="E7" i="7"/>
  <c r="E108" i="7" s="1"/>
  <c r="J37" i="6"/>
  <c r="J36" i="6"/>
  <c r="AY99" i="1"/>
  <c r="J35" i="6"/>
  <c r="AX99" i="1"/>
  <c r="BI413" i="6"/>
  <c r="BH413" i="6"/>
  <c r="BG413" i="6"/>
  <c r="BF413" i="6"/>
  <c r="T413" i="6"/>
  <c r="R413" i="6"/>
  <c r="P413" i="6"/>
  <c r="BI410" i="6"/>
  <c r="BH410" i="6"/>
  <c r="BG410" i="6"/>
  <c r="BF410" i="6"/>
  <c r="T410" i="6"/>
  <c r="R410" i="6"/>
  <c r="P410" i="6"/>
  <c r="BI385" i="6"/>
  <c r="BH385" i="6"/>
  <c r="BG385" i="6"/>
  <c r="BF385" i="6"/>
  <c r="T385" i="6"/>
  <c r="R385" i="6"/>
  <c r="P385" i="6"/>
  <c r="BI383" i="6"/>
  <c r="BH383" i="6"/>
  <c r="BG383" i="6"/>
  <c r="BF383" i="6"/>
  <c r="T383" i="6"/>
  <c r="R383" i="6"/>
  <c r="P383" i="6"/>
  <c r="BI379" i="6"/>
  <c r="BH379" i="6"/>
  <c r="BG379" i="6"/>
  <c r="BF379" i="6"/>
  <c r="T379" i="6"/>
  <c r="R379" i="6"/>
  <c r="P379" i="6"/>
  <c r="BI375" i="6"/>
  <c r="BH375" i="6"/>
  <c r="BG375" i="6"/>
  <c r="BF375" i="6"/>
  <c r="T375" i="6"/>
  <c r="R375" i="6"/>
  <c r="P375" i="6"/>
  <c r="BI371" i="6"/>
  <c r="BH371" i="6"/>
  <c r="BG371" i="6"/>
  <c r="BF371" i="6"/>
  <c r="T371" i="6"/>
  <c r="R371" i="6"/>
  <c r="P371" i="6"/>
  <c r="BI367" i="6"/>
  <c r="BH367" i="6"/>
  <c r="BG367" i="6"/>
  <c r="BF367" i="6"/>
  <c r="T367" i="6"/>
  <c r="R367" i="6"/>
  <c r="P367" i="6"/>
  <c r="BI363" i="6"/>
  <c r="BH363" i="6"/>
  <c r="BG363" i="6"/>
  <c r="BF363" i="6"/>
  <c r="T363" i="6"/>
  <c r="R363" i="6"/>
  <c r="P363" i="6"/>
  <c r="BI359" i="6"/>
  <c r="BH359" i="6"/>
  <c r="BG359" i="6"/>
  <c r="BF359" i="6"/>
  <c r="T359" i="6"/>
  <c r="R359" i="6"/>
  <c r="P359" i="6"/>
  <c r="BI355" i="6"/>
  <c r="BH355" i="6"/>
  <c r="BG355" i="6"/>
  <c r="BF355" i="6"/>
  <c r="T355" i="6"/>
  <c r="R355" i="6"/>
  <c r="P355" i="6"/>
  <c r="BI351" i="6"/>
  <c r="BH351" i="6"/>
  <c r="BG351" i="6"/>
  <c r="BF351" i="6"/>
  <c r="T351" i="6"/>
  <c r="R351" i="6"/>
  <c r="P351" i="6"/>
  <c r="BI347" i="6"/>
  <c r="BH347" i="6"/>
  <c r="BG347" i="6"/>
  <c r="BF347" i="6"/>
  <c r="T347" i="6"/>
  <c r="R347" i="6"/>
  <c r="P347" i="6"/>
  <c r="BI343" i="6"/>
  <c r="BH343" i="6"/>
  <c r="BG343" i="6"/>
  <c r="BF343" i="6"/>
  <c r="T343" i="6"/>
  <c r="R343" i="6"/>
  <c r="P343" i="6"/>
  <c r="BI338" i="6"/>
  <c r="BH338" i="6"/>
  <c r="BG338" i="6"/>
  <c r="BF338" i="6"/>
  <c r="T338" i="6"/>
  <c r="R338" i="6"/>
  <c r="P338" i="6"/>
  <c r="BI334" i="6"/>
  <c r="BH334" i="6"/>
  <c r="BG334" i="6"/>
  <c r="BF334" i="6"/>
  <c r="T334" i="6"/>
  <c r="R334" i="6"/>
  <c r="P334" i="6"/>
  <c r="BI330" i="6"/>
  <c r="BH330" i="6"/>
  <c r="BG330" i="6"/>
  <c r="BF330" i="6"/>
  <c r="T330" i="6"/>
  <c r="R330" i="6"/>
  <c r="P330" i="6"/>
  <c r="BI326" i="6"/>
  <c r="BH326" i="6"/>
  <c r="BG326" i="6"/>
  <c r="BF326" i="6"/>
  <c r="T326" i="6"/>
  <c r="R326" i="6"/>
  <c r="P326" i="6"/>
  <c r="BI322" i="6"/>
  <c r="BH322" i="6"/>
  <c r="BG322" i="6"/>
  <c r="BF322" i="6"/>
  <c r="T322" i="6"/>
  <c r="R322" i="6"/>
  <c r="P322" i="6"/>
  <c r="BI318" i="6"/>
  <c r="BH318" i="6"/>
  <c r="BG318" i="6"/>
  <c r="BF318" i="6"/>
  <c r="T318" i="6"/>
  <c r="R318" i="6"/>
  <c r="P318" i="6"/>
  <c r="BI314" i="6"/>
  <c r="BH314" i="6"/>
  <c r="BG314" i="6"/>
  <c r="BF314" i="6"/>
  <c r="T314" i="6"/>
  <c r="R314" i="6"/>
  <c r="P314" i="6"/>
  <c r="BI304" i="6"/>
  <c r="BH304" i="6"/>
  <c r="BG304" i="6"/>
  <c r="BF304" i="6"/>
  <c r="T304" i="6"/>
  <c r="R304" i="6"/>
  <c r="P304" i="6"/>
  <c r="BI300" i="6"/>
  <c r="BH300" i="6"/>
  <c r="BG300" i="6"/>
  <c r="BF300" i="6"/>
  <c r="T300" i="6"/>
  <c r="R300" i="6"/>
  <c r="P300" i="6"/>
  <c r="BI296" i="6"/>
  <c r="BH296" i="6"/>
  <c r="BG296" i="6"/>
  <c r="BF296" i="6"/>
  <c r="T296" i="6"/>
  <c r="R296" i="6"/>
  <c r="P296" i="6"/>
  <c r="BI292" i="6"/>
  <c r="BH292" i="6"/>
  <c r="BG292" i="6"/>
  <c r="BF292" i="6"/>
  <c r="T292" i="6"/>
  <c r="R292" i="6"/>
  <c r="P292" i="6"/>
  <c r="BI288" i="6"/>
  <c r="BH288" i="6"/>
  <c r="BG288" i="6"/>
  <c r="BF288" i="6"/>
  <c r="T288" i="6"/>
  <c r="R288" i="6"/>
  <c r="P288" i="6"/>
  <c r="BI284" i="6"/>
  <c r="BH284" i="6"/>
  <c r="BG284" i="6"/>
  <c r="BF284" i="6"/>
  <c r="T284" i="6"/>
  <c r="R284" i="6"/>
  <c r="P284" i="6"/>
  <c r="BI280" i="6"/>
  <c r="BH280" i="6"/>
  <c r="BG280" i="6"/>
  <c r="BF280" i="6"/>
  <c r="T280" i="6"/>
  <c r="R280" i="6"/>
  <c r="P280" i="6"/>
  <c r="BI271" i="6"/>
  <c r="BH271" i="6"/>
  <c r="BG271" i="6"/>
  <c r="BF271" i="6"/>
  <c r="T271" i="6"/>
  <c r="R271" i="6"/>
  <c r="P271" i="6"/>
  <c r="BI268" i="6"/>
  <c r="BH268" i="6"/>
  <c r="BG268" i="6"/>
  <c r="BF268" i="6"/>
  <c r="T268" i="6"/>
  <c r="T267" i="6" s="1"/>
  <c r="R268" i="6"/>
  <c r="R267" i="6" s="1"/>
  <c r="P268" i="6"/>
  <c r="P267" i="6" s="1"/>
  <c r="BI266" i="6"/>
  <c r="BH266" i="6"/>
  <c r="BG266" i="6"/>
  <c r="BF266" i="6"/>
  <c r="T266" i="6"/>
  <c r="R266" i="6"/>
  <c r="P266" i="6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35" i="6"/>
  <c r="BH235" i="6"/>
  <c r="BG235" i="6"/>
  <c r="BF235" i="6"/>
  <c r="T235" i="6"/>
  <c r="R235" i="6"/>
  <c r="P235" i="6"/>
  <c r="BI228" i="6"/>
  <c r="BH228" i="6"/>
  <c r="BG228" i="6"/>
  <c r="BF228" i="6"/>
  <c r="T228" i="6"/>
  <c r="R228" i="6"/>
  <c r="P228" i="6"/>
  <c r="BI223" i="6"/>
  <c r="BH223" i="6"/>
  <c r="BG223" i="6"/>
  <c r="BF223" i="6"/>
  <c r="T223" i="6"/>
  <c r="R223" i="6"/>
  <c r="P223" i="6"/>
  <c r="BI213" i="6"/>
  <c r="BH213" i="6"/>
  <c r="BG213" i="6"/>
  <c r="BF213" i="6"/>
  <c r="T213" i="6"/>
  <c r="R213" i="6"/>
  <c r="P213" i="6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52" i="6"/>
  <c r="BH152" i="6"/>
  <c r="BG152" i="6"/>
  <c r="BF152" i="6"/>
  <c r="T152" i="6"/>
  <c r="R152" i="6"/>
  <c r="P152" i="6"/>
  <c r="BI127" i="6"/>
  <c r="BH127" i="6"/>
  <c r="BG127" i="6"/>
  <c r="BF127" i="6"/>
  <c r="T127" i="6"/>
  <c r="R127" i="6"/>
  <c r="P127" i="6"/>
  <c r="F118" i="6"/>
  <c r="E116" i="6"/>
  <c r="F89" i="6"/>
  <c r="E87" i="6"/>
  <c r="J24" i="6"/>
  <c r="E24" i="6"/>
  <c r="J121" i="6"/>
  <c r="J23" i="6"/>
  <c r="J21" i="6"/>
  <c r="E21" i="6"/>
  <c r="J91" i="6" s="1"/>
  <c r="J20" i="6"/>
  <c r="J18" i="6"/>
  <c r="E18" i="6"/>
  <c r="F121" i="6"/>
  <c r="J17" i="6"/>
  <c r="J15" i="6"/>
  <c r="E15" i="6"/>
  <c r="F120" i="6" s="1"/>
  <c r="J14" i="6"/>
  <c r="J12" i="6"/>
  <c r="J89" i="6" s="1"/>
  <c r="E7" i="6"/>
  <c r="E85" i="6" s="1"/>
  <c r="J37" i="5"/>
  <c r="J36" i="5"/>
  <c r="AY98" i="1"/>
  <c r="J35" i="5"/>
  <c r="AX98" i="1"/>
  <c r="BI397" i="5"/>
  <c r="BH397" i="5"/>
  <c r="BG397" i="5"/>
  <c r="BF397" i="5"/>
  <c r="T397" i="5"/>
  <c r="T396" i="5"/>
  <c r="R397" i="5"/>
  <c r="R396" i="5"/>
  <c r="P397" i="5"/>
  <c r="P396" i="5"/>
  <c r="BI395" i="5"/>
  <c r="BH395" i="5"/>
  <c r="BG395" i="5"/>
  <c r="BF395" i="5"/>
  <c r="T395" i="5"/>
  <c r="R395" i="5"/>
  <c r="P395" i="5"/>
  <c r="BI392" i="5"/>
  <c r="BH392" i="5"/>
  <c r="BG392" i="5"/>
  <c r="BF392" i="5"/>
  <c r="T392" i="5"/>
  <c r="R392" i="5"/>
  <c r="P392" i="5"/>
  <c r="BI382" i="5"/>
  <c r="BH382" i="5"/>
  <c r="BG382" i="5"/>
  <c r="BF382" i="5"/>
  <c r="T382" i="5"/>
  <c r="R382" i="5"/>
  <c r="P382" i="5"/>
  <c r="BI373" i="5"/>
  <c r="BH373" i="5"/>
  <c r="BG373" i="5"/>
  <c r="BF373" i="5"/>
  <c r="T373" i="5"/>
  <c r="R373" i="5"/>
  <c r="P373" i="5"/>
  <c r="BI371" i="5"/>
  <c r="BH371" i="5"/>
  <c r="BG371" i="5"/>
  <c r="BF371" i="5"/>
  <c r="T371" i="5"/>
  <c r="R371" i="5"/>
  <c r="P371" i="5"/>
  <c r="BI368" i="5"/>
  <c r="BH368" i="5"/>
  <c r="BG368" i="5"/>
  <c r="BF368" i="5"/>
  <c r="T368" i="5"/>
  <c r="R368" i="5"/>
  <c r="P368" i="5"/>
  <c r="BI357" i="5"/>
  <c r="BH357" i="5"/>
  <c r="BG357" i="5"/>
  <c r="BF357" i="5"/>
  <c r="T357" i="5"/>
  <c r="R357" i="5"/>
  <c r="P357" i="5"/>
  <c r="BI355" i="5"/>
  <c r="BH355" i="5"/>
  <c r="BG355" i="5"/>
  <c r="BF355" i="5"/>
  <c r="T355" i="5"/>
  <c r="R355" i="5"/>
  <c r="P355" i="5"/>
  <c r="BI351" i="5"/>
  <c r="BH351" i="5"/>
  <c r="BG351" i="5"/>
  <c r="BF351" i="5"/>
  <c r="T351" i="5"/>
  <c r="R351" i="5"/>
  <c r="P351" i="5"/>
  <c r="BI348" i="5"/>
  <c r="BH348" i="5"/>
  <c r="BG348" i="5"/>
  <c r="BF348" i="5"/>
  <c r="T348" i="5"/>
  <c r="R348" i="5"/>
  <c r="P348" i="5"/>
  <c r="BI346" i="5"/>
  <c r="BH346" i="5"/>
  <c r="BG346" i="5"/>
  <c r="BF346" i="5"/>
  <c r="T346" i="5"/>
  <c r="R346" i="5"/>
  <c r="P346" i="5"/>
  <c r="BI345" i="5"/>
  <c r="BH345" i="5"/>
  <c r="BG345" i="5"/>
  <c r="BF345" i="5"/>
  <c r="T345" i="5"/>
  <c r="R345" i="5"/>
  <c r="P345" i="5"/>
  <c r="BI336" i="5"/>
  <c r="BH336" i="5"/>
  <c r="BG336" i="5"/>
  <c r="BF336" i="5"/>
  <c r="T336" i="5"/>
  <c r="R336" i="5"/>
  <c r="P336" i="5"/>
  <c r="BI335" i="5"/>
  <c r="BH335" i="5"/>
  <c r="BG335" i="5"/>
  <c r="BF335" i="5"/>
  <c r="T335" i="5"/>
  <c r="R335" i="5"/>
  <c r="P335" i="5"/>
  <c r="BI326" i="5"/>
  <c r="BH326" i="5"/>
  <c r="BG326" i="5"/>
  <c r="BF326" i="5"/>
  <c r="T326" i="5"/>
  <c r="R326" i="5"/>
  <c r="P326" i="5"/>
  <c r="BI325" i="5"/>
  <c r="BH325" i="5"/>
  <c r="BG325" i="5"/>
  <c r="BF325" i="5"/>
  <c r="T325" i="5"/>
  <c r="R325" i="5"/>
  <c r="P325" i="5"/>
  <c r="BI322" i="5"/>
  <c r="BH322" i="5"/>
  <c r="BG322" i="5"/>
  <c r="BF322" i="5"/>
  <c r="T322" i="5"/>
  <c r="R322" i="5"/>
  <c r="P322" i="5"/>
  <c r="BI314" i="5"/>
  <c r="BH314" i="5"/>
  <c r="BG314" i="5"/>
  <c r="BF314" i="5"/>
  <c r="T314" i="5"/>
  <c r="R314" i="5"/>
  <c r="P314" i="5"/>
  <c r="BI309" i="5"/>
  <c r="BH309" i="5"/>
  <c r="BG309" i="5"/>
  <c r="BF309" i="5"/>
  <c r="T309" i="5"/>
  <c r="R309" i="5"/>
  <c r="P309" i="5"/>
  <c r="BI301" i="5"/>
  <c r="BH301" i="5"/>
  <c r="BG301" i="5"/>
  <c r="BF301" i="5"/>
  <c r="T301" i="5"/>
  <c r="R301" i="5"/>
  <c r="P301" i="5"/>
  <c r="BI288" i="5"/>
  <c r="BH288" i="5"/>
  <c r="BG288" i="5"/>
  <c r="BF288" i="5"/>
  <c r="T288" i="5"/>
  <c r="R288" i="5"/>
  <c r="P288" i="5"/>
  <c r="BI275" i="5"/>
  <c r="BH275" i="5"/>
  <c r="BG275" i="5"/>
  <c r="BF275" i="5"/>
  <c r="T275" i="5"/>
  <c r="R275" i="5"/>
  <c r="P275" i="5"/>
  <c r="BI273" i="5"/>
  <c r="BH273" i="5"/>
  <c r="BG273" i="5"/>
  <c r="BF273" i="5"/>
  <c r="T273" i="5"/>
  <c r="R273" i="5"/>
  <c r="P273" i="5"/>
  <c r="BI268" i="5"/>
  <c r="BH268" i="5"/>
  <c r="BG268" i="5"/>
  <c r="BF268" i="5"/>
  <c r="T268" i="5"/>
  <c r="R268" i="5"/>
  <c r="P268" i="5"/>
  <c r="BI263" i="5"/>
  <c r="BH263" i="5"/>
  <c r="BG263" i="5"/>
  <c r="BF263" i="5"/>
  <c r="T263" i="5"/>
  <c r="R263" i="5"/>
  <c r="P263" i="5"/>
  <c r="BI258" i="5"/>
  <c r="BH258" i="5"/>
  <c r="BG258" i="5"/>
  <c r="BF258" i="5"/>
  <c r="T258" i="5"/>
  <c r="R258" i="5"/>
  <c r="P258" i="5"/>
  <c r="BI255" i="5"/>
  <c r="BH255" i="5"/>
  <c r="BG255" i="5"/>
  <c r="BF255" i="5"/>
  <c r="T255" i="5"/>
  <c r="R255" i="5"/>
  <c r="P255" i="5"/>
  <c r="BI236" i="5"/>
  <c r="BH236" i="5"/>
  <c r="BG236" i="5"/>
  <c r="BF236" i="5"/>
  <c r="T236" i="5"/>
  <c r="R236" i="5"/>
  <c r="P236" i="5"/>
  <c r="BI223" i="5"/>
  <c r="BH223" i="5"/>
  <c r="BG223" i="5"/>
  <c r="BF223" i="5"/>
  <c r="T223" i="5"/>
  <c r="R223" i="5"/>
  <c r="P223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1" i="5"/>
  <c r="BH161" i="5"/>
  <c r="BG161" i="5"/>
  <c r="BF161" i="5"/>
  <c r="T161" i="5"/>
  <c r="R161" i="5"/>
  <c r="P161" i="5"/>
  <c r="BI153" i="5"/>
  <c r="BH153" i="5"/>
  <c r="BG153" i="5"/>
  <c r="BF153" i="5"/>
  <c r="T153" i="5"/>
  <c r="R153" i="5"/>
  <c r="P15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T136" i="5"/>
  <c r="R137" i="5"/>
  <c r="R136" i="5"/>
  <c r="P137" i="5"/>
  <c r="P136" i="5" s="1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F120" i="5"/>
  <c r="E118" i="5"/>
  <c r="F89" i="5"/>
  <c r="E87" i="5"/>
  <c r="J24" i="5"/>
  <c r="E24" i="5"/>
  <c r="J92" i="5" s="1"/>
  <c r="J23" i="5"/>
  <c r="J21" i="5"/>
  <c r="E21" i="5"/>
  <c r="J122" i="5" s="1"/>
  <c r="J20" i="5"/>
  <c r="J18" i="5"/>
  <c r="E18" i="5"/>
  <c r="F123" i="5" s="1"/>
  <c r="J17" i="5"/>
  <c r="J15" i="5"/>
  <c r="E15" i="5"/>
  <c r="F91" i="5" s="1"/>
  <c r="J14" i="5"/>
  <c r="J12" i="5"/>
  <c r="J120" i="5"/>
  <c r="E7" i="5"/>
  <c r="E85" i="5"/>
  <c r="J37" i="4"/>
  <c r="J36" i="4"/>
  <c r="AY97" i="1" s="1"/>
  <c r="J35" i="4"/>
  <c r="AX97" i="1" s="1"/>
  <c r="BI171" i="4"/>
  <c r="BH171" i="4"/>
  <c r="BG171" i="4"/>
  <c r="BF171" i="4"/>
  <c r="T171" i="4"/>
  <c r="T170" i="4"/>
  <c r="R171" i="4"/>
  <c r="R170" i="4" s="1"/>
  <c r="P171" i="4"/>
  <c r="P170" i="4" s="1"/>
  <c r="BI166" i="4"/>
  <c r="BH166" i="4"/>
  <c r="BG166" i="4"/>
  <c r="BF166" i="4"/>
  <c r="T166" i="4"/>
  <c r="T165" i="4"/>
  <c r="R166" i="4"/>
  <c r="R165" i="4" s="1"/>
  <c r="P166" i="4"/>
  <c r="P165" i="4" s="1"/>
  <c r="BI164" i="4"/>
  <c r="BH164" i="4"/>
  <c r="BG164" i="4"/>
  <c r="BF164" i="4"/>
  <c r="T164" i="4"/>
  <c r="R164" i="4"/>
  <c r="P164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5" i="4"/>
  <c r="BH125" i="4"/>
  <c r="BG125" i="4"/>
  <c r="BF125" i="4"/>
  <c r="T125" i="4"/>
  <c r="T124" i="4"/>
  <c r="T123" i="4" s="1"/>
  <c r="R125" i="4"/>
  <c r="R124" i="4" s="1"/>
  <c r="R123" i="4" s="1"/>
  <c r="P125" i="4"/>
  <c r="P124" i="4"/>
  <c r="P123" i="4"/>
  <c r="F116" i="4"/>
  <c r="E114" i="4"/>
  <c r="F89" i="4"/>
  <c r="E87" i="4"/>
  <c r="J24" i="4"/>
  <c r="E24" i="4"/>
  <c r="J119" i="4"/>
  <c r="J23" i="4"/>
  <c r="J21" i="4"/>
  <c r="E21" i="4"/>
  <c r="J91" i="4" s="1"/>
  <c r="J20" i="4"/>
  <c r="J18" i="4"/>
  <c r="E18" i="4"/>
  <c r="F92" i="4"/>
  <c r="J17" i="4"/>
  <c r="J15" i="4"/>
  <c r="E15" i="4"/>
  <c r="F118" i="4" s="1"/>
  <c r="J14" i="4"/>
  <c r="J12" i="4"/>
  <c r="J89" i="4"/>
  <c r="E7" i="4"/>
  <c r="E112" i="4"/>
  <c r="J37" i="3"/>
  <c r="J36" i="3"/>
  <c r="AY96" i="1" s="1"/>
  <c r="J35" i="3"/>
  <c r="AX96" i="1" s="1"/>
  <c r="BI395" i="3"/>
  <c r="BH395" i="3"/>
  <c r="BG395" i="3"/>
  <c r="BF395" i="3"/>
  <c r="T395" i="3"/>
  <c r="T394" i="3" s="1"/>
  <c r="R395" i="3"/>
  <c r="R394" i="3"/>
  <c r="P395" i="3"/>
  <c r="P394" i="3"/>
  <c r="BI390" i="3"/>
  <c r="BH390" i="3"/>
  <c r="BG390" i="3"/>
  <c r="BF390" i="3"/>
  <c r="T390" i="3"/>
  <c r="R390" i="3"/>
  <c r="P390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2" i="3"/>
  <c r="BH372" i="3"/>
  <c r="BG372" i="3"/>
  <c r="BF372" i="3"/>
  <c r="T372" i="3"/>
  <c r="R372" i="3"/>
  <c r="P372" i="3"/>
  <c r="BI365" i="3"/>
  <c r="BH365" i="3"/>
  <c r="BG365" i="3"/>
  <c r="BF365" i="3"/>
  <c r="T365" i="3"/>
  <c r="R365" i="3"/>
  <c r="P365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46" i="3"/>
  <c r="BH346" i="3"/>
  <c r="BG346" i="3"/>
  <c r="BF346" i="3"/>
  <c r="T346" i="3"/>
  <c r="R346" i="3"/>
  <c r="P346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T329" i="3" s="1"/>
  <c r="R330" i="3"/>
  <c r="R329" i="3"/>
  <c r="P330" i="3"/>
  <c r="P329" i="3" s="1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79" i="3"/>
  <c r="BH279" i="3"/>
  <c r="BG279" i="3"/>
  <c r="BF279" i="3"/>
  <c r="T279" i="3"/>
  <c r="R279" i="3"/>
  <c r="P279" i="3"/>
  <c r="BI275" i="3"/>
  <c r="BH275" i="3"/>
  <c r="BG275" i="3"/>
  <c r="BF275" i="3"/>
  <c r="T275" i="3"/>
  <c r="R275" i="3"/>
  <c r="P275" i="3"/>
  <c r="BI271" i="3"/>
  <c r="BH271" i="3"/>
  <c r="BG271" i="3"/>
  <c r="BF271" i="3"/>
  <c r="T271" i="3"/>
  <c r="R271" i="3"/>
  <c r="P271" i="3"/>
  <c r="BI263" i="3"/>
  <c r="BH263" i="3"/>
  <c r="BG263" i="3"/>
  <c r="BF263" i="3"/>
  <c r="T263" i="3"/>
  <c r="R263" i="3"/>
  <c r="P263" i="3"/>
  <c r="BI259" i="3"/>
  <c r="BH259" i="3"/>
  <c r="BG259" i="3"/>
  <c r="BF259" i="3"/>
  <c r="T259" i="3"/>
  <c r="R259" i="3"/>
  <c r="P259" i="3"/>
  <c r="BI255" i="3"/>
  <c r="BH255" i="3"/>
  <c r="BG255" i="3"/>
  <c r="BF255" i="3"/>
  <c r="T255" i="3"/>
  <c r="R255" i="3"/>
  <c r="P255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1" i="3"/>
  <c r="BH241" i="3"/>
  <c r="BG241" i="3"/>
  <c r="BF241" i="3"/>
  <c r="T241" i="3"/>
  <c r="R241" i="3"/>
  <c r="P241" i="3"/>
  <c r="BI234" i="3"/>
  <c r="BH234" i="3"/>
  <c r="BG234" i="3"/>
  <c r="BF234" i="3"/>
  <c r="T234" i="3"/>
  <c r="R234" i="3"/>
  <c r="P234" i="3"/>
  <c r="BI223" i="3"/>
  <c r="BH223" i="3"/>
  <c r="BG223" i="3"/>
  <c r="BF223" i="3"/>
  <c r="T223" i="3"/>
  <c r="R223" i="3"/>
  <c r="P223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0" i="3"/>
  <c r="BH160" i="3"/>
  <c r="BG160" i="3"/>
  <c r="BF160" i="3"/>
  <c r="T160" i="3"/>
  <c r="R160" i="3"/>
  <c r="P160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F119" i="3"/>
  <c r="E117" i="3"/>
  <c r="F89" i="3"/>
  <c r="E87" i="3"/>
  <c r="J24" i="3"/>
  <c r="E24" i="3"/>
  <c r="J92" i="3" s="1"/>
  <c r="J23" i="3"/>
  <c r="J21" i="3"/>
  <c r="E21" i="3"/>
  <c r="J121" i="3"/>
  <c r="J20" i="3"/>
  <c r="J18" i="3"/>
  <c r="E18" i="3"/>
  <c r="F92" i="3" s="1"/>
  <c r="J17" i="3"/>
  <c r="J15" i="3"/>
  <c r="E15" i="3"/>
  <c r="F91" i="3"/>
  <c r="J14" i="3"/>
  <c r="J12" i="3"/>
  <c r="J119" i="3" s="1"/>
  <c r="E7" i="3"/>
  <c r="E115" i="3" s="1"/>
  <c r="J37" i="2"/>
  <c r="J36" i="2"/>
  <c r="AY95" i="1"/>
  <c r="J35" i="2"/>
  <c r="AX95" i="1"/>
  <c r="BI992" i="2"/>
  <c r="BH992" i="2"/>
  <c r="BG992" i="2"/>
  <c r="BF992" i="2"/>
  <c r="T992" i="2"/>
  <c r="T991" i="2"/>
  <c r="R992" i="2"/>
  <c r="R991" i="2"/>
  <c r="P992" i="2"/>
  <c r="P991" i="2" s="1"/>
  <c r="BI988" i="2"/>
  <c r="BH988" i="2"/>
  <c r="BG988" i="2"/>
  <c r="BF988" i="2"/>
  <c r="T988" i="2"/>
  <c r="R988" i="2"/>
  <c r="P988" i="2"/>
  <c r="BI956" i="2"/>
  <c r="BH956" i="2"/>
  <c r="BG956" i="2"/>
  <c r="BF956" i="2"/>
  <c r="T956" i="2"/>
  <c r="R956" i="2"/>
  <c r="P956" i="2"/>
  <c r="BI950" i="2"/>
  <c r="BH950" i="2"/>
  <c r="BG950" i="2"/>
  <c r="BF950" i="2"/>
  <c r="T950" i="2"/>
  <c r="R950" i="2"/>
  <c r="P950" i="2"/>
  <c r="BI945" i="2"/>
  <c r="BH945" i="2"/>
  <c r="BG945" i="2"/>
  <c r="BF945" i="2"/>
  <c r="T945" i="2"/>
  <c r="R945" i="2"/>
  <c r="P945" i="2"/>
  <c r="BI939" i="2"/>
  <c r="BH939" i="2"/>
  <c r="BG939" i="2"/>
  <c r="BF939" i="2"/>
  <c r="T939" i="2"/>
  <c r="T938" i="2"/>
  <c r="R939" i="2"/>
  <c r="R938" i="2"/>
  <c r="P939" i="2"/>
  <c r="P938" i="2"/>
  <c r="BI937" i="2"/>
  <c r="BH937" i="2"/>
  <c r="BG937" i="2"/>
  <c r="BF937" i="2"/>
  <c r="T937" i="2"/>
  <c r="R937" i="2"/>
  <c r="P937" i="2"/>
  <c r="BI933" i="2"/>
  <c r="BH933" i="2"/>
  <c r="BG933" i="2"/>
  <c r="BF933" i="2"/>
  <c r="T933" i="2"/>
  <c r="R933" i="2"/>
  <c r="P933" i="2"/>
  <c r="BI912" i="2"/>
  <c r="BH912" i="2"/>
  <c r="BG912" i="2"/>
  <c r="BF912" i="2"/>
  <c r="T912" i="2"/>
  <c r="R912" i="2"/>
  <c r="P912" i="2"/>
  <c r="BI908" i="2"/>
  <c r="BH908" i="2"/>
  <c r="BG908" i="2"/>
  <c r="BF908" i="2"/>
  <c r="T908" i="2"/>
  <c r="R908" i="2"/>
  <c r="P908" i="2"/>
  <c r="BI904" i="2"/>
  <c r="BH904" i="2"/>
  <c r="BG904" i="2"/>
  <c r="BF904" i="2"/>
  <c r="T904" i="2"/>
  <c r="R904" i="2"/>
  <c r="P904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7" i="2"/>
  <c r="BH867" i="2"/>
  <c r="BG867" i="2"/>
  <c r="BF867" i="2"/>
  <c r="T867" i="2"/>
  <c r="R867" i="2"/>
  <c r="P867" i="2"/>
  <c r="BI850" i="2"/>
  <c r="BH850" i="2"/>
  <c r="BG850" i="2"/>
  <c r="BF850" i="2"/>
  <c r="T850" i="2"/>
  <c r="R850" i="2"/>
  <c r="P850" i="2"/>
  <c r="BI825" i="2"/>
  <c r="BH825" i="2"/>
  <c r="BG825" i="2"/>
  <c r="BF825" i="2"/>
  <c r="T825" i="2"/>
  <c r="R825" i="2"/>
  <c r="P825" i="2"/>
  <c r="BI814" i="2"/>
  <c r="BH814" i="2"/>
  <c r="BG814" i="2"/>
  <c r="BF814" i="2"/>
  <c r="T814" i="2"/>
  <c r="R814" i="2"/>
  <c r="P814" i="2"/>
  <c r="BI803" i="2"/>
  <c r="BH803" i="2"/>
  <c r="BG803" i="2"/>
  <c r="BF803" i="2"/>
  <c r="T803" i="2"/>
  <c r="R803" i="2"/>
  <c r="P803" i="2"/>
  <c r="BI797" i="2"/>
  <c r="BH797" i="2"/>
  <c r="BG797" i="2"/>
  <c r="BF797" i="2"/>
  <c r="T797" i="2"/>
  <c r="R797" i="2"/>
  <c r="P797" i="2"/>
  <c r="BI792" i="2"/>
  <c r="BH792" i="2"/>
  <c r="BG792" i="2"/>
  <c r="BF792" i="2"/>
  <c r="T792" i="2"/>
  <c r="T791" i="2"/>
  <c r="R792" i="2"/>
  <c r="R791" i="2" s="1"/>
  <c r="P792" i="2"/>
  <c r="P791" i="2" s="1"/>
  <c r="BI787" i="2"/>
  <c r="BH787" i="2"/>
  <c r="BG787" i="2"/>
  <c r="BF787" i="2"/>
  <c r="T787" i="2"/>
  <c r="R787" i="2"/>
  <c r="P787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6" i="2"/>
  <c r="BH776" i="2"/>
  <c r="BG776" i="2"/>
  <c r="BF776" i="2"/>
  <c r="T776" i="2"/>
  <c r="R776" i="2"/>
  <c r="P776" i="2"/>
  <c r="BI768" i="2"/>
  <c r="BH768" i="2"/>
  <c r="BG768" i="2"/>
  <c r="BF768" i="2"/>
  <c r="T768" i="2"/>
  <c r="R768" i="2"/>
  <c r="P768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44" i="2"/>
  <c r="BH744" i="2"/>
  <c r="BG744" i="2"/>
  <c r="BF744" i="2"/>
  <c r="T744" i="2"/>
  <c r="R744" i="2"/>
  <c r="P744" i="2"/>
  <c r="BI740" i="2"/>
  <c r="BH740" i="2"/>
  <c r="BG740" i="2"/>
  <c r="BF740" i="2"/>
  <c r="T740" i="2"/>
  <c r="R740" i="2"/>
  <c r="P740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1" i="2"/>
  <c r="BH731" i="2"/>
  <c r="BG731" i="2"/>
  <c r="BF731" i="2"/>
  <c r="T731" i="2"/>
  <c r="R731" i="2"/>
  <c r="P731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T721" i="2" s="1"/>
  <c r="R722" i="2"/>
  <c r="R721" i="2" s="1"/>
  <c r="P722" i="2"/>
  <c r="P721" i="2"/>
  <c r="BI720" i="2"/>
  <c r="BH720" i="2"/>
  <c r="BG720" i="2"/>
  <c r="BF720" i="2"/>
  <c r="T720" i="2"/>
  <c r="R720" i="2"/>
  <c r="P720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0" i="2"/>
  <c r="BH710" i="2"/>
  <c r="BG710" i="2"/>
  <c r="BF710" i="2"/>
  <c r="T710" i="2"/>
  <c r="R710" i="2"/>
  <c r="P710" i="2"/>
  <c r="BI706" i="2"/>
  <c r="BH706" i="2"/>
  <c r="BG706" i="2"/>
  <c r="BF706" i="2"/>
  <c r="T706" i="2"/>
  <c r="R706" i="2"/>
  <c r="P706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5" i="2"/>
  <c r="BH695" i="2"/>
  <c r="BG695" i="2"/>
  <c r="BF695" i="2"/>
  <c r="T695" i="2"/>
  <c r="R695" i="2"/>
  <c r="P695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5" i="2"/>
  <c r="BH685" i="2"/>
  <c r="BG685" i="2"/>
  <c r="BF685" i="2"/>
  <c r="T685" i="2"/>
  <c r="R685" i="2"/>
  <c r="P685" i="2"/>
  <c r="BI681" i="2"/>
  <c r="BH681" i="2"/>
  <c r="BG681" i="2"/>
  <c r="BF681" i="2"/>
  <c r="T681" i="2"/>
  <c r="R681" i="2"/>
  <c r="P681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48" i="2"/>
  <c r="BH648" i="2"/>
  <c r="BG648" i="2"/>
  <c r="BF648" i="2"/>
  <c r="T648" i="2"/>
  <c r="R648" i="2"/>
  <c r="P648" i="2"/>
  <c r="BI644" i="2"/>
  <c r="BH644" i="2"/>
  <c r="BG644" i="2"/>
  <c r="BF644" i="2"/>
  <c r="T644" i="2"/>
  <c r="R644" i="2"/>
  <c r="P644" i="2"/>
  <c r="BI639" i="2"/>
  <c r="BH639" i="2"/>
  <c r="BG639" i="2"/>
  <c r="BF639" i="2"/>
  <c r="T639" i="2"/>
  <c r="R639" i="2"/>
  <c r="P639" i="2"/>
  <c r="BI634" i="2"/>
  <c r="BH634" i="2"/>
  <c r="BG634" i="2"/>
  <c r="BF634" i="2"/>
  <c r="T634" i="2"/>
  <c r="R634" i="2"/>
  <c r="P634" i="2"/>
  <c r="BI629" i="2"/>
  <c r="BH629" i="2"/>
  <c r="BG629" i="2"/>
  <c r="BF629" i="2"/>
  <c r="T629" i="2"/>
  <c r="R629" i="2"/>
  <c r="P629" i="2"/>
  <c r="BI625" i="2"/>
  <c r="BH625" i="2"/>
  <c r="BG625" i="2"/>
  <c r="BF625" i="2"/>
  <c r="T625" i="2"/>
  <c r="R625" i="2"/>
  <c r="P625" i="2"/>
  <c r="BI621" i="2"/>
  <c r="BH621" i="2"/>
  <c r="BG621" i="2"/>
  <c r="BF621" i="2"/>
  <c r="T621" i="2"/>
  <c r="R621" i="2"/>
  <c r="P621" i="2"/>
  <c r="BI617" i="2"/>
  <c r="BH617" i="2"/>
  <c r="BG617" i="2"/>
  <c r="BF617" i="2"/>
  <c r="T617" i="2"/>
  <c r="R617" i="2"/>
  <c r="P617" i="2"/>
  <c r="BI613" i="2"/>
  <c r="BH613" i="2"/>
  <c r="BG613" i="2"/>
  <c r="BF613" i="2"/>
  <c r="T613" i="2"/>
  <c r="R613" i="2"/>
  <c r="P613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54" i="2"/>
  <c r="BH554" i="2"/>
  <c r="BG554" i="2"/>
  <c r="BF554" i="2"/>
  <c r="T554" i="2"/>
  <c r="R554" i="2"/>
  <c r="P554" i="2"/>
  <c r="BI523" i="2"/>
  <c r="BH523" i="2"/>
  <c r="BG523" i="2"/>
  <c r="BF523" i="2"/>
  <c r="T523" i="2"/>
  <c r="R523" i="2"/>
  <c r="P523" i="2"/>
  <c r="BI490" i="2"/>
  <c r="BH490" i="2"/>
  <c r="BG490" i="2"/>
  <c r="BF490" i="2"/>
  <c r="T490" i="2"/>
  <c r="R490" i="2"/>
  <c r="P490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383" i="2"/>
  <c r="BH383" i="2"/>
  <c r="BG383" i="2"/>
  <c r="BF383" i="2"/>
  <c r="T383" i="2"/>
  <c r="R383" i="2"/>
  <c r="P383" i="2"/>
  <c r="BI376" i="2"/>
  <c r="BH376" i="2"/>
  <c r="BG376" i="2"/>
  <c r="BF376" i="2"/>
  <c r="T376" i="2"/>
  <c r="R376" i="2"/>
  <c r="P376" i="2"/>
  <c r="BI310" i="2"/>
  <c r="BH310" i="2"/>
  <c r="BG310" i="2"/>
  <c r="BF310" i="2"/>
  <c r="T310" i="2"/>
  <c r="R310" i="2"/>
  <c r="P310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T179" i="2" s="1"/>
  <c r="R180" i="2"/>
  <c r="R179" i="2" s="1"/>
  <c r="P180" i="2"/>
  <c r="P179" i="2"/>
  <c r="BI170" i="2"/>
  <c r="BH170" i="2"/>
  <c r="BG170" i="2"/>
  <c r="BF170" i="2"/>
  <c r="T170" i="2"/>
  <c r="R170" i="2"/>
  <c r="P170" i="2"/>
  <c r="P156" i="2"/>
  <c r="BI157" i="2"/>
  <c r="BH157" i="2"/>
  <c r="BG157" i="2"/>
  <c r="BF157" i="2"/>
  <c r="T157" i="2"/>
  <c r="T156" i="2" s="1"/>
  <c r="R157" i="2"/>
  <c r="R156" i="2" s="1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F129" i="2"/>
  <c r="E127" i="2"/>
  <c r="F89" i="2"/>
  <c r="E87" i="2"/>
  <c r="J24" i="2"/>
  <c r="E24" i="2"/>
  <c r="J132" i="2" s="1"/>
  <c r="J23" i="2"/>
  <c r="J21" i="2"/>
  <c r="E21" i="2"/>
  <c r="J131" i="2"/>
  <c r="J20" i="2"/>
  <c r="J18" i="2"/>
  <c r="E18" i="2"/>
  <c r="F132" i="2" s="1"/>
  <c r="J17" i="2"/>
  <c r="J15" i="2"/>
  <c r="E15" i="2"/>
  <c r="F131" i="2"/>
  <c r="J14" i="2"/>
  <c r="J12" i="2"/>
  <c r="J129" i="2"/>
  <c r="E7" i="2"/>
  <c r="E125" i="2" s="1"/>
  <c r="L90" i="1"/>
  <c r="AM90" i="1"/>
  <c r="AM89" i="1"/>
  <c r="L89" i="1"/>
  <c r="AM87" i="1"/>
  <c r="L87" i="1"/>
  <c r="L85" i="1"/>
  <c r="L84" i="1"/>
  <c r="J988" i="2"/>
  <c r="BK950" i="2"/>
  <c r="BK939" i="2"/>
  <c r="BK912" i="2"/>
  <c r="BK871" i="2"/>
  <c r="BK850" i="2"/>
  <c r="BK803" i="2"/>
  <c r="BK787" i="2"/>
  <c r="J781" i="2"/>
  <c r="BK753" i="2"/>
  <c r="J736" i="2"/>
  <c r="J722" i="2"/>
  <c r="BK715" i="2"/>
  <c r="BK703" i="2"/>
  <c r="BK685" i="2"/>
  <c r="BK672" i="2"/>
  <c r="J666" i="2"/>
  <c r="BK625" i="2"/>
  <c r="J613" i="2"/>
  <c r="J575" i="2"/>
  <c r="J490" i="2"/>
  <c r="J460" i="2"/>
  <c r="J442" i="2"/>
  <c r="BK425" i="2"/>
  <c r="J383" i="2"/>
  <c r="BK246" i="2"/>
  <c r="BK238" i="2"/>
  <c r="J216" i="2"/>
  <c r="J201" i="2"/>
  <c r="J180" i="2"/>
  <c r="BK153" i="2"/>
  <c r="BK142" i="2"/>
  <c r="J140" i="5"/>
  <c r="J373" i="5"/>
  <c r="BK236" i="5"/>
  <c r="J371" i="5"/>
  <c r="J326" i="5"/>
  <c r="J182" i="5"/>
  <c r="J288" i="5"/>
  <c r="J355" i="5"/>
  <c r="J275" i="5"/>
  <c r="J359" i="6"/>
  <c r="BK413" i="6"/>
  <c r="BK314" i="6"/>
  <c r="BK228" i="6"/>
  <c r="BK383" i="6"/>
  <c r="J351" i="6"/>
  <c r="J383" i="6"/>
  <c r="J127" i="6"/>
  <c r="BK268" i="6"/>
  <c r="J334" i="6"/>
  <c r="BK266" i="6"/>
  <c r="BK133" i="7"/>
  <c r="BK169" i="7"/>
  <c r="BK162" i="7"/>
  <c r="BK125" i="7"/>
  <c r="BK172" i="7"/>
  <c r="BK157" i="7"/>
  <c r="J156" i="7"/>
  <c r="BK134" i="7"/>
  <c r="J163" i="7"/>
  <c r="BK135" i="7"/>
  <c r="BK171" i="7"/>
  <c r="J143" i="7"/>
  <c r="BK188" i="7"/>
  <c r="J168" i="7"/>
  <c r="J153" i="7"/>
  <c r="BK138" i="7"/>
  <c r="J125" i="8"/>
  <c r="J119" i="8"/>
  <c r="J126" i="8"/>
  <c r="BK171" i="9"/>
  <c r="J147" i="9"/>
  <c r="J128" i="9"/>
  <c r="J131" i="9"/>
  <c r="J168" i="9"/>
  <c r="J179" i="9"/>
  <c r="BK170" i="9"/>
  <c r="BK140" i="9"/>
  <c r="BK172" i="9"/>
  <c r="BK139" i="9"/>
  <c r="BK992" i="2"/>
  <c r="BK945" i="2"/>
  <c r="J937" i="2"/>
  <c r="BK885" i="2"/>
  <c r="BK825" i="2"/>
  <c r="J792" i="2"/>
  <c r="J776" i="2"/>
  <c r="J744" i="2"/>
  <c r="BK731" i="2"/>
  <c r="BK717" i="2"/>
  <c r="BK700" i="2"/>
  <c r="BK688" i="2"/>
  <c r="BK675" i="2"/>
  <c r="J648" i="2"/>
  <c r="J625" i="2"/>
  <c r="BK585" i="2"/>
  <c r="BK490" i="2"/>
  <c r="BK451" i="2"/>
  <c r="BK426" i="2"/>
  <c r="J402" i="2"/>
  <c r="BK240" i="2"/>
  <c r="J223" i="2"/>
  <c r="BK201" i="2"/>
  <c r="J190" i="2"/>
  <c r="J153" i="2"/>
  <c r="J138" i="2"/>
  <c r="J357" i="3"/>
  <c r="BK300" i="3"/>
  <c r="BK271" i="3"/>
  <c r="BK201" i="3"/>
  <c r="BK386" i="3"/>
  <c r="BK372" i="3"/>
  <c r="BK357" i="3"/>
  <c r="BK338" i="3"/>
  <c r="BK325" i="3"/>
  <c r="BK310" i="3"/>
  <c r="J288" i="3"/>
  <c r="J215" i="3"/>
  <c r="J189" i="3"/>
  <c r="J140" i="3"/>
  <c r="J377" i="3"/>
  <c r="J325" i="3"/>
  <c r="J294" i="3"/>
  <c r="BK234" i="3"/>
  <c r="BK205" i="3"/>
  <c r="BK385" i="3"/>
  <c r="BK303" i="3"/>
  <c r="J386" i="3"/>
  <c r="J372" i="3"/>
  <c r="BK317" i="3"/>
  <c r="J247" i="3"/>
  <c r="J152" i="3"/>
  <c r="BK259" i="3"/>
  <c r="J177" i="3"/>
  <c r="J271" i="3"/>
  <c r="BK171" i="4"/>
  <c r="J164" i="4"/>
  <c r="J154" i="4"/>
  <c r="J351" i="5"/>
  <c r="J173" i="5"/>
  <c r="BK133" i="5"/>
  <c r="J255" i="5"/>
  <c r="J205" i="5"/>
  <c r="BK336" i="5"/>
  <c r="J258" i="5"/>
  <c r="J325" i="5"/>
  <c r="BK351" i="5"/>
  <c r="J273" i="5"/>
  <c r="J330" i="6"/>
  <c r="BK363" i="6"/>
  <c r="J268" i="6"/>
  <c r="BK201" i="6"/>
  <c r="J379" i="6"/>
  <c r="J177" i="6"/>
  <c r="J262" i="6"/>
  <c r="BK296" i="6"/>
  <c r="BK127" i="6"/>
  <c r="BK284" i="6"/>
  <c r="BK159" i="7"/>
  <c r="BK174" i="7"/>
  <c r="J152" i="7"/>
  <c r="BK123" i="7"/>
  <c r="J148" i="7"/>
  <c r="BK179" i="7"/>
  <c r="BK148" i="7"/>
  <c r="J175" i="7"/>
  <c r="J150" i="7"/>
  <c r="BK122" i="7"/>
  <c r="BK161" i="7"/>
  <c r="J147" i="7"/>
  <c r="J133" i="7"/>
  <c r="BK124" i="8"/>
  <c r="BK183" i="9"/>
  <c r="J156" i="9"/>
  <c r="J138" i="9"/>
  <c r="J148" i="9"/>
  <c r="BK130" i="9"/>
  <c r="J135" i="9"/>
  <c r="BK181" i="9"/>
  <c r="BK169" i="9"/>
  <c r="J184" i="9"/>
  <c r="BK168" i="9"/>
  <c r="J132" i="9"/>
  <c r="BK176" i="9"/>
  <c r="J158" i="9"/>
  <c r="BK146" i="9"/>
  <c r="BK138" i="9"/>
  <c r="BK128" i="9"/>
  <c r="J135" i="10"/>
  <c r="J133" i="10"/>
  <c r="BK134" i="10"/>
  <c r="BK133" i="10"/>
  <c r="J124" i="10"/>
  <c r="J124" i="11"/>
  <c r="J130" i="11"/>
  <c r="BK134" i="11"/>
  <c r="BK137" i="11"/>
  <c r="J127" i="12"/>
  <c r="J119" i="12"/>
  <c r="J125" i="12"/>
  <c r="AS94" i="1"/>
  <c r="J912" i="2"/>
  <c r="BK904" i="2"/>
  <c r="J883" i="2"/>
  <c r="J868" i="2"/>
  <c r="J850" i="2"/>
  <c r="J814" i="2"/>
  <c r="BK797" i="2"/>
  <c r="BK783" i="2"/>
  <c r="BK781" i="2"/>
  <c r="BK755" i="2"/>
  <c r="J753" i="2"/>
  <c r="BK740" i="2"/>
  <c r="J735" i="2"/>
  <c r="BK725" i="2"/>
  <c r="J720" i="2"/>
  <c r="J716" i="2"/>
  <c r="J710" i="2"/>
  <c r="J703" i="2"/>
  <c r="J695" i="2"/>
  <c r="J688" i="2"/>
  <c r="J681" i="2"/>
  <c r="J675" i="2"/>
  <c r="BK666" i="2"/>
  <c r="BK644" i="2"/>
  <c r="BK634" i="2"/>
  <c r="J629" i="2"/>
  <c r="BK617" i="2"/>
  <c r="BK589" i="2"/>
  <c r="J585" i="2"/>
  <c r="BK574" i="2"/>
  <c r="J554" i="2"/>
  <c r="BK465" i="2"/>
  <c r="BK461" i="2"/>
  <c r="J454" i="2"/>
  <c r="BK447" i="2"/>
  <c r="J441" i="2"/>
  <c r="BK403" i="2"/>
  <c r="BK402" i="2"/>
  <c r="J376" i="2"/>
  <c r="J245" i="2"/>
  <c r="J238" i="2"/>
  <c r="BK223" i="2"/>
  <c r="BK211" i="2"/>
  <c r="J208" i="2"/>
  <c r="BK197" i="2"/>
  <c r="BK194" i="2"/>
  <c r="J185" i="2"/>
  <c r="BK170" i="2"/>
  <c r="BK150" i="2"/>
  <c r="J146" i="2"/>
  <c r="BK333" i="3"/>
  <c r="BK313" i="3"/>
  <c r="J255" i="3"/>
  <c r="J205" i="3"/>
  <c r="BK160" i="3"/>
  <c r="J136" i="3"/>
  <c r="BK288" i="3"/>
  <c r="BK395" i="3"/>
  <c r="BK152" i="3"/>
  <c r="J241" i="3"/>
  <c r="BK140" i="4"/>
  <c r="F34" i="4"/>
  <c r="BK345" i="5"/>
  <c r="BK309" i="5"/>
  <c r="J382" i="5"/>
  <c r="BK357" i="5"/>
  <c r="J346" i="5"/>
  <c r="BK268" i="5"/>
  <c r="J183" i="5"/>
  <c r="BK373" i="5"/>
  <c r="BK301" i="5"/>
  <c r="BK371" i="5"/>
  <c r="BK346" i="5"/>
  <c r="J309" i="5"/>
  <c r="BK255" i="5"/>
  <c r="J300" i="6"/>
  <c r="BK174" i="6"/>
  <c r="BK359" i="6"/>
  <c r="J296" i="6"/>
  <c r="J235" i="6"/>
  <c r="BK177" i="6"/>
  <c r="BK367" i="6"/>
  <c r="J385" i="6"/>
  <c r="J318" i="6"/>
  <c r="J371" i="6"/>
  <c r="J288" i="6"/>
  <c r="BK262" i="6"/>
  <c r="BK343" i="6"/>
  <c r="BK280" i="6"/>
  <c r="J174" i="6"/>
  <c r="J149" i="7"/>
  <c r="BK120" i="7"/>
  <c r="BK168" i="7"/>
  <c r="J170" i="7"/>
  <c r="BK154" i="7"/>
  <c r="J124" i="7"/>
  <c r="BK177" i="7"/>
  <c r="BK142" i="7"/>
  <c r="BK178" i="7"/>
  <c r="J136" i="7"/>
  <c r="J181" i="7"/>
  <c r="BK151" i="7"/>
  <c r="BK132" i="7"/>
  <c r="J180" i="7"/>
  <c r="BK166" i="7"/>
  <c r="BK150" i="7"/>
  <c r="J135" i="7"/>
  <c r="BK121" i="7"/>
  <c r="J124" i="8"/>
  <c r="J120" i="8"/>
  <c r="J181" i="9"/>
  <c r="BK152" i="9"/>
  <c r="J129" i="9"/>
  <c r="J140" i="9"/>
  <c r="BK129" i="9"/>
  <c r="J186" i="9"/>
  <c r="J177" i="9"/>
  <c r="BK165" i="9"/>
  <c r="BK173" i="9"/>
  <c r="BK144" i="9"/>
  <c r="J234" i="3"/>
  <c r="BK140" i="3"/>
  <c r="BK211" i="3"/>
  <c r="BK150" i="3"/>
  <c r="J211" i="3"/>
  <c r="J166" i="4"/>
  <c r="BK154" i="4"/>
  <c r="BK150" i="4"/>
  <c r="J223" i="5"/>
  <c r="J153" i="5"/>
  <c r="BK275" i="5"/>
  <c r="J368" i="5"/>
  <c r="BK395" i="5"/>
  <c r="BK325" i="5"/>
  <c r="BK129" i="5"/>
  <c r="J395" i="5"/>
  <c r="J268" i="5"/>
  <c r="BK326" i="6"/>
  <c r="J375" i="6"/>
  <c r="J271" i="6"/>
  <c r="J413" i="6"/>
  <c r="BK304" i="6"/>
  <c r="BK300" i="6"/>
  <c r="BK322" i="6"/>
  <c r="J338" i="6"/>
  <c r="J204" i="6"/>
  <c r="J139" i="7"/>
  <c r="J172" i="7"/>
  <c r="J140" i="7"/>
  <c r="J188" i="7"/>
  <c r="BK128" i="7"/>
  <c r="BK139" i="7"/>
  <c r="J173" i="7"/>
  <c r="J146" i="7"/>
  <c r="BK129" i="7"/>
  <c r="J171" i="7"/>
  <c r="J142" i="7"/>
  <c r="J122" i="7"/>
  <c r="BK125" i="8"/>
  <c r="BK118" i="8"/>
  <c r="BK120" i="8"/>
  <c r="BK158" i="9"/>
  <c r="BK132" i="9"/>
  <c r="J164" i="9"/>
  <c r="BK141" i="9"/>
  <c r="J152" i="9"/>
  <c r="BK184" i="9"/>
  <c r="J160" i="9"/>
  <c r="J171" i="9"/>
  <c r="J259" i="3"/>
  <c r="J170" i="3"/>
  <c r="BK294" i="3"/>
  <c r="BK307" i="3"/>
  <c r="J310" i="3"/>
  <c r="BK147" i="4"/>
  <c r="BK143" i="4"/>
  <c r="J135" i="4"/>
  <c r="BK136" i="4"/>
  <c r="BK205" i="5"/>
  <c r="J129" i="5"/>
  <c r="BK182" i="5"/>
  <c r="J357" i="5"/>
  <c r="J263" i="5"/>
  <c r="BK153" i="5"/>
  <c r="BK397" i="5"/>
  <c r="J348" i="5"/>
  <c r="BK258" i="5"/>
  <c r="J292" i="6"/>
  <c r="J367" i="6"/>
  <c r="J266" i="6"/>
  <c r="BK410" i="6"/>
  <c r="BK375" i="6"/>
  <c r="BK347" i="6"/>
  <c r="J343" i="6"/>
  <c r="BK235" i="6"/>
  <c r="J314" i="6"/>
  <c r="J201" i="6"/>
  <c r="J125" i="7"/>
  <c r="BK173" i="7"/>
  <c r="J128" i="7"/>
  <c r="J174" i="7"/>
  <c r="J164" i="7"/>
  <c r="BK155" i="7"/>
  <c r="BK146" i="7"/>
  <c r="BK119" i="7"/>
  <c r="BK170" i="7"/>
  <c r="BK137" i="7"/>
  <c r="J120" i="7"/>
  <c r="BK160" i="7"/>
  <c r="J144" i="7"/>
  <c r="BK126" i="7"/>
  <c r="BK176" i="7"/>
  <c r="BK163" i="7"/>
  <c r="BK152" i="7"/>
  <c r="J137" i="7"/>
  <c r="BK131" i="7"/>
  <c r="J119" i="7"/>
  <c r="BK126" i="8"/>
  <c r="BK117" i="8"/>
  <c r="J118" i="8"/>
  <c r="BK161" i="9"/>
  <c r="J145" i="9"/>
  <c r="J136" i="9"/>
  <c r="BK159" i="9"/>
  <c r="BK178" i="9"/>
  <c r="BK160" i="9"/>
  <c r="BK163" i="9"/>
  <c r="J130" i="9"/>
  <c r="BK185" i="9"/>
  <c r="J173" i="9"/>
  <c r="BK167" i="9"/>
  <c r="J176" i="9"/>
  <c r="BK164" i="9"/>
  <c r="J165" i="9"/>
  <c r="BK156" i="9"/>
  <c r="BK147" i="9"/>
  <c r="J143" i="9"/>
  <c r="J139" i="9"/>
  <c r="BK131" i="9"/>
  <c r="BK128" i="10"/>
  <c r="J136" i="10"/>
  <c r="BK126" i="10"/>
  <c r="BK124" i="10"/>
  <c r="BK123" i="10"/>
  <c r="BK136" i="10"/>
  <c r="J134" i="10"/>
  <c r="J131" i="10"/>
  <c r="J128" i="10"/>
  <c r="J123" i="10"/>
  <c r="J137" i="11"/>
  <c r="J127" i="11"/>
  <c r="BK127" i="11"/>
  <c r="J121" i="11"/>
  <c r="BK130" i="11"/>
  <c r="BK121" i="11"/>
  <c r="BK127" i="12"/>
  <c r="BK129" i="12"/>
  <c r="J121" i="12"/>
  <c r="BK121" i="12"/>
  <c r="J129" i="12"/>
  <c r="J123" i="12"/>
  <c r="J992" i="2"/>
  <c r="J950" i="2"/>
  <c r="BK937" i="2"/>
  <c r="BK908" i="2"/>
  <c r="J885" i="2"/>
  <c r="BK868" i="2"/>
  <c r="J825" i="2"/>
  <c r="J797" i="2"/>
  <c r="BK768" i="2"/>
  <c r="BK750" i="2"/>
  <c r="BK735" i="2"/>
  <c r="BK722" i="2"/>
  <c r="BK716" i="2"/>
  <c r="BK706" i="2"/>
  <c r="J691" i="2"/>
  <c r="BK678" i="2"/>
  <c r="BK669" i="2"/>
  <c r="J644" i="2"/>
  <c r="J634" i="2"/>
  <c r="J617" i="2"/>
  <c r="J583" i="2"/>
  <c r="BK554" i="2"/>
  <c r="J461" i="2"/>
  <c r="J451" i="2"/>
  <c r="J426" i="2"/>
  <c r="BK376" i="2"/>
  <c r="BK245" i="2"/>
  <c r="BK233" i="2"/>
  <c r="BK216" i="2"/>
  <c r="J203" i="2"/>
  <c r="BK185" i="2"/>
  <c r="BK157" i="2"/>
  <c r="J142" i="2"/>
  <c r="J395" i="3"/>
  <c r="BK353" i="3"/>
  <c r="J303" i="3"/>
  <c r="BK297" i="3"/>
  <c r="BK263" i="3"/>
  <c r="BK197" i="3"/>
  <c r="BK390" i="3"/>
  <c r="BK377" i="3"/>
  <c r="J365" i="3"/>
  <c r="BK346" i="3"/>
  <c r="J333" i="3"/>
  <c r="J323" i="3"/>
  <c r="J313" i="3"/>
  <c r="J291" i="3"/>
  <c r="BK284" i="3"/>
  <c r="BK202" i="3"/>
  <c r="J176" i="3"/>
  <c r="J160" i="3"/>
  <c r="J385" i="3"/>
  <c r="J338" i="3"/>
  <c r="BK324" i="3"/>
  <c r="J248" i="3"/>
  <c r="BK223" i="3"/>
  <c r="BK189" i="3"/>
  <c r="J390" i="3"/>
  <c r="BK376" i="3"/>
  <c r="BK279" i="3"/>
  <c r="J384" i="3"/>
  <c r="J359" i="3"/>
  <c r="J324" i="3"/>
  <c r="J275" i="3"/>
  <c r="J223" i="3"/>
  <c r="J145" i="3"/>
  <c r="BK291" i="3"/>
  <c r="BK176" i="3"/>
  <c r="J342" i="3"/>
  <c r="BK177" i="3"/>
  <c r="BK166" i="4"/>
  <c r="BK125" i="4"/>
  <c r="BK164" i="4"/>
  <c r="BK131" i="4"/>
  <c r="BK206" i="5"/>
  <c r="J161" i="5"/>
  <c r="J301" i="5"/>
  <c r="BK161" i="5"/>
  <c r="BK140" i="5"/>
  <c r="BK368" i="5"/>
  <c r="BK322" i="5"/>
  <c r="J206" i="5"/>
  <c r="J392" i="5"/>
  <c r="BK392" i="5"/>
  <c r="J345" i="5"/>
  <c r="BK371" i="6"/>
  <c r="J410" i="6"/>
  <c r="BK334" i="6"/>
  <c r="J263" i="6"/>
  <c r="BK385" i="6"/>
  <c r="J223" i="6"/>
  <c r="J261" i="6"/>
  <c r="BK318" i="6"/>
  <c r="J228" i="6"/>
  <c r="BK330" i="6"/>
  <c r="BK213" i="6"/>
  <c r="J141" i="7"/>
  <c r="J177" i="7"/>
  <c r="J169" i="7"/>
  <c r="BK136" i="7"/>
  <c r="J179" i="7"/>
  <c r="J166" i="7"/>
  <c r="J154" i="7"/>
  <c r="BK124" i="7"/>
  <c r="BK156" i="7"/>
  <c r="J123" i="7"/>
  <c r="J161" i="7"/>
  <c r="BK181" i="7"/>
  <c r="J160" i="7"/>
  <c r="BK145" i="7"/>
  <c r="J129" i="7"/>
  <c r="BK123" i="8"/>
  <c r="J121" i="8"/>
  <c r="J170" i="9"/>
  <c r="J144" i="9"/>
  <c r="BK127" i="9"/>
  <c r="J182" i="9"/>
  <c r="J161" i="9"/>
  <c r="J127" i="9"/>
  <c r="J178" i="9"/>
  <c r="J185" i="9"/>
  <c r="BK135" i="9"/>
  <c r="J126" i="9"/>
  <c r="J166" i="9"/>
  <c r="J150" i="9"/>
  <c r="BK145" i="9"/>
  <c r="BK136" i="9"/>
  <c r="BK126" i="9"/>
  <c r="J126" i="10"/>
  <c r="BK129" i="10"/>
  <c r="BK131" i="10"/>
  <c r="BK135" i="10"/>
  <c r="J129" i="10"/>
  <c r="BK131" i="11"/>
  <c r="J131" i="11"/>
  <c r="BK124" i="11"/>
  <c r="J134" i="11"/>
  <c r="BK123" i="12"/>
  <c r="BK125" i="12"/>
  <c r="BK119" i="12"/>
  <c r="BK956" i="2"/>
  <c r="BK933" i="2"/>
  <c r="J904" i="2"/>
  <c r="BK867" i="2"/>
  <c r="BK792" i="2"/>
  <c r="BK776" i="2"/>
  <c r="BK744" i="2"/>
  <c r="J731" i="2"/>
  <c r="J715" i="2"/>
  <c r="BK695" i="2"/>
  <c r="J685" i="2"/>
  <c r="J672" i="2"/>
  <c r="BK639" i="2"/>
  <c r="J621" i="2"/>
  <c r="BK583" i="2"/>
  <c r="BK523" i="2"/>
  <c r="BK460" i="2"/>
  <c r="BK442" i="2"/>
  <c r="J425" i="2"/>
  <c r="J310" i="2"/>
  <c r="BK228" i="2"/>
  <c r="BK208" i="2"/>
  <c r="J194" i="2"/>
  <c r="J170" i="2"/>
  <c r="BK146" i="2"/>
  <c r="BK365" i="3"/>
  <c r="BK323" i="3"/>
  <c r="BK275" i="3"/>
  <c r="J202" i="3"/>
  <c r="BK196" i="3"/>
  <c r="BK384" i="3"/>
  <c r="BK359" i="3"/>
  <c r="BK342" i="3"/>
  <c r="J328" i="3"/>
  <c r="J317" i="3"/>
  <c r="J300" i="3"/>
  <c r="BK241" i="3"/>
  <c r="J197" i="3"/>
  <c r="BK170" i="3"/>
  <c r="BK128" i="3"/>
  <c r="BK328" i="3"/>
  <c r="J297" i="3"/>
  <c r="BK247" i="3"/>
  <c r="BK184" i="3"/>
  <c r="BK136" i="3"/>
  <c r="J330" i="3"/>
  <c r="BK215" i="3"/>
  <c r="J376" i="3"/>
  <c r="J353" i="3"/>
  <c r="J263" i="3"/>
  <c r="J201" i="3"/>
  <c r="J132" i="3"/>
  <c r="BK145" i="3"/>
  <c r="BK132" i="3"/>
  <c r="J184" i="3"/>
  <c r="J150" i="4"/>
  <c r="J140" i="4"/>
  <c r="J131" i="4"/>
  <c r="J236" i="5"/>
  <c r="BK170" i="5"/>
  <c r="BK314" i="5"/>
  <c r="J137" i="5"/>
  <c r="BK335" i="5"/>
  <c r="BK173" i="5"/>
  <c r="J397" i="5"/>
  <c r="J314" i="5"/>
  <c r="J347" i="6"/>
  <c r="BK379" i="6"/>
  <c r="J304" i="6"/>
  <c r="BK223" i="6"/>
  <c r="J284" i="6"/>
  <c r="J152" i="6"/>
  <c r="J213" i="6"/>
  <c r="BK165" i="7"/>
  <c r="J131" i="7"/>
  <c r="J165" i="7"/>
  <c r="J138" i="7"/>
  <c r="J184" i="7"/>
  <c r="BK149" i="7"/>
  <c r="J132" i="7"/>
  <c r="J176" i="7"/>
  <c r="BK143" i="7"/>
  <c r="J121" i="7"/>
  <c r="BK153" i="7"/>
  <c r="BK147" i="7"/>
  <c r="J130" i="7"/>
  <c r="J178" i="7"/>
  <c r="J162" i="7"/>
  <c r="J151" i="7"/>
  <c r="BK141" i="7"/>
  <c r="J127" i="7"/>
  <c r="J123" i="8"/>
  <c r="J122" i="8"/>
  <c r="BK122" i="8"/>
  <c r="J117" i="8"/>
  <c r="J169" i="9"/>
  <c r="J146" i="9"/>
  <c r="J141" i="9"/>
  <c r="J163" i="9"/>
  <c r="BK179" i="9"/>
  <c r="J167" i="9"/>
  <c r="J175" i="9"/>
  <c r="BK143" i="9"/>
  <c r="J183" i="9"/>
  <c r="J172" i="9"/>
  <c r="BK154" i="9"/>
  <c r="BK177" i="9"/>
  <c r="BK166" i="9"/>
  <c r="BK988" i="2"/>
  <c r="J956" i="2"/>
  <c r="J945" i="2"/>
  <c r="J939" i="2"/>
  <c r="J933" i="2"/>
  <c r="J908" i="2"/>
  <c r="BK883" i="2"/>
  <c r="J871" i="2"/>
  <c r="J867" i="2"/>
  <c r="BK814" i="2"/>
  <c r="J803" i="2"/>
  <c r="J787" i="2"/>
  <c r="J783" i="2"/>
  <c r="J768" i="2"/>
  <c r="J755" i="2"/>
  <c r="J750" i="2"/>
  <c r="J740" i="2"/>
  <c r="BK736" i="2"/>
  <c r="J725" i="2"/>
  <c r="BK720" i="2"/>
  <c r="J717" i="2"/>
  <c r="BK710" i="2"/>
  <c r="J706" i="2"/>
  <c r="J700" i="2"/>
  <c r="BK691" i="2"/>
  <c r="BK681" i="2"/>
  <c r="J678" i="2"/>
  <c r="J669" i="2"/>
  <c r="BK648" i="2"/>
  <c r="J639" i="2"/>
  <c r="BK629" i="2"/>
  <c r="BK621" i="2"/>
  <c r="BK613" i="2"/>
  <c r="J589" i="2"/>
  <c r="BK575" i="2"/>
  <c r="J574" i="2"/>
  <c r="J523" i="2"/>
  <c r="J465" i="2"/>
  <c r="BK454" i="2"/>
  <c r="J447" i="2"/>
  <c r="BK441" i="2"/>
  <c r="J403" i="2"/>
  <c r="BK383" i="2"/>
  <c r="BK310" i="2"/>
  <c r="J246" i="2"/>
  <c r="J240" i="2"/>
  <c r="J233" i="2"/>
  <c r="J228" i="2"/>
  <c r="J211" i="2"/>
  <c r="BK203" i="2"/>
  <c r="J197" i="2"/>
  <c r="BK190" i="2"/>
  <c r="BK180" i="2"/>
  <c r="J157" i="2"/>
  <c r="J150" i="2"/>
  <c r="BK138" i="2"/>
  <c r="BK330" i="3"/>
  <c r="J279" i="3"/>
  <c r="BK248" i="3"/>
  <c r="J196" i="3"/>
  <c r="J150" i="3"/>
  <c r="J128" i="3"/>
  <c r="BK255" i="3"/>
  <c r="J284" i="3"/>
  <c r="J346" i="3"/>
  <c r="J307" i="3"/>
  <c r="BK135" i="4"/>
  <c r="J125" i="4"/>
  <c r="J147" i="4"/>
  <c r="J171" i="4"/>
  <c r="J136" i="4"/>
  <c r="J143" i="4"/>
  <c r="BK348" i="5"/>
  <c r="BK183" i="5"/>
  <c r="BK137" i="5"/>
  <c r="BK288" i="5"/>
  <c r="J170" i="5"/>
  <c r="BK326" i="5"/>
  <c r="J322" i="5"/>
  <c r="BK355" i="5"/>
  <c r="BK273" i="5"/>
  <c r="BK223" i="5"/>
  <c r="J133" i="5"/>
  <c r="J335" i="5"/>
  <c r="BK382" i="5"/>
  <c r="J336" i="5"/>
  <c r="BK263" i="5"/>
  <c r="BK338" i="6"/>
  <c r="BK288" i="6"/>
  <c r="BK355" i="6"/>
  <c r="BK292" i="6"/>
  <c r="BK261" i="6"/>
  <c r="BK152" i="6"/>
  <c r="J363" i="6"/>
  <c r="BK204" i="6"/>
  <c r="J326" i="6"/>
  <c r="BK271" i="6"/>
  <c r="BK351" i="6"/>
  <c r="J280" i="6"/>
  <c r="J355" i="6"/>
  <c r="J322" i="6"/>
  <c r="BK263" i="6"/>
  <c r="BK164" i="7"/>
  <c r="J134" i="7"/>
  <c r="BK184" i="7"/>
  <c r="BK158" i="7"/>
  <c r="J155" i="7"/>
  <c r="BK127" i="7"/>
  <c r="BK180" i="7"/>
  <c r="J167" i="7"/>
  <c r="J158" i="7"/>
  <c r="J145" i="7"/>
  <c r="J157" i="7"/>
  <c r="J126" i="7"/>
  <c r="BK167" i="7"/>
  <c r="BK140" i="7"/>
  <c r="BK175" i="7"/>
  <c r="J159" i="7"/>
  <c r="BK144" i="7"/>
  <c r="BK130" i="7"/>
  <c r="BK121" i="8"/>
  <c r="BK119" i="8"/>
  <c r="BK182" i="9"/>
  <c r="J154" i="9"/>
  <c r="BK133" i="9"/>
  <c r="J133" i="9"/>
  <c r="BK148" i="9"/>
  <c r="BK150" i="9"/>
  <c r="BK175" i="9"/>
  <c r="BK186" i="9"/>
  <c r="J159" i="9"/>
  <c r="F36" i="2" l="1"/>
  <c r="F37" i="2"/>
  <c r="F35" i="2"/>
  <c r="J34" i="2"/>
  <c r="AW95" i="1" s="1"/>
  <c r="T118" i="7"/>
  <c r="F34" i="2"/>
  <c r="P647" i="2"/>
  <c r="BK724" i="2"/>
  <c r="J724" i="2"/>
  <c r="J106" i="2"/>
  <c r="R754" i="2"/>
  <c r="BK796" i="2"/>
  <c r="J796" i="2" s="1"/>
  <c r="J110" i="2" s="1"/>
  <c r="R884" i="2"/>
  <c r="P955" i="2"/>
  <c r="P127" i="3"/>
  <c r="R283" i="3"/>
  <c r="P322" i="3"/>
  <c r="P332" i="3"/>
  <c r="P331" i="3" s="1"/>
  <c r="BK358" i="3"/>
  <c r="J358" i="3"/>
  <c r="J104" i="3" s="1"/>
  <c r="P130" i="4"/>
  <c r="P129" i="4"/>
  <c r="P122" i="4"/>
  <c r="AU97" i="1" s="1"/>
  <c r="T139" i="5"/>
  <c r="BK347" i="5"/>
  <c r="J347" i="5"/>
  <c r="J103" i="5" s="1"/>
  <c r="T347" i="5"/>
  <c r="T372" i="5"/>
  <c r="T126" i="6"/>
  <c r="BK270" i="6"/>
  <c r="J270" i="6"/>
  <c r="J103" i="6" s="1"/>
  <c r="BK384" i="6"/>
  <c r="J384" i="6" s="1"/>
  <c r="J104" i="6" s="1"/>
  <c r="P116" i="8"/>
  <c r="AU101" i="1"/>
  <c r="R125" i="9"/>
  <c r="P134" i="9"/>
  <c r="T137" i="9"/>
  <c r="P142" i="9"/>
  <c r="T157" i="9"/>
  <c r="R180" i="9"/>
  <c r="P184" i="2"/>
  <c r="R724" i="2"/>
  <c r="R782" i="2"/>
  <c r="BK884" i="2"/>
  <c r="J884" i="2" s="1"/>
  <c r="J111" i="2" s="1"/>
  <c r="P944" i="2"/>
  <c r="T127" i="3"/>
  <c r="R322" i="3"/>
  <c r="R358" i="3"/>
  <c r="R130" i="4"/>
  <c r="R129" i="4"/>
  <c r="R122" i="4" s="1"/>
  <c r="T128" i="5"/>
  <c r="T127" i="5" s="1"/>
  <c r="R274" i="5"/>
  <c r="P356" i="5"/>
  <c r="R270" i="6"/>
  <c r="T116" i="8"/>
  <c r="BK125" i="9"/>
  <c r="J125" i="9" s="1"/>
  <c r="J97" i="9" s="1"/>
  <c r="BK137" i="9"/>
  <c r="J137" i="9"/>
  <c r="J99" i="9" s="1"/>
  <c r="R142" i="9"/>
  <c r="R149" i="9"/>
  <c r="P180" i="9"/>
  <c r="BK122" i="10"/>
  <c r="J122" i="10"/>
  <c r="J97" i="10" s="1"/>
  <c r="R120" i="11"/>
  <c r="R119" i="11" s="1"/>
  <c r="R118" i="11" s="1"/>
  <c r="T184" i="2"/>
  <c r="P714" i="2"/>
  <c r="BK139" i="5"/>
  <c r="J139" i="5"/>
  <c r="J101" i="5" s="1"/>
  <c r="P274" i="5"/>
  <c r="P138" i="5" s="1"/>
  <c r="BK356" i="5"/>
  <c r="J356" i="5"/>
  <c r="J104" i="5"/>
  <c r="R372" i="5"/>
  <c r="BK200" i="6"/>
  <c r="J200" i="6"/>
  <c r="J99" i="6" s="1"/>
  <c r="T200" i="6"/>
  <c r="R260" i="6"/>
  <c r="T260" i="6"/>
  <c r="R384" i="6"/>
  <c r="R116" i="8"/>
  <c r="T125" i="9"/>
  <c r="P137" i="9"/>
  <c r="BK142" i="9"/>
  <c r="J142" i="9"/>
  <c r="J100" i="9" s="1"/>
  <c r="BK149" i="9"/>
  <c r="J149" i="9"/>
  <c r="J101" i="9"/>
  <c r="P149" i="9"/>
  <c r="BK174" i="9"/>
  <c r="J174" i="9" s="1"/>
  <c r="J103" i="9" s="1"/>
  <c r="BK180" i="9"/>
  <c r="J180" i="9"/>
  <c r="J104" i="9"/>
  <c r="T122" i="10"/>
  <c r="R127" i="10"/>
  <c r="T132" i="10"/>
  <c r="P120" i="11"/>
  <c r="P119" i="11"/>
  <c r="P118" i="11" s="1"/>
  <c r="AU104" i="1" s="1"/>
  <c r="R184" i="2"/>
  <c r="P724" i="2"/>
  <c r="T796" i="2"/>
  <c r="T944" i="2"/>
  <c r="T283" i="3"/>
  <c r="T358" i="3"/>
  <c r="R139" i="5"/>
  <c r="R347" i="5"/>
  <c r="P372" i="5"/>
  <c r="T270" i="6"/>
  <c r="BK134" i="9"/>
  <c r="J134" i="9"/>
  <c r="J98" i="9" s="1"/>
  <c r="BK157" i="9"/>
  <c r="J157" i="9" s="1"/>
  <c r="P174" i="9"/>
  <c r="P127" i="10"/>
  <c r="T137" i="2"/>
  <c r="BK647" i="2"/>
  <c r="J647" i="2" s="1"/>
  <c r="BK714" i="2"/>
  <c r="J714" i="2"/>
  <c r="J103" i="2"/>
  <c r="T754" i="2"/>
  <c r="R796" i="2"/>
  <c r="R955" i="2"/>
  <c r="BK127" i="3"/>
  <c r="BK283" i="3"/>
  <c r="J283" i="3" s="1"/>
  <c r="J99" i="3" s="1"/>
  <c r="BK322" i="3"/>
  <c r="J322" i="3"/>
  <c r="J100" i="3" s="1"/>
  <c r="R332" i="3"/>
  <c r="R331" i="3" s="1"/>
  <c r="R122" i="10"/>
  <c r="BK127" i="10"/>
  <c r="J127" i="10"/>
  <c r="J99" i="10"/>
  <c r="R132" i="10"/>
  <c r="BK118" i="12"/>
  <c r="J118" i="12" s="1"/>
  <c r="J97" i="12" s="1"/>
  <c r="BK184" i="2"/>
  <c r="J184" i="2" s="1"/>
  <c r="J101" i="2" s="1"/>
  <c r="T724" i="2"/>
  <c r="T723" i="2" s="1"/>
  <c r="P782" i="2"/>
  <c r="T955" i="2"/>
  <c r="T332" i="3"/>
  <c r="T331" i="3" s="1"/>
  <c r="T130" i="4"/>
  <c r="T129" i="4" s="1"/>
  <c r="T122" i="4" s="1"/>
  <c r="P139" i="5"/>
  <c r="P347" i="5"/>
  <c r="BK372" i="5"/>
  <c r="J372" i="5" s="1"/>
  <c r="J105" i="5" s="1"/>
  <c r="P126" i="6"/>
  <c r="P270" i="6"/>
  <c r="P125" i="9"/>
  <c r="R134" i="9"/>
  <c r="T142" i="9"/>
  <c r="T149" i="9"/>
  <c r="R174" i="9"/>
  <c r="P122" i="10"/>
  <c r="BK132" i="10"/>
  <c r="J132" i="10"/>
  <c r="J101" i="10"/>
  <c r="P118" i="12"/>
  <c r="P117" i="12" s="1"/>
  <c r="AU105" i="1" s="1"/>
  <c r="BK137" i="2"/>
  <c r="J137" i="2"/>
  <c r="J98" i="2" s="1"/>
  <c r="R137" i="2"/>
  <c r="T647" i="2"/>
  <c r="R714" i="2"/>
  <c r="BK754" i="2"/>
  <c r="J754" i="2"/>
  <c r="J107" i="2" s="1"/>
  <c r="BK782" i="2"/>
  <c r="J782" i="2" s="1"/>
  <c r="J108" i="2" s="1"/>
  <c r="P796" i="2"/>
  <c r="P884" i="2"/>
  <c r="BK944" i="2"/>
  <c r="J944" i="2"/>
  <c r="J113" i="2" s="1"/>
  <c r="BK955" i="2"/>
  <c r="J955" i="2" s="1"/>
  <c r="J114" i="2" s="1"/>
  <c r="R127" i="3"/>
  <c r="R126" i="3"/>
  <c r="P283" i="3"/>
  <c r="T322" i="3"/>
  <c r="BK332" i="3"/>
  <c r="J332" i="3" s="1"/>
  <c r="J103" i="3" s="1"/>
  <c r="P358" i="3"/>
  <c r="BK130" i="4"/>
  <c r="BK128" i="5"/>
  <c r="J128" i="5" s="1"/>
  <c r="J98" i="5" s="1"/>
  <c r="P128" i="5"/>
  <c r="P127" i="5"/>
  <c r="T274" i="5"/>
  <c r="R356" i="5"/>
  <c r="BK126" i="6"/>
  <c r="J126" i="6"/>
  <c r="J98" i="6" s="1"/>
  <c r="R200" i="6"/>
  <c r="R125" i="6" s="1"/>
  <c r="P260" i="6"/>
  <c r="T384" i="6"/>
  <c r="R137" i="9"/>
  <c r="R157" i="9"/>
  <c r="T174" i="9"/>
  <c r="P132" i="10"/>
  <c r="T120" i="11"/>
  <c r="T119" i="11"/>
  <c r="T118" i="11" s="1"/>
  <c r="R118" i="12"/>
  <c r="R117" i="12"/>
  <c r="P137" i="2"/>
  <c r="R647" i="2"/>
  <c r="T714" i="2"/>
  <c r="P754" i="2"/>
  <c r="T782" i="2"/>
  <c r="T884" i="2"/>
  <c r="R944" i="2"/>
  <c r="R128" i="5"/>
  <c r="R127" i="5" s="1"/>
  <c r="BK274" i="5"/>
  <c r="J274" i="5" s="1"/>
  <c r="T356" i="5"/>
  <c r="R126" i="6"/>
  <c r="P200" i="6"/>
  <c r="BK260" i="6"/>
  <c r="BK125" i="6" s="1"/>
  <c r="J125" i="6" s="1"/>
  <c r="J97" i="6" s="1"/>
  <c r="J260" i="6"/>
  <c r="J100" i="6" s="1"/>
  <c r="P384" i="6"/>
  <c r="BK116" i="8"/>
  <c r="J116" i="8"/>
  <c r="T134" i="9"/>
  <c r="P157" i="9"/>
  <c r="T180" i="9"/>
  <c r="T127" i="10"/>
  <c r="BK120" i="11"/>
  <c r="BK119" i="11" s="1"/>
  <c r="J119" i="11" s="1"/>
  <c r="J97" i="11" s="1"/>
  <c r="J120" i="11"/>
  <c r="J98" i="11" s="1"/>
  <c r="T118" i="12"/>
  <c r="T117" i="12"/>
  <c r="BK179" i="2"/>
  <c r="J179" i="2" s="1"/>
  <c r="J100" i="2" s="1"/>
  <c r="BK394" i="3"/>
  <c r="J394" i="3"/>
  <c r="J105" i="3" s="1"/>
  <c r="BK267" i="6"/>
  <c r="J267" i="6"/>
  <c r="J101" i="6"/>
  <c r="BK329" i="3"/>
  <c r="J329" i="3"/>
  <c r="J101" i="3" s="1"/>
  <c r="BK165" i="4"/>
  <c r="J165" i="4" s="1"/>
  <c r="J101" i="4" s="1"/>
  <c r="BK396" i="5"/>
  <c r="J396" i="5"/>
  <c r="J106" i="5" s="1"/>
  <c r="BK125" i="10"/>
  <c r="J125" i="10" s="1"/>
  <c r="J98" i="10" s="1"/>
  <c r="BK130" i="10"/>
  <c r="J130" i="10"/>
  <c r="J100" i="10"/>
  <c r="BK938" i="2"/>
  <c r="J938" i="2" s="1"/>
  <c r="J112" i="2" s="1"/>
  <c r="BK170" i="4"/>
  <c r="J170" i="4"/>
  <c r="BK183" i="7"/>
  <c r="J183" i="7"/>
  <c r="J98" i="7"/>
  <c r="BK721" i="2"/>
  <c r="J721" i="2"/>
  <c r="J104" i="2" s="1"/>
  <c r="BK124" i="4"/>
  <c r="J124" i="4" s="1"/>
  <c r="J98" i="4" s="1"/>
  <c r="BK136" i="5"/>
  <c r="J136" i="5"/>
  <c r="J99" i="5" s="1"/>
  <c r="BK156" i="2"/>
  <c r="J156" i="2" s="1"/>
  <c r="J99" i="2" s="1"/>
  <c r="BK791" i="2"/>
  <c r="J791" i="2"/>
  <c r="J109" i="2"/>
  <c r="BK991" i="2"/>
  <c r="J991" i="2" s="1"/>
  <c r="J115" i="2" s="1"/>
  <c r="F91" i="12"/>
  <c r="F92" i="12"/>
  <c r="E85" i="12"/>
  <c r="BE123" i="12"/>
  <c r="J89" i="12"/>
  <c r="J91" i="12"/>
  <c r="J114" i="12"/>
  <c r="BE119" i="12"/>
  <c r="BE127" i="12"/>
  <c r="BE129" i="12"/>
  <c r="BE121" i="12"/>
  <c r="BE125" i="12"/>
  <c r="J91" i="11"/>
  <c r="J92" i="11"/>
  <c r="J112" i="11"/>
  <c r="F115" i="11"/>
  <c r="BE124" i="11"/>
  <c r="BE131" i="11"/>
  <c r="F114" i="11"/>
  <c r="BE121" i="11"/>
  <c r="BE137" i="11"/>
  <c r="E85" i="11"/>
  <c r="BE127" i="11"/>
  <c r="BE130" i="11"/>
  <c r="BE134" i="11"/>
  <c r="F91" i="10"/>
  <c r="J89" i="10"/>
  <c r="J117" i="10"/>
  <c r="E85" i="10"/>
  <c r="J118" i="10"/>
  <c r="BE123" i="10"/>
  <c r="BE126" i="10"/>
  <c r="BE136" i="10"/>
  <c r="F92" i="10"/>
  <c r="BE128" i="10"/>
  <c r="BE129" i="10"/>
  <c r="BE131" i="10"/>
  <c r="BE133" i="10"/>
  <c r="BE134" i="10"/>
  <c r="BE135" i="10"/>
  <c r="BE124" i="10"/>
  <c r="J96" i="8"/>
  <c r="E114" i="9"/>
  <c r="J118" i="9"/>
  <c r="BE132" i="9"/>
  <c r="BE135" i="9"/>
  <c r="BE140" i="9"/>
  <c r="BE152" i="9"/>
  <c r="BE161" i="9"/>
  <c r="BE177" i="9"/>
  <c r="BE182" i="9"/>
  <c r="BE186" i="9"/>
  <c r="F92" i="9"/>
  <c r="BE133" i="9"/>
  <c r="BE136" i="9"/>
  <c r="BE141" i="9"/>
  <c r="BE148" i="9"/>
  <c r="BE165" i="9"/>
  <c r="BE167" i="9"/>
  <c r="BE170" i="9"/>
  <c r="BE175" i="9"/>
  <c r="BE176" i="9"/>
  <c r="BE183" i="9"/>
  <c r="BE185" i="9"/>
  <c r="J91" i="9"/>
  <c r="BE129" i="9"/>
  <c r="BE147" i="9"/>
  <c r="BE166" i="9"/>
  <c r="BE168" i="9"/>
  <c r="BE171" i="9"/>
  <c r="BE128" i="9"/>
  <c r="BE138" i="9"/>
  <c r="BE145" i="9"/>
  <c r="BE156" i="9"/>
  <c r="BE159" i="9"/>
  <c r="BE164" i="9"/>
  <c r="BE178" i="9"/>
  <c r="J92" i="9"/>
  <c r="BE144" i="9"/>
  <c r="BE169" i="9"/>
  <c r="BE179" i="9"/>
  <c r="BE184" i="9"/>
  <c r="F91" i="9"/>
  <c r="BE127" i="9"/>
  <c r="BE146" i="9"/>
  <c r="BE154" i="9"/>
  <c r="BE173" i="9"/>
  <c r="BE181" i="9"/>
  <c r="BE130" i="9"/>
  <c r="BE139" i="9"/>
  <c r="BE158" i="9"/>
  <c r="BE126" i="9"/>
  <c r="BE131" i="9"/>
  <c r="BE143" i="9"/>
  <c r="BE150" i="9"/>
  <c r="BE160" i="9"/>
  <c r="BE163" i="9"/>
  <c r="BE172" i="9"/>
  <c r="BK182" i="7"/>
  <c r="BK118" i="7" s="1"/>
  <c r="J118" i="7" s="1"/>
  <c r="J30" i="7" s="1"/>
  <c r="F92" i="8"/>
  <c r="J113" i="8"/>
  <c r="F91" i="8"/>
  <c r="J112" i="8"/>
  <c r="BE123" i="8"/>
  <c r="E85" i="8"/>
  <c r="J110" i="8"/>
  <c r="BE126" i="8"/>
  <c r="BE118" i="8"/>
  <c r="BE119" i="8"/>
  <c r="BE121" i="8"/>
  <c r="BE124" i="8"/>
  <c r="BE125" i="8"/>
  <c r="BE120" i="8"/>
  <c r="BE122" i="8"/>
  <c r="BE117" i="8"/>
  <c r="E85" i="7"/>
  <c r="J91" i="7"/>
  <c r="BE120" i="7"/>
  <c r="BE125" i="7"/>
  <c r="BE126" i="7"/>
  <c r="BE128" i="7"/>
  <c r="BE134" i="7"/>
  <c r="BE136" i="7"/>
  <c r="BE140" i="7"/>
  <c r="BE143" i="7"/>
  <c r="BE150" i="7"/>
  <c r="BE154" i="7"/>
  <c r="BE158" i="7"/>
  <c r="BE169" i="7"/>
  <c r="BE170" i="7"/>
  <c r="BE188" i="7"/>
  <c r="F92" i="7"/>
  <c r="F114" i="7"/>
  <c r="J115" i="7"/>
  <c r="BE121" i="7"/>
  <c r="BE131" i="7"/>
  <c r="BE133" i="7"/>
  <c r="BE138" i="7"/>
  <c r="BE145" i="7"/>
  <c r="BE148" i="7"/>
  <c r="BE151" i="7"/>
  <c r="BE152" i="7"/>
  <c r="BE157" i="7"/>
  <c r="BE164" i="7"/>
  <c r="BE176" i="7"/>
  <c r="J89" i="7"/>
  <c r="BE130" i="7"/>
  <c r="BE155" i="7"/>
  <c r="BE168" i="7"/>
  <c r="BE172" i="7"/>
  <c r="BE122" i="7"/>
  <c r="BE137" i="7"/>
  <c r="BE139" i="7"/>
  <c r="BE153" i="7"/>
  <c r="BE156" i="7"/>
  <c r="BE161" i="7"/>
  <c r="BE165" i="7"/>
  <c r="BE171" i="7"/>
  <c r="BE173" i="7"/>
  <c r="BE178" i="7"/>
  <c r="BE181" i="7"/>
  <c r="BE184" i="7"/>
  <c r="BE119" i="7"/>
  <c r="BE135" i="7"/>
  <c r="BE142" i="7"/>
  <c r="BE147" i="7"/>
  <c r="BE159" i="7"/>
  <c r="BE160" i="7"/>
  <c r="BE166" i="7"/>
  <c r="BE177" i="7"/>
  <c r="BE129" i="7"/>
  <c r="BE132" i="7"/>
  <c r="BE141" i="7"/>
  <c r="BE144" i="7"/>
  <c r="BE146" i="7"/>
  <c r="BE149" i="7"/>
  <c r="BE162" i="7"/>
  <c r="BE163" i="7"/>
  <c r="BE167" i="7"/>
  <c r="BE175" i="7"/>
  <c r="BE179" i="7"/>
  <c r="BE180" i="7"/>
  <c r="BE124" i="7"/>
  <c r="BE127" i="7"/>
  <c r="BE123" i="7"/>
  <c r="BE174" i="7"/>
  <c r="BK127" i="5"/>
  <c r="J127" i="5" s="1"/>
  <c r="J97" i="5" s="1"/>
  <c r="F91" i="6"/>
  <c r="BE152" i="6"/>
  <c r="BE177" i="6"/>
  <c r="BE261" i="6"/>
  <c r="BE268" i="6"/>
  <c r="BE271" i="6"/>
  <c r="BE296" i="6"/>
  <c r="BE318" i="6"/>
  <c r="F92" i="6"/>
  <c r="J118" i="6"/>
  <c r="BE174" i="6"/>
  <c r="BE304" i="6"/>
  <c r="BE314" i="6"/>
  <c r="BE355" i="6"/>
  <c r="BE363" i="6"/>
  <c r="BE375" i="6"/>
  <c r="E114" i="6"/>
  <c r="J120" i="6"/>
  <c r="BE204" i="6"/>
  <c r="BE213" i="6"/>
  <c r="BE223" i="6"/>
  <c r="BE228" i="6"/>
  <c r="BE235" i="6"/>
  <c r="J92" i="6"/>
  <c r="BE263" i="6"/>
  <c r="BE322" i="6"/>
  <c r="BE326" i="6"/>
  <c r="BE385" i="6"/>
  <c r="BE127" i="6"/>
  <c r="BE262" i="6"/>
  <c r="BE266" i="6"/>
  <c r="BE288" i="6"/>
  <c r="BE292" i="6"/>
  <c r="BE300" i="6"/>
  <c r="BE330" i="6"/>
  <c r="BE338" i="6"/>
  <c r="BE347" i="6"/>
  <c r="BE351" i="6"/>
  <c r="BE371" i="6"/>
  <c r="BE379" i="6"/>
  <c r="BE383" i="6"/>
  <c r="BE410" i="6"/>
  <c r="BE413" i="6"/>
  <c r="BE201" i="6"/>
  <c r="BE280" i="6"/>
  <c r="BE284" i="6"/>
  <c r="BE334" i="6"/>
  <c r="BE343" i="6"/>
  <c r="BE367" i="6"/>
  <c r="BE359" i="6"/>
  <c r="BE275" i="5"/>
  <c r="BE309" i="5"/>
  <c r="BE335" i="5"/>
  <c r="BE345" i="5"/>
  <c r="BE357" i="5"/>
  <c r="BE382" i="5"/>
  <c r="BE395" i="5"/>
  <c r="BE397" i="5"/>
  <c r="BK123" i="4"/>
  <c r="J123" i="4" s="1"/>
  <c r="J97" i="4" s="1"/>
  <c r="J89" i="5"/>
  <c r="F92" i="5"/>
  <c r="E116" i="5"/>
  <c r="F122" i="5"/>
  <c r="BE133" i="5"/>
  <c r="BE140" i="5"/>
  <c r="BE170" i="5"/>
  <c r="BE173" i="5"/>
  <c r="BE236" i="5"/>
  <c r="BE268" i="5"/>
  <c r="BE288" i="5"/>
  <c r="BE368" i="5"/>
  <c r="BE392" i="5"/>
  <c r="BE325" i="5"/>
  <c r="BE336" i="5"/>
  <c r="BE183" i="5"/>
  <c r="BE223" i="5"/>
  <c r="BE301" i="5"/>
  <c r="BE314" i="5"/>
  <c r="BE371" i="5"/>
  <c r="J130" i="4"/>
  <c r="J100" i="4" s="1"/>
  <c r="J91" i="5"/>
  <c r="J123" i="5"/>
  <c r="BE153" i="5"/>
  <c r="BE263" i="5"/>
  <c r="BE326" i="5"/>
  <c r="BE351" i="5"/>
  <c r="BE258" i="5"/>
  <c r="BE322" i="5"/>
  <c r="BE346" i="5"/>
  <c r="BE348" i="5"/>
  <c r="BE373" i="5"/>
  <c r="BE129" i="5"/>
  <c r="BE137" i="5"/>
  <c r="BE161" i="5"/>
  <c r="BE182" i="5"/>
  <c r="BE205" i="5"/>
  <c r="BE206" i="5"/>
  <c r="BE255" i="5"/>
  <c r="BE273" i="5"/>
  <c r="BE355" i="5"/>
  <c r="J92" i="4"/>
  <c r="J116" i="4"/>
  <c r="BE150" i="4"/>
  <c r="J127" i="3"/>
  <c r="J98" i="3" s="1"/>
  <c r="F91" i="4"/>
  <c r="F119" i="4"/>
  <c r="BE140" i="4"/>
  <c r="BE147" i="4"/>
  <c r="J118" i="4"/>
  <c r="BE143" i="4"/>
  <c r="BE154" i="4"/>
  <c r="E85" i="4"/>
  <c r="BE131" i="4"/>
  <c r="BE135" i="4"/>
  <c r="BE136" i="4"/>
  <c r="BE171" i="4"/>
  <c r="BA97" i="1"/>
  <c r="BE166" i="4"/>
  <c r="BE125" i="4"/>
  <c r="BE164" i="4"/>
  <c r="J89" i="3"/>
  <c r="BE215" i="3"/>
  <c r="BE248" i="3"/>
  <c r="BE275" i="3"/>
  <c r="BE291" i="3"/>
  <c r="BE313" i="3"/>
  <c r="BE325" i="3"/>
  <c r="BE353" i="3"/>
  <c r="BE357" i="3"/>
  <c r="BE372" i="3"/>
  <c r="J122" i="3"/>
  <c r="BE136" i="3"/>
  <c r="BE288" i="3"/>
  <c r="BE297" i="3"/>
  <c r="BE310" i="3"/>
  <c r="BE317" i="3"/>
  <c r="BE324" i="3"/>
  <c r="BE338" i="3"/>
  <c r="BE132" i="3"/>
  <c r="BE170" i="3"/>
  <c r="BE202" i="3"/>
  <c r="BE279" i="3"/>
  <c r="BK136" i="2"/>
  <c r="E85" i="3"/>
  <c r="J91" i="3"/>
  <c r="F122" i="3"/>
  <c r="BE128" i="3"/>
  <c r="BE145" i="3"/>
  <c r="BE177" i="3"/>
  <c r="BE189" i="3"/>
  <c r="BE197" i="3"/>
  <c r="BE300" i="3"/>
  <c r="BE323" i="3"/>
  <c r="BE328" i="3"/>
  <c r="BE342" i="3"/>
  <c r="BE346" i="3"/>
  <c r="BE359" i="3"/>
  <c r="BE385" i="3"/>
  <c r="BE390" i="3"/>
  <c r="BE152" i="3"/>
  <c r="BE176" i="3"/>
  <c r="BE184" i="3"/>
  <c r="BE223" i="3"/>
  <c r="BE241" i="3"/>
  <c r="BE263" i="3"/>
  <c r="BE284" i="3"/>
  <c r="BE294" i="3"/>
  <c r="BE140" i="3"/>
  <c r="BE160" i="3"/>
  <c r="BE271" i="3"/>
  <c r="BE386" i="3"/>
  <c r="F121" i="3"/>
  <c r="BE196" i="3"/>
  <c r="BE201" i="3"/>
  <c r="BE211" i="3"/>
  <c r="BE234" i="3"/>
  <c r="BE247" i="3"/>
  <c r="BE255" i="3"/>
  <c r="BE303" i="3"/>
  <c r="BE307" i="3"/>
  <c r="BE330" i="3"/>
  <c r="BE365" i="3"/>
  <c r="BE376" i="3"/>
  <c r="BE395" i="3"/>
  <c r="BE150" i="3"/>
  <c r="BE205" i="3"/>
  <c r="BE259" i="3"/>
  <c r="BE333" i="3"/>
  <c r="BE377" i="3"/>
  <c r="BE384" i="3"/>
  <c r="BD95" i="1"/>
  <c r="BC95" i="1"/>
  <c r="E85" i="2"/>
  <c r="J89" i="2"/>
  <c r="F91" i="2"/>
  <c r="J91" i="2"/>
  <c r="F92" i="2"/>
  <c r="J92" i="2"/>
  <c r="BE138" i="2"/>
  <c r="BE142" i="2"/>
  <c r="BE146" i="2"/>
  <c r="BE150" i="2"/>
  <c r="BE153" i="2"/>
  <c r="BE157" i="2"/>
  <c r="BE170" i="2"/>
  <c r="BE180" i="2"/>
  <c r="BE185" i="2"/>
  <c r="BE190" i="2"/>
  <c r="BE194" i="2"/>
  <c r="BE197" i="2"/>
  <c r="BE201" i="2"/>
  <c r="BE203" i="2"/>
  <c r="BE208" i="2"/>
  <c r="BE211" i="2"/>
  <c r="BE216" i="2"/>
  <c r="BE223" i="2"/>
  <c r="BE228" i="2"/>
  <c r="BE233" i="2"/>
  <c r="BE238" i="2"/>
  <c r="BE240" i="2"/>
  <c r="BE245" i="2"/>
  <c r="BE246" i="2"/>
  <c r="BE310" i="2"/>
  <c r="BE376" i="2"/>
  <c r="BE383" i="2"/>
  <c r="BE402" i="2"/>
  <c r="BE403" i="2"/>
  <c r="BE425" i="2"/>
  <c r="BE426" i="2"/>
  <c r="BE441" i="2"/>
  <c r="BE442" i="2"/>
  <c r="BE447" i="2"/>
  <c r="BE451" i="2"/>
  <c r="BE454" i="2"/>
  <c r="BE460" i="2"/>
  <c r="BE461" i="2"/>
  <c r="BE465" i="2"/>
  <c r="BE490" i="2"/>
  <c r="BE523" i="2"/>
  <c r="BE554" i="2"/>
  <c r="BE574" i="2"/>
  <c r="BE575" i="2"/>
  <c r="BE583" i="2"/>
  <c r="BE585" i="2"/>
  <c r="BE589" i="2"/>
  <c r="BE613" i="2"/>
  <c r="BE617" i="2"/>
  <c r="BE621" i="2"/>
  <c r="BE625" i="2"/>
  <c r="BE629" i="2"/>
  <c r="BE634" i="2"/>
  <c r="BE639" i="2"/>
  <c r="BE644" i="2"/>
  <c r="BE648" i="2"/>
  <c r="BE666" i="2"/>
  <c r="BE669" i="2"/>
  <c r="BE672" i="2"/>
  <c r="BE675" i="2"/>
  <c r="BE678" i="2"/>
  <c r="BE681" i="2"/>
  <c r="BE685" i="2"/>
  <c r="BE688" i="2"/>
  <c r="BE691" i="2"/>
  <c r="BE695" i="2"/>
  <c r="BE700" i="2"/>
  <c r="BE703" i="2"/>
  <c r="BE706" i="2"/>
  <c r="BE710" i="2"/>
  <c r="BE715" i="2"/>
  <c r="BE716" i="2"/>
  <c r="BE717" i="2"/>
  <c r="BE720" i="2"/>
  <c r="BE722" i="2"/>
  <c r="BE725" i="2"/>
  <c r="BE731" i="2"/>
  <c r="BE735" i="2"/>
  <c r="BE736" i="2"/>
  <c r="BE740" i="2"/>
  <c r="BE744" i="2"/>
  <c r="BE750" i="2"/>
  <c r="BE753" i="2"/>
  <c r="BE755" i="2"/>
  <c r="BE768" i="2"/>
  <c r="BE776" i="2"/>
  <c r="BE781" i="2"/>
  <c r="BE783" i="2"/>
  <c r="BE787" i="2"/>
  <c r="BE792" i="2"/>
  <c r="BE797" i="2"/>
  <c r="BE803" i="2"/>
  <c r="BE814" i="2"/>
  <c r="BE825" i="2"/>
  <c r="BE850" i="2"/>
  <c r="BE867" i="2"/>
  <c r="BE868" i="2"/>
  <c r="BE871" i="2"/>
  <c r="BE883" i="2"/>
  <c r="BE885" i="2"/>
  <c r="BE904" i="2"/>
  <c r="BE908" i="2"/>
  <c r="BE912" i="2"/>
  <c r="BE933" i="2"/>
  <c r="BE937" i="2"/>
  <c r="BE939" i="2"/>
  <c r="BE945" i="2"/>
  <c r="BE950" i="2"/>
  <c r="BE956" i="2"/>
  <c r="BE988" i="2"/>
  <c r="BE992" i="2"/>
  <c r="BB95" i="1"/>
  <c r="BA95" i="1"/>
  <c r="F35" i="4"/>
  <c r="BB97" i="1" s="1"/>
  <c r="F35" i="5"/>
  <c r="BB98" i="1"/>
  <c r="F37" i="6"/>
  <c r="BD99" i="1" s="1"/>
  <c r="F35" i="10"/>
  <c r="BB103" i="1" s="1"/>
  <c r="F34" i="12"/>
  <c r="BA105" i="1" s="1"/>
  <c r="J34" i="3"/>
  <c r="AW96" i="1"/>
  <c r="F36" i="6"/>
  <c r="BC99" i="1" s="1"/>
  <c r="F34" i="11"/>
  <c r="BA104" i="1" s="1"/>
  <c r="F35" i="12"/>
  <c r="BB105" i="1" s="1"/>
  <c r="J34" i="4"/>
  <c r="AW97" i="1" s="1"/>
  <c r="F37" i="4"/>
  <c r="BD97" i="1" s="1"/>
  <c r="J34" i="5"/>
  <c r="AW98" i="1" s="1"/>
  <c r="F37" i="7"/>
  <c r="BD100" i="1" s="1"/>
  <c r="J34" i="8"/>
  <c r="AW101" i="1"/>
  <c r="F37" i="9"/>
  <c r="BD102" i="1"/>
  <c r="F34" i="10"/>
  <c r="BA103" i="1"/>
  <c r="F35" i="11"/>
  <c r="BB104" i="1"/>
  <c r="F36" i="3"/>
  <c r="BC96" i="1"/>
  <c r="F36" i="5"/>
  <c r="BC98" i="1"/>
  <c r="F36" i="7"/>
  <c r="BC100" i="1"/>
  <c r="F34" i="7"/>
  <c r="BA100" i="1"/>
  <c r="F35" i="8"/>
  <c r="BB101" i="1"/>
  <c r="F37" i="8"/>
  <c r="BD101" i="1"/>
  <c r="J34" i="9"/>
  <c r="AW102" i="1"/>
  <c r="F35" i="9"/>
  <c r="BB102" i="1"/>
  <c r="J34" i="11"/>
  <c r="AW104" i="1"/>
  <c r="F37" i="12"/>
  <c r="BD105" i="1" s="1"/>
  <c r="F34" i="3"/>
  <c r="BA96" i="1"/>
  <c r="J34" i="6"/>
  <c r="AW99" i="1"/>
  <c r="J34" i="10"/>
  <c r="AW103" i="1"/>
  <c r="F36" i="12"/>
  <c r="BC105" i="1" s="1"/>
  <c r="F36" i="4"/>
  <c r="BC97" i="1" s="1"/>
  <c r="F34" i="5"/>
  <c r="BA98" i="1" s="1"/>
  <c r="F35" i="6"/>
  <c r="BB99" i="1" s="1"/>
  <c r="F36" i="11"/>
  <c r="BC104" i="1"/>
  <c r="J30" i="8"/>
  <c r="F35" i="3"/>
  <c r="BB96" i="1" s="1"/>
  <c r="F34" i="6"/>
  <c r="BA99" i="1" s="1"/>
  <c r="F36" i="10"/>
  <c r="BC103" i="1" s="1"/>
  <c r="F37" i="3"/>
  <c r="BD96" i="1" s="1"/>
  <c r="F37" i="5"/>
  <c r="BD98" i="1" s="1"/>
  <c r="F35" i="7"/>
  <c r="BB100" i="1"/>
  <c r="J34" i="7"/>
  <c r="AW100" i="1" s="1"/>
  <c r="F36" i="8"/>
  <c r="BC101" i="1" s="1"/>
  <c r="F34" i="8"/>
  <c r="BA101" i="1" s="1"/>
  <c r="F36" i="9"/>
  <c r="BC102" i="1"/>
  <c r="F34" i="9"/>
  <c r="BA102" i="1" s="1"/>
  <c r="F37" i="10"/>
  <c r="BD103" i="1" s="1"/>
  <c r="F37" i="11"/>
  <c r="BD104" i="1" s="1"/>
  <c r="J34" i="12"/>
  <c r="AW105" i="1" s="1"/>
  <c r="R125" i="3" l="1"/>
  <c r="BK138" i="5"/>
  <c r="J138" i="5" s="1"/>
  <c r="J100" i="5" s="1"/>
  <c r="BK269" i="6"/>
  <c r="J269" i="6" s="1"/>
  <c r="P121" i="10"/>
  <c r="AU103" i="1"/>
  <c r="P136" i="2"/>
  <c r="T269" i="6"/>
  <c r="P723" i="2"/>
  <c r="T126" i="3"/>
  <c r="T125" i="3"/>
  <c r="BK129" i="4"/>
  <c r="J129" i="4" s="1"/>
  <c r="J99" i="4" s="1"/>
  <c r="P269" i="6"/>
  <c r="R121" i="10"/>
  <c r="T125" i="6"/>
  <c r="T124" i="6"/>
  <c r="T121" i="10"/>
  <c r="T138" i="5"/>
  <c r="T126" i="5"/>
  <c r="P126" i="5"/>
  <c r="AU98" i="1"/>
  <c r="P124" i="9"/>
  <c r="AU102" i="1"/>
  <c r="BK126" i="3"/>
  <c r="J126" i="3"/>
  <c r="J97" i="3" s="1"/>
  <c r="R138" i="5"/>
  <c r="R126" i="5"/>
  <c r="T124" i="9"/>
  <c r="BK124" i="9"/>
  <c r="J124" i="9"/>
  <c r="J96" i="9"/>
  <c r="R124" i="9"/>
  <c r="P125" i="6"/>
  <c r="T136" i="2"/>
  <c r="T135" i="2" s="1"/>
  <c r="R269" i="6"/>
  <c r="R124" i="6"/>
  <c r="P126" i="3"/>
  <c r="P125" i="3" s="1"/>
  <c r="AU96" i="1" s="1"/>
  <c r="R136" i="2"/>
  <c r="R135" i="2"/>
  <c r="R723" i="2"/>
  <c r="AG101" i="1"/>
  <c r="AN101" i="1" s="1"/>
  <c r="BK121" i="10"/>
  <c r="J121" i="10"/>
  <c r="J30" i="10" s="1"/>
  <c r="AG103" i="1" s="1"/>
  <c r="AN103" i="1" s="1"/>
  <c r="BK117" i="12"/>
  <c r="J117" i="12"/>
  <c r="J96" i="12" s="1"/>
  <c r="BK723" i="2"/>
  <c r="J723" i="2" s="1"/>
  <c r="J105" i="2" s="1"/>
  <c r="BK331" i="3"/>
  <c r="J331" i="3"/>
  <c r="BK118" i="11"/>
  <c r="J118" i="11"/>
  <c r="J96" i="11"/>
  <c r="AG100" i="1"/>
  <c r="J96" i="7"/>
  <c r="J182" i="7"/>
  <c r="J97" i="7"/>
  <c r="BK124" i="6"/>
  <c r="J124" i="6"/>
  <c r="J96" i="6" s="1"/>
  <c r="BK122" i="4"/>
  <c r="J122" i="4" s="1"/>
  <c r="J30" i="4" s="1"/>
  <c r="AG97" i="1" s="1"/>
  <c r="J136" i="2"/>
  <c r="J97" i="2"/>
  <c r="F33" i="4"/>
  <c r="AZ97" i="1" s="1"/>
  <c r="J33" i="6"/>
  <c r="AV99" i="1" s="1"/>
  <c r="AT99" i="1" s="1"/>
  <c r="F33" i="11"/>
  <c r="AZ104" i="1"/>
  <c r="BA94" i="1"/>
  <c r="W30" i="1" s="1"/>
  <c r="J33" i="2"/>
  <c r="AV95" i="1" s="1"/>
  <c r="AT95" i="1" s="1"/>
  <c r="F33" i="5"/>
  <c r="AZ98" i="1" s="1"/>
  <c r="F33" i="8"/>
  <c r="AZ101" i="1"/>
  <c r="J33" i="10"/>
  <c r="AV103" i="1"/>
  <c r="AT103" i="1"/>
  <c r="BC94" i="1"/>
  <c r="W32" i="1" s="1"/>
  <c r="J33" i="4"/>
  <c r="AV97" i="1" s="1"/>
  <c r="AT97" i="1" s="1"/>
  <c r="F33" i="6"/>
  <c r="AZ99" i="1" s="1"/>
  <c r="J33" i="11"/>
  <c r="AV104" i="1" s="1"/>
  <c r="AT104" i="1" s="1"/>
  <c r="J33" i="3"/>
  <c r="AV96" i="1"/>
  <c r="AT96" i="1" s="1"/>
  <c r="F33" i="7"/>
  <c r="AZ100" i="1"/>
  <c r="J33" i="9"/>
  <c r="AV102" i="1" s="1"/>
  <c r="AT102" i="1" s="1"/>
  <c r="F33" i="12"/>
  <c r="AZ105" i="1"/>
  <c r="J33" i="5"/>
  <c r="AV98" i="1"/>
  <c r="AT98" i="1" s="1"/>
  <c r="J33" i="8"/>
  <c r="AV101" i="1"/>
  <c r="AT101" i="1"/>
  <c r="F33" i="10"/>
  <c r="AZ103" i="1"/>
  <c r="J33" i="12"/>
  <c r="AV105" i="1" s="1"/>
  <c r="AT105" i="1" s="1"/>
  <c r="BB94" i="1"/>
  <c r="W31" i="1" s="1"/>
  <c r="F33" i="3"/>
  <c r="AZ96" i="1"/>
  <c r="J33" i="7"/>
  <c r="AV100" i="1"/>
  <c r="AT100" i="1" s="1"/>
  <c r="AN100" i="1" s="1"/>
  <c r="F33" i="9"/>
  <c r="AZ102" i="1"/>
  <c r="BD94" i="1"/>
  <c r="W33" i="1" s="1"/>
  <c r="F33" i="2"/>
  <c r="AZ95" i="1" s="1"/>
  <c r="P124" i="6" l="1"/>
  <c r="AU99" i="1" s="1"/>
  <c r="BK126" i="5"/>
  <c r="J126" i="5" s="1"/>
  <c r="J96" i="5" s="1"/>
  <c r="P135" i="2"/>
  <c r="AU95" i="1" s="1"/>
  <c r="AU94" i="1" s="1"/>
  <c r="J96" i="10"/>
  <c r="BK135" i="2"/>
  <c r="J135" i="2" s="1"/>
  <c r="J30" i="2" s="1"/>
  <c r="AG95" i="1" s="1"/>
  <c r="BK125" i="3"/>
  <c r="J125" i="3"/>
  <c r="J39" i="10"/>
  <c r="J39" i="8"/>
  <c r="J39" i="7"/>
  <c r="AN97" i="1"/>
  <c r="J96" i="4"/>
  <c r="J39" i="4"/>
  <c r="J30" i="12"/>
  <c r="AG105" i="1"/>
  <c r="J30" i="3"/>
  <c r="AG96" i="1" s="1"/>
  <c r="J30" i="6"/>
  <c r="AG99" i="1"/>
  <c r="AN99" i="1"/>
  <c r="AZ94" i="1"/>
  <c r="W29" i="1" s="1"/>
  <c r="J30" i="11"/>
  <c r="AG104" i="1" s="1"/>
  <c r="AN104" i="1" s="1"/>
  <c r="AY94" i="1"/>
  <c r="J30" i="9"/>
  <c r="AG102" i="1"/>
  <c r="J30" i="5"/>
  <c r="AG98" i="1" s="1"/>
  <c r="AX94" i="1"/>
  <c r="AW94" i="1"/>
  <c r="AK30" i="1" s="1"/>
  <c r="J39" i="3" l="1"/>
  <c r="J39" i="2"/>
  <c r="J39" i="9"/>
  <c r="J39" i="12"/>
  <c r="J96" i="2"/>
  <c r="J96" i="3"/>
  <c r="J39" i="11"/>
  <c r="J39" i="6"/>
  <c r="J39" i="5"/>
  <c r="AN98" i="1"/>
  <c r="AN95" i="1"/>
  <c r="AN96" i="1"/>
  <c r="AN102" i="1"/>
  <c r="AN105" i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<sst xmlns="http://schemas.openxmlformats.org/spreadsheetml/2006/main" count="21413" uniqueCount="1642">
  <si>
    <t>Export Komplet</t>
  </si>
  <si>
    <t/>
  </si>
  <si>
    <t>2.0</t>
  </si>
  <si>
    <t>False</t>
  </si>
  <si>
    <t>{180d3ed5-aac5-4f21-ae99-df19d52fdfce}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</si>
  <si>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</si>
  <si>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</si>
  <si>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</si>
  <si>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</si>
  <si>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</si>
  <si>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</si>
  <si>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</si>
  <si>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</si>
  <si>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</si>
  <si>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202108R22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</si>
  <si>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</si>
  <si>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</si>
  <si>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 budovy školy gymnázia SOŠ a VOŠ,Nový Bydžov</t>
  </si>
  <si>
    <t>KSO:</t>
  </si>
  <si>
    <t>CC-CZ:</t>
  </si>
  <si>
    <t>Místo:</t>
  </si>
  <si>
    <t xml:space="preserve"> </t>
  </si>
  <si>
    <t>Datum:</t>
  </si>
  <si>
    <t>25. 3. 2022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</si>
  <si>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</si>
  <si>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</si>
  <si>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</si>
  <si>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</si>
  <si>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</si>
  <si>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</si>
  <si>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</si>
  <si>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</si>
  <si>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</si>
  <si>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</si>
  <si>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</si>
  <si>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</si>
  <si>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</si>
  <si>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</si>
  <si>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</si>
  <si>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</si>
  <si>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</si>
  <si>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</si>
  <si>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</si>
  <si>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</si>
  <si>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</si>
  <si>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</si>
  <si>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</si>
  <si>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</si>
  <si>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</si>
  <si>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</si>
  <si>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</si>
  <si>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</si>
  <si>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</si>
  <si>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</si>
  <si>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</si>
  <si>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</si>
  <si>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</si>
  <si>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</si>
  <si>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</si>
  <si>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</si>
  <si>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</si>
  <si>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</si>
  <si>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</si>
  <si>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</si>
  <si>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</si>
  <si>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</si>
  <si>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</si>
  <si>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</si>
  <si>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</si>
  <si>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</si>
  <si>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</si>
  <si>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</si>
  <si>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</si>
  <si>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</si>
  <si>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</si>
  <si>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</si>
  <si>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</si>
  <si>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</si>
  <si>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</si>
  <si>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obvodového...</t>
  </si>
  <si>
    <t>STA</t>
  </si>
  <si>
    <t>1</t>
  </si>
  <si>
    <t>{c7d50f4d-88ae-475d-821e-7364f2a212d3}</t>
  </si>
  <si>
    <t>2</t>
  </si>
  <si>
    <t>01.1</t>
  </si>
  <si>
    <t>Zateplení obvodové...</t>
  </si>
  <si>
    <t>{56f011fb-170d-4298-89b4-fccc0511c882}</t>
  </si>
  <si>
    <t>02</t>
  </si>
  <si>
    <t>Zateplení podlahy na...</t>
  </si>
  <si>
    <t>{283e740e-f409-4a85-bfae-8423fb64b0f6}</t>
  </si>
  <si>
    <t>03</t>
  </si>
  <si>
    <t>Rekonstrukce střešní...</t>
  </si>
  <si>
    <t>{a7ba70dd-384a-4f5d-8afe-1d0a61c9196d}</t>
  </si>
  <si>
    <t>04</t>
  </si>
  <si>
    <t>Výměna výplní otvorů</t>
  </si>
  <si>
    <t>{7eb02887-6599-49df-b6c0-2d8125bd045c}</t>
  </si>
  <si>
    <t>05</t>
  </si>
  <si>
    <t>Vzduchotechnika</t>
  </si>
  <si>
    <t>{ac757ea5-f2b0-4c8a-9f61-63a2adeeff8d}</t>
  </si>
  <si>
    <t>06.1</t>
  </si>
  <si>
    <t>RVZT</t>
  </si>
  <si>
    <t>{e1f960a0-58d1-4822-bf9b-c6b05c00bf3c}</t>
  </si>
  <si>
    <t>06.2</t>
  </si>
  <si>
    <t>Elektro</t>
  </si>
  <si>
    <t>{490d9924-50a6-4c04-98f1-fab639aecf91}</t>
  </si>
  <si>
    <t>06.3</t>
  </si>
  <si>
    <t>Žaluzie</t>
  </si>
  <si>
    <t>{73ed2b71-6271-4ee5-84e6-47e62c64cd81}</t>
  </si>
  <si>
    <t>07</t>
  </si>
  <si>
    <t>žaluzie</t>
  </si>
  <si>
    <t>{ad5923e1-8cd7-4975-89cf-f65fc4c15fc6}</t>
  </si>
  <si>
    <t>VRN</t>
  </si>
  <si>
    <t>Vedlejší rozpočtové...</t>
  </si>
  <si>
    <t>{25e3bd7d-4c6c-4a4c-9a6d-239ce953a8b1}</t>
  </si>
  <si>
    <t>KRYCÍ LIST SOUPISU PRACÍ</t>
  </si>
  <si>
    <t>Objekt:</t>
  </si>
  <si>
    <t>01 - Zateplení obvodového...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</si>
  <si>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</si>
  <si>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</si>
  <si>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</si>
  <si>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</si>
  <si>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</si>
  <si>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</si>
  <si>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</si>
  <si>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</si>
  <si>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</si>
  <si>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</si>
  <si>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</si>
  <si>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</si>
  <si>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</si>
  <si>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</si>
  <si>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</si>
  <si>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</si>
  <si>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</si>
  <si>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</si>
  <si>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</si>
  <si>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</si>
  <si>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</si>
  <si>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</si>
  <si>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</si>
  <si>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</si>
  <si>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</si>
  <si>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</si>
  <si>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</si>
  <si>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</si>
  <si>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</si>
  <si>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</si>
  <si>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</si>
  <si>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</si>
  <si>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</si>
  <si>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</si>
  <si>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</si>
  <si>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</si>
  <si>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</si>
  <si>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</si>
  <si>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</si>
  <si>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</si>
  <si>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</si>
  <si>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</si>
  <si>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</si>
  <si>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</si>
  <si>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</si>
  <si>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01</t>
  </si>
  <si>
    <t>4</t>
  </si>
  <si>
    <t>VV</t>
  </si>
  <si>
    <t>"stávající okapový chodník - v.č. A 01 - 13</t>
  </si>
  <si>
    <t>(10,2+1,5+19,5+25+6,5+10+25+1,5)*0,5</t>
  </si>
  <si>
    <t>Součet</t>
  </si>
  <si>
    <t>113107112</t>
  </si>
  <si>
    <t>Odstranění podkladu z kameniva těženého tl 200 mm ručně</t>
  </si>
  <si>
    <t>3</t>
  </si>
  <si>
    <t>181111122</t>
  </si>
  <si>
    <t>Plošná úprava terénu do 500 m2 zemina tř 1 až 4 nerovnosti do 150 mm ve svahu do 1:2</t>
  </si>
  <si>
    <t>6</t>
  </si>
  <si>
    <t>181951112</t>
  </si>
  <si>
    <t>Úprava pláně v hornině třídy těžitelnosti I, skupiny 1 až 3 se zhutněním</t>
  </si>
  <si>
    <t>8</t>
  </si>
  <si>
    <t>49,6</t>
  </si>
  <si>
    <t>5</t>
  </si>
  <si>
    <t>183403153</t>
  </si>
  <si>
    <t>Obdělání půdy hrabáním v rovině a svahu do 1:5</t>
  </si>
  <si>
    <t>10</t>
  </si>
  <si>
    <t>Svislé a kompletní konstrukce</t>
  </si>
  <si>
    <t>346R1</t>
  </si>
  <si>
    <t>Provedení prosupů ve stropech</t>
  </si>
  <si>
    <t>kus</t>
  </si>
  <si>
    <t>CS Vlastní</t>
  </si>
  <si>
    <t>12</t>
  </si>
  <si>
    <t>dle popisu v PD a v.č.A 01 - 13</t>
  </si>
  <si>
    <t>1NP</t>
  </si>
  <si>
    <t>2NP</t>
  </si>
  <si>
    <t>3NP</t>
  </si>
  <si>
    <t>střecha přístavby</t>
  </si>
  <si>
    <t>střecha tělocvičny</t>
  </si>
  <si>
    <t>7</t>
  </si>
  <si>
    <t>346R10</t>
  </si>
  <si>
    <t>Provedení prosupů ve zdivu</t>
  </si>
  <si>
    <t>14</t>
  </si>
  <si>
    <t>Komunikace pozemní</t>
  </si>
  <si>
    <t>596211110</t>
  </si>
  <si>
    <t>Kladení zámkové dlažby komunikací pro pěší tl 60 mm skupiny A pl do 50 m2</t>
  </si>
  <si>
    <t>16</t>
  </si>
  <si>
    <t>"stávající okapový chodník - v.č. A 01 - 13 - zpětné osazení dlažby</t>
  </si>
  <si>
    <t>Úpravy povrchů, podlahy a osazování výplní</t>
  </si>
  <si>
    <t>9</t>
  </si>
  <si>
    <t>619996145</t>
  </si>
  <si>
    <t>Ochrana konstrukcí nebo samostatných prvků obalením geotextilií</t>
  </si>
  <si>
    <t>18</t>
  </si>
  <si>
    <t>"zakrytím pod lešením</t>
  </si>
  <si>
    <t>(56+7+7+5+5+6+19+16+26+15+15+56+23+2+10+7)*1,5</t>
  </si>
  <si>
    <t>-84"sever</t>
  </si>
  <si>
    <t>621131121</t>
  </si>
  <si>
    <t>Penetrační disperzní nátěr vnějších podhledů nanášený ručně</t>
  </si>
  <si>
    <t>20</t>
  </si>
  <si>
    <t>dle popisu v PD v.č. A01- 13  a TZ str. 9</t>
  </si>
  <si>
    <t>(55,4+6,3+6,3+4,7+4,7+5,3+8+2)*0,8</t>
  </si>
  <si>
    <t>11</t>
  </si>
  <si>
    <t>621135011</t>
  </si>
  <si>
    <t>Vyrovnání podkladu vnějších podhledů tmelem tl do 2 mm</t>
  </si>
  <si>
    <t>22</t>
  </si>
  <si>
    <t xml:space="preserve">74,16" pro vyrovnání podkladu </t>
  </si>
  <si>
    <t>621142001</t>
  </si>
  <si>
    <t>Potažení vnějších podhledů sklovláknitým pletivem vtlačeným do tenkovrstvé hmoty</t>
  </si>
  <si>
    <t>24</t>
  </si>
  <si>
    <t>13</t>
  </si>
  <si>
    <t>621151001</t>
  </si>
  <si>
    <t>Penetrační akrylátový nátěr vnějších pastovitých tenkovrstvých omítek podhledů</t>
  </si>
  <si>
    <t>-289715331</t>
  </si>
  <si>
    <t>79,72</t>
  </si>
  <si>
    <t>621221011</t>
  </si>
  <si>
    <t>Montáž kontaktního zateplení vnějších podhledů lepením a mechanickým kotvením desek z minerální vlny s podélnou orientací tl do 80 mm</t>
  </si>
  <si>
    <t>26</t>
  </si>
  <si>
    <t>dle popisu v PD v.č. A 0 1 - 13 a TZ str. 10</t>
  </si>
  <si>
    <t>3,8*1,2</t>
  </si>
  <si>
    <t>(1,2+3,8)*0,2</t>
  </si>
  <si>
    <t>M</t>
  </si>
  <si>
    <t>63140348</t>
  </si>
  <si>
    <t>deska tepelně izolační minerální kontaktních fasád podélné vlákno tl 30mm</t>
  </si>
  <si>
    <t>28</t>
  </si>
  <si>
    <t xml:space="preserve">5,56*1,1 </t>
  </si>
  <si>
    <t>621531012</t>
  </si>
  <si>
    <t>Tenkovrstvá silikonová zrnitá omítka zrnitost 1,5 mm vnějších podhledů</t>
  </si>
  <si>
    <t>-1112179113</t>
  </si>
  <si>
    <t>5,56</t>
  </si>
  <si>
    <t>17</t>
  </si>
  <si>
    <t>622131101</t>
  </si>
  <si>
    <t>Cementový postřik vnějších stěn nanášený celoplošně ručně</t>
  </si>
  <si>
    <t>32</t>
  </si>
  <si>
    <t>"vyrovnání podkladu pod provedení KZS -  dle popisu v PD v.č. A 0 1 - 13 a TZ str. 3</t>
  </si>
  <si>
    <t>898,66*0,4+2655,415+103,14</t>
  </si>
  <si>
    <t>-657,52"sever</t>
  </si>
  <si>
    <t>2460,499*0,2" 20 %</t>
  </si>
  <si>
    <t>622131121</t>
  </si>
  <si>
    <t>Penetrace akrylát-silikon vnějších stěn nanášená ručně</t>
  </si>
  <si>
    <t>34</t>
  </si>
  <si>
    <t>" pod provedení KZS -  dle popisu v PD v.č. A 0 1 - 13 a TZ str. 3</t>
  </si>
  <si>
    <t>19</t>
  </si>
  <si>
    <t>622135002</t>
  </si>
  <si>
    <t>Vyrovnání podkladu vnějších stěn maltou cementovou tl do 10 mm</t>
  </si>
  <si>
    <t>36</t>
  </si>
  <si>
    <t>"vyrovnání podkladu pod provedení KZS - cca 20% plochy dle popisu v PD v.č. A 0 1 - 13 a TZ str. 3</t>
  </si>
  <si>
    <t>předpoklad 20%z plochy</t>
  </si>
  <si>
    <t>2460,499*0,2</t>
  </si>
  <si>
    <t>622135011</t>
  </si>
  <si>
    <t>Vyrovnání podkladu vnějších stěn tmelem tl do 2 mm</t>
  </si>
  <si>
    <t>38</t>
  </si>
  <si>
    <t>622151001</t>
  </si>
  <si>
    <t>Penetrační akrylátový nátěr vnějších pastovitých tenkovrstvých omítek stěn</t>
  </si>
  <si>
    <t>1150793542</t>
  </si>
  <si>
    <t>2460,499</t>
  </si>
  <si>
    <t>622211011</t>
  </si>
  <si>
    <t>Montáž kontaktního zateplení vnějších stěn lepením a mechanickým kotvením polystyrénových desek tl do 80 mm</t>
  </si>
  <si>
    <t>40</t>
  </si>
  <si>
    <t>P</t>
  </si>
  <si>
    <t>Poznámka k položce:_x000D_
Poznámka k položce: dle popisu vTZ str. 5</t>
  </si>
  <si>
    <t>dle popisu v TZ str. 4 a PO v.č. A 0 1 - 13</t>
  </si>
  <si>
    <t>0,6*(22,5+10+6,1)</t>
  </si>
  <si>
    <t>23</t>
  </si>
  <si>
    <t>28376442</t>
  </si>
  <si>
    <t>deska z polystyrénu XPS, hrana rovná a strukturovaný povrch 300kPa tl 80mm</t>
  </si>
  <si>
    <t>42</t>
  </si>
  <si>
    <t>622211031</t>
  </si>
  <si>
    <t>Montáž kontaktního zateplení vnějších stěn lepením a mechanickým kotvením polystyrénových desek tl do 160 mm</t>
  </si>
  <si>
    <t>44</t>
  </si>
  <si>
    <t>Poznámka k položce:_x000D_
Poznámka k položce: dle popisuv TZ str. 5</t>
  </si>
  <si>
    <t>dle popisu v PD v.č. A 01 - 13</t>
  </si>
  <si>
    <t>EPS GREY tl. 140 mm</t>
  </si>
  <si>
    <t>přístavba šaten</t>
  </si>
  <si>
    <t>11*22,5</t>
  </si>
  <si>
    <t>-2,3*2,5</t>
  </si>
  <si>
    <t>-1,5*1,5*5</t>
  </si>
  <si>
    <t>-1,5*2,05</t>
  </si>
  <si>
    <t>-1,5*2,05*5</t>
  </si>
  <si>
    <t>-1,5*0,6</t>
  </si>
  <si>
    <t>-0,9*0,6*4</t>
  </si>
  <si>
    <t>9,8*11</t>
  </si>
  <si>
    <t>-1,5*0,6*4*2</t>
  </si>
  <si>
    <t>-1,5*2,05*4</t>
  </si>
  <si>
    <t>6,1*11</t>
  </si>
  <si>
    <t>-1,5*1,5*2</t>
  </si>
  <si>
    <t>2*16,4</t>
  </si>
  <si>
    <t>-2,5*0,6*4</t>
  </si>
  <si>
    <t>0,5*11</t>
  </si>
  <si>
    <t>Mezisoučet</t>
  </si>
  <si>
    <t>tělocvična</t>
  </si>
  <si>
    <t>25,4*9</t>
  </si>
  <si>
    <t>-23,8*5,3</t>
  </si>
  <si>
    <t>10,8*8,1</t>
  </si>
  <si>
    <t>4,9*8,2</t>
  </si>
  <si>
    <t>-17,8*2,4</t>
  </si>
  <si>
    <t>-1*1,8</t>
  </si>
  <si>
    <t>16,2*8,7</t>
  </si>
  <si>
    <t>byt školníka</t>
  </si>
  <si>
    <t>(13,5+7+1,6)*3</t>
  </si>
  <si>
    <t>13,5*4</t>
  </si>
  <si>
    <t>-2,25*1,5*2</t>
  </si>
  <si>
    <t>-1,2*1,5</t>
  </si>
  <si>
    <t>-2,25*1,5</t>
  </si>
  <si>
    <t>-0,6*0,6*3</t>
  </si>
  <si>
    <t>-0,6*0,6</t>
  </si>
  <si>
    <t>-2,4*1,5</t>
  </si>
  <si>
    <t>hlavní budova</t>
  </si>
  <si>
    <t>pohled západní</t>
  </si>
  <si>
    <t>2*9,5</t>
  </si>
  <si>
    <t>15,4*5,7</t>
  </si>
  <si>
    <t>12,7*4,8/2</t>
  </si>
  <si>
    <t>pohled váchodní</t>
  </si>
  <si>
    <t>6,4*14,1</t>
  </si>
  <si>
    <t>-0,6*0,5*4*3</t>
  </si>
  <si>
    <t>pohled jižní</t>
  </si>
  <si>
    <t>14,1*(5,3+11,8+6,4+9,7+4,9+12,9+4,9+10,3+9,2)</t>
  </si>
  <si>
    <t>-1,2*2,1*3*3</t>
  </si>
  <si>
    <t>-1,2*2,1*3</t>
  </si>
  <si>
    <t>-1,2*2,1*2</t>
  </si>
  <si>
    <t>-1,5*3,1</t>
  </si>
  <si>
    <t>-0,6*0,5*8*3</t>
  </si>
  <si>
    <t>-1,2*2,1*3*2</t>
  </si>
  <si>
    <t>-23,16</t>
  </si>
  <si>
    <t>25</t>
  </si>
  <si>
    <t>28376078</t>
  </si>
  <si>
    <t>deska EPS grafitová fasádní tl 140mm</t>
  </si>
  <si>
    <t>46</t>
  </si>
  <si>
    <t xml:space="preserve">odpočet XPS </t>
  </si>
  <si>
    <t>-29,7-23,16</t>
  </si>
  <si>
    <t>1945,035*1,1 "Přepočtené koeficientem množství</t>
  </si>
  <si>
    <t>28376445</t>
  </si>
  <si>
    <t>deska z polystyrénu XPS, hrana rovná a strukturovaný povrch 300kPa tl 140mm</t>
  </si>
  <si>
    <t>48</t>
  </si>
  <si>
    <t>dle popisu v TZ str. 4</t>
  </si>
  <si>
    <t>0,5*(25,1+16)</t>
  </si>
  <si>
    <t>0,5*(13,3+1,4)</t>
  </si>
  <si>
    <t>27,9*1,1 "Přepočtené koeficientem množství</t>
  </si>
  <si>
    <t>27</t>
  </si>
  <si>
    <t>622212051</t>
  </si>
  <si>
    <t>Montáž kontaktního zateplení vnějšího ostění hl. špalety do 400 mm z polystyrenu tl do 40 mm</t>
  </si>
  <si>
    <t>m</t>
  </si>
  <si>
    <t>50</t>
  </si>
  <si>
    <t>Poznámka k položce:_x000D_
Poznámka k položce: dle popisu v TZ str. 5</t>
  </si>
  <si>
    <t>"dle popisu projektu v.č. A 01-13</t>
  </si>
  <si>
    <t>parapety</t>
  </si>
  <si>
    <t>2,1*38</t>
  </si>
  <si>
    <t>0,6*48</t>
  </si>
  <si>
    <t>1,5*10</t>
  </si>
  <si>
    <t>1,5*7</t>
  </si>
  <si>
    <t>1,5*8</t>
  </si>
  <si>
    <t>0,9*4</t>
  </si>
  <si>
    <t>2,5*4</t>
  </si>
  <si>
    <t>1,9*12</t>
  </si>
  <si>
    <t>1,9*8</t>
  </si>
  <si>
    <t>1,19*9</t>
  </si>
  <si>
    <t>1,19*6</t>
  </si>
  <si>
    <t>2,25*3</t>
  </si>
  <si>
    <t>1,2*1</t>
  </si>
  <si>
    <t>0,6*4</t>
  </si>
  <si>
    <t>28376470</t>
  </si>
  <si>
    <t>deska z polystyrénu XPS, hrana rovná a strukturovaný povrch 200kPa tl 20mm</t>
  </si>
  <si>
    <t>52</t>
  </si>
  <si>
    <t>29</t>
  </si>
  <si>
    <t>54</t>
  </si>
  <si>
    <t>špalety</t>
  </si>
  <si>
    <t>(1,2+2,1+2,1)*38</t>
  </si>
  <si>
    <t>(0,6+1,5+1,5)*48</t>
  </si>
  <si>
    <t>(1,5+2,05+2,05)*10</t>
  </si>
  <si>
    <t>(1,5+1,5+1,5)*7</t>
  </si>
  <si>
    <t>(1,5+0,6+0,6)*8</t>
  </si>
  <si>
    <t>(0,9+0,6+0,6)*4</t>
  </si>
  <si>
    <t>(2,5+0,5+0,5)*4</t>
  </si>
  <si>
    <t>(1,9+5,3+5,3)*12</t>
  </si>
  <si>
    <t>(1,9+5,3+5,3)*8</t>
  </si>
  <si>
    <t>(1,19+2,4+2,4)*9</t>
  </si>
  <si>
    <t>(1,19+2,4+2,4)*6</t>
  </si>
  <si>
    <t>(1,5+3+3)*1</t>
  </si>
  <si>
    <t>(1,96+2,6+2,6)*1</t>
  </si>
  <si>
    <t>(2,25+1,5+1,5)*3</t>
  </si>
  <si>
    <t>(1,2+1,5+1,5)*1</t>
  </si>
  <si>
    <t>(0,6+0,6+0,6)*4</t>
  </si>
  <si>
    <t>(2,4+2,55+2,55)*1</t>
  </si>
  <si>
    <t>30</t>
  </si>
  <si>
    <t>28376071</t>
  </si>
  <si>
    <t>deska EPS grafitová fasádní tl 30mm</t>
  </si>
  <si>
    <t>56</t>
  </si>
  <si>
    <t>31</t>
  </si>
  <si>
    <t>622221031</t>
  </si>
  <si>
    <t>Montáž kontaktního zateplení vnějších stěn lepením a mechanickým kotvením desek z minerální vlny s podélnou orientací vláken tl do 160 mm</t>
  </si>
  <si>
    <t>58</t>
  </si>
  <si>
    <t>MW tl. 140 mm</t>
  </si>
  <si>
    <t>10,8*0,9</t>
  </si>
  <si>
    <t>13,5*0,9</t>
  </si>
  <si>
    <t>8,5*0,9</t>
  </si>
  <si>
    <t>pohled východní</t>
  </si>
  <si>
    <t>6,4*0,9</t>
  </si>
  <si>
    <t>0,9*(5,3+11,8+6,4+9,7+4,9+12,9+4,9+10,3+9,2)</t>
  </si>
  <si>
    <t>63141417</t>
  </si>
  <si>
    <t>deska tepelně izolační minerální kontaktních fasád podélné vlákno tl 140mm</t>
  </si>
  <si>
    <t>60</t>
  </si>
  <si>
    <t>33</t>
  </si>
  <si>
    <t>622251101</t>
  </si>
  <si>
    <t>Příplatek k cenám kontaktního zateplení stěn za použití tepelněizolačních zátek z polystyrenu</t>
  </si>
  <si>
    <t>62</t>
  </si>
  <si>
    <t>tepleněizolační zátky</t>
  </si>
  <si>
    <t>1974,735</t>
  </si>
  <si>
    <t>23,16</t>
  </si>
  <si>
    <t>622251105</t>
  </si>
  <si>
    <t>Příplatek k cenám kontaktního zateplení stěn za použití tepelněizolačních zátek z minerální vlny</t>
  </si>
  <si>
    <t>64</t>
  </si>
  <si>
    <t>tepelněizolační zátky</t>
  </si>
  <si>
    <t>103,14</t>
  </si>
  <si>
    <t>35</t>
  </si>
  <si>
    <t>622252001</t>
  </si>
  <si>
    <t>Montáž zakládacích soklových lišt kontaktního zateplení</t>
  </si>
  <si>
    <t>66</t>
  </si>
  <si>
    <t>6,5+6,5+5+5+6+19+14+14+1,5+16+26+6+10+25+2+55</t>
  </si>
  <si>
    <t>59051651</t>
  </si>
  <si>
    <t>profil zakládací Al tl 0,7mm pro ETICS pro izolant tl 140mm</t>
  </si>
  <si>
    <t>68</t>
  </si>
  <si>
    <t>217,5</t>
  </si>
  <si>
    <t>-38,6</t>
  </si>
  <si>
    <t>178,9*1,1 "Přepočtené koeficientem množství</t>
  </si>
  <si>
    <t>37</t>
  </si>
  <si>
    <t>59051645</t>
  </si>
  <si>
    <t>profil zakládací Al tl 0,7mm pro ETICS pro izolant tl 80mm</t>
  </si>
  <si>
    <t>70</t>
  </si>
  <si>
    <t>622252002</t>
  </si>
  <si>
    <t>Montáž ostatních lišt kontaktního zateplení</t>
  </si>
  <si>
    <t>72</t>
  </si>
  <si>
    <t>988,526+936,76+384,406+248,49+142,56</t>
  </si>
  <si>
    <t>39</t>
  </si>
  <si>
    <t>59051476</t>
  </si>
  <si>
    <t>profil okenní začišťovací se sklovláknitou armovací tkaninou 9 mm/2,4 m</t>
  </si>
  <si>
    <t>74</t>
  </si>
  <si>
    <t>(1,2+2,1+2,1)*97</t>
  </si>
  <si>
    <t>(1,95+4,5+4,5+1,5)*1</t>
  </si>
  <si>
    <t>-331,05"sever</t>
  </si>
  <si>
    <t>898,66*1,1 "Přepočtené koeficientem množství</t>
  </si>
  <si>
    <t>59051486</t>
  </si>
  <si>
    <t>lišta rohová PVC 10/15cm s tkaninou</t>
  </si>
  <si>
    <t>76</t>
  </si>
  <si>
    <t>(2,1+2,1)*97</t>
  </si>
  <si>
    <t>(1,5+1,5)*48</t>
  </si>
  <si>
    <t>(2,05+2,05)*10</t>
  </si>
  <si>
    <t>(1,5+1,5)*7</t>
  </si>
  <si>
    <t>(0,6+0,6)*8</t>
  </si>
  <si>
    <t>(0,6+0,6)*4</t>
  </si>
  <si>
    <t>(0,5+0,5)*4</t>
  </si>
  <si>
    <t>(5,3+5,3)*12</t>
  </si>
  <si>
    <t>(5,3+5,3)*8</t>
  </si>
  <si>
    <t>(2,4+2,4)*9</t>
  </si>
  <si>
    <t>(2,4+2,4)*6</t>
  </si>
  <si>
    <t>(4,5+4,5)*1</t>
  </si>
  <si>
    <t>(3+3)*1</t>
  </si>
  <si>
    <t>(2,6+2,6)*1</t>
  </si>
  <si>
    <t>(1,5+1,5)*3</t>
  </si>
  <si>
    <t>(1,5+1,5)*1</t>
  </si>
  <si>
    <t>(2,55+2,55)*1</t>
  </si>
  <si>
    <t>15*4</t>
  </si>
  <si>
    <t>6*15</t>
  </si>
  <si>
    <t>9*1</t>
  </si>
  <si>
    <t>4,5*3</t>
  </si>
  <si>
    <t>10*2</t>
  </si>
  <si>
    <t>9*2</t>
  </si>
  <si>
    <t>-316,8" sever</t>
  </si>
  <si>
    <t>851,6*1,1 "Přepočtené koeficientem množství</t>
  </si>
  <si>
    <t>41</t>
  </si>
  <si>
    <t>59051510</t>
  </si>
  <si>
    <t>profil začišťovací s okapnicí PVC s výztužnou tkaninou pro nadpraží ETICS</t>
  </si>
  <si>
    <t>78</t>
  </si>
  <si>
    <t>2,1*97</t>
  </si>
  <si>
    <t>1*20</t>
  </si>
  <si>
    <t>1,95</t>
  </si>
  <si>
    <t>1,5</t>
  </si>
  <si>
    <t>1,96</t>
  </si>
  <si>
    <t>2,4</t>
  </si>
  <si>
    <t>římsa pos střechou</t>
  </si>
  <si>
    <t>55,4+6,3+6,3+4,7+4,7+5,3+8+2</t>
  </si>
  <si>
    <t>3,8+1,2</t>
  </si>
  <si>
    <t xml:space="preserve">-125,85"sever </t>
  </si>
  <si>
    <t>349,46*1,1 "Přepočtené koeficientem množství</t>
  </si>
  <si>
    <t>59051512</t>
  </si>
  <si>
    <t>profil začišťovací s okapnicí PVC s výztužnou tkaninou pro parapet ETICS</t>
  </si>
  <si>
    <t>80</t>
  </si>
  <si>
    <t>-123,9"sever</t>
  </si>
  <si>
    <t>225,9*1,1 "Přepočtené koeficientem množství</t>
  </si>
  <si>
    <t>43</t>
  </si>
  <si>
    <t>59051516</t>
  </si>
  <si>
    <t>profil ukončovací 14mm PVC hrana</t>
  </si>
  <si>
    <t>82</t>
  </si>
  <si>
    <t>622325102</t>
  </si>
  <si>
    <t>Oprava vnější vápenocementové hladké omítky složitosti 1 stěn v rozsahu do 30%</t>
  </si>
  <si>
    <t>84</t>
  </si>
  <si>
    <t>dle popisu v PD v.č.A 0 1- 13 a TZ str. 3</t>
  </si>
  <si>
    <t>-657,52</t>
  </si>
  <si>
    <t>45</t>
  </si>
  <si>
    <t>622531012</t>
  </si>
  <si>
    <t>Tenkovrstvá silikonová zrnitá omítka zrnitost 1,5 mm vnějších stěn</t>
  </si>
  <si>
    <t>559866828</t>
  </si>
  <si>
    <t>629991001</t>
  </si>
  <si>
    <t>Zakrytí podélných ploch fólií volně položenou</t>
  </si>
  <si>
    <t>88</t>
  </si>
  <si>
    <t>(7+7+5+5+6+19+16+26+15+15+56+23+2+10+7)*1,5</t>
  </si>
  <si>
    <t>47</t>
  </si>
  <si>
    <t>629991011</t>
  </si>
  <si>
    <t>Zakrytí výplní otvorů a svislých ploch fólií přilepenou lepící páskou</t>
  </si>
  <si>
    <t>90</t>
  </si>
  <si>
    <t xml:space="preserve">dle popisu v PD v.č. A 0 1 - 13  </t>
  </si>
  <si>
    <t>otvory</t>
  </si>
  <si>
    <t>1,2*2,1*38</t>
  </si>
  <si>
    <t>0,6*1,5*48</t>
  </si>
  <si>
    <t>1,2*2,05*10</t>
  </si>
  <si>
    <t>1,5*1,5*7</t>
  </si>
  <si>
    <t>1,5*0,6*8</t>
  </si>
  <si>
    <t>0,9*0,6*4</t>
  </si>
  <si>
    <t>2,5*0,5*4</t>
  </si>
  <si>
    <t>1,9*5,3*12</t>
  </si>
  <si>
    <t>1,9*5,3*8</t>
  </si>
  <si>
    <t>1,19*2,4*9</t>
  </si>
  <si>
    <t>1,19*2,4*6</t>
  </si>
  <si>
    <t>1*1,8*20</t>
  </si>
  <si>
    <t>1,5*3</t>
  </si>
  <si>
    <t>1,96*3,6</t>
  </si>
  <si>
    <t>2,25*1,5*3</t>
  </si>
  <si>
    <t>1,2*1,5*1</t>
  </si>
  <si>
    <t>0,6*0,6*4</t>
  </si>
  <si>
    <t>2,4*2,55*1</t>
  </si>
  <si>
    <t>504,951*1,15 "Přepočtené koeficientem množství</t>
  </si>
  <si>
    <t>629995101</t>
  </si>
  <si>
    <t>Očištění vnějších ploch tlakovou vodou</t>
  </si>
  <si>
    <t>92</t>
  </si>
  <si>
    <t>dle popisu v PD</t>
  </si>
  <si>
    <t>49</t>
  </si>
  <si>
    <t>629999031</t>
  </si>
  <si>
    <t>Příplatek k omítce vnějších povrchů za zvýšenou pracnost při ploše otvorů přes 45 do 65 %</t>
  </si>
  <si>
    <t>94</t>
  </si>
  <si>
    <t>příplatek za pracnost  - velký počet otvorů</t>
  </si>
  <si>
    <t>632450134</t>
  </si>
  <si>
    <t>Vyrovnávací cementový potěr tl do 50 mm ze suchých směsí provedený v ploše</t>
  </si>
  <si>
    <t>96</t>
  </si>
  <si>
    <t>dle popisu v TZ str. 10 - spádová vrstva markýzy</t>
  </si>
  <si>
    <t>51</t>
  </si>
  <si>
    <t>637111111</t>
  </si>
  <si>
    <t>Okapový chodník ze štěrkopísku tl 100 mm s udusáním</t>
  </si>
  <si>
    <t>98</t>
  </si>
  <si>
    <t>637R1</t>
  </si>
  <si>
    <t>Dodávka a montáž ocelových nosníků - překlady nad otvory pro VZT - dle popisu v PD</t>
  </si>
  <si>
    <t>soubor</t>
  </si>
  <si>
    <t>100</t>
  </si>
  <si>
    <t>Poznámka k položce:_x000D_
Poznámka k položce: kompletní provedení vč. přesunu hmot a stavebních přípomocí</t>
  </si>
  <si>
    <t>dle popisu v PD v.č. A 0 1 - 13</t>
  </si>
  <si>
    <t>53</t>
  </si>
  <si>
    <t>637R2</t>
  </si>
  <si>
    <t>Dodávka a montáž trojbudek pro rorýse - dle popisu v PD</t>
  </si>
  <si>
    <t>102</t>
  </si>
  <si>
    <t>642942611</t>
  </si>
  <si>
    <t>Osazování zárubní nebo rámů dveřních kovových do 2,5 m2 na montážní pěnu</t>
  </si>
  <si>
    <t>104</t>
  </si>
  <si>
    <t xml:space="preserve">dle popisu v PD,TZ str. 20 a požárně bezpečnostního řesení </t>
  </si>
  <si>
    <t>strojovna VZT na půdě</t>
  </si>
  <si>
    <t>55</t>
  </si>
  <si>
    <t>55331563</t>
  </si>
  <si>
    <t>zárubeň jednokřídlá ocelová s protipožární úpravou tl stěny 110-150mm rozměru 900/1970, 2100mm</t>
  </si>
  <si>
    <t>106</t>
  </si>
  <si>
    <t>Ostatní konstrukce a práce-bourání</t>
  </si>
  <si>
    <t>941111132</t>
  </si>
  <si>
    <t>Montáž lešení řadového trubkového lehkého s podlahami zatížení do 200 kg/m2 š do 1,5 m v do 25 m</t>
  </si>
  <si>
    <t>108</t>
  </si>
  <si>
    <t xml:space="preserve">dle popisu v PD v.č. A 01 - 13 </t>
  </si>
  <si>
    <t>18*(56+7+7+5+5+6)</t>
  </si>
  <si>
    <t>12*19</t>
  </si>
  <si>
    <t>9*16</t>
  </si>
  <si>
    <t>15*3*2</t>
  </si>
  <si>
    <t>9*26</t>
  </si>
  <si>
    <t>10*26</t>
  </si>
  <si>
    <t>16*56</t>
  </si>
  <si>
    <t>23*10</t>
  </si>
  <si>
    <t>11*11</t>
  </si>
  <si>
    <t>2*15</t>
  </si>
  <si>
    <t>11*6</t>
  </si>
  <si>
    <t>8*8</t>
  </si>
  <si>
    <t>-896"sever</t>
  </si>
  <si>
    <t>57</t>
  </si>
  <si>
    <t>941111232</t>
  </si>
  <si>
    <t>Příplatek k lešení řadovému trubkovému lehkému s podlahami š 1,5 m v 25 m za první a ZKD den použití</t>
  </si>
  <si>
    <t>110</t>
  </si>
  <si>
    <t>3105*100</t>
  </si>
  <si>
    <t>941111832</t>
  </si>
  <si>
    <t>Demontáž lešení řadového trubkového lehkého s podlahami zatížení do 200 kg/m2 š do 1,5 m v do 25 m</t>
  </si>
  <si>
    <t>112</t>
  </si>
  <si>
    <t>3105</t>
  </si>
  <si>
    <t>59</t>
  </si>
  <si>
    <t>944511111</t>
  </si>
  <si>
    <t>Montáž ochranné sítě z textilie z umělých vláken</t>
  </si>
  <si>
    <t>114</t>
  </si>
  <si>
    <t>944511211</t>
  </si>
  <si>
    <t>Příplatek k ochranné síti za první a ZKD den použití</t>
  </si>
  <si>
    <t>116</t>
  </si>
  <si>
    <t>61</t>
  </si>
  <si>
    <t>944511811</t>
  </si>
  <si>
    <t>Demontáž ochranné sítě z textilie z umělých vláken</t>
  </si>
  <si>
    <t>118</t>
  </si>
  <si>
    <t>944711111</t>
  </si>
  <si>
    <t>Montáž záchytné stříšky š do 1,5 m</t>
  </si>
  <si>
    <t>120</t>
  </si>
  <si>
    <t>u vstupů</t>
  </si>
  <si>
    <t>3,5*5</t>
  </si>
  <si>
    <t>63</t>
  </si>
  <si>
    <t>944711211</t>
  </si>
  <si>
    <t>Příplatek k záchytné stříšce š do 1,5 m za první a ZKD den použití</t>
  </si>
  <si>
    <t>122</t>
  </si>
  <si>
    <t>17,5*150</t>
  </si>
  <si>
    <t>944711811</t>
  </si>
  <si>
    <t>Demontáž záchytné stříšky š do 1,5 m</t>
  </si>
  <si>
    <t>124</t>
  </si>
  <si>
    <t>17,5</t>
  </si>
  <si>
    <t>65</t>
  </si>
  <si>
    <t>952901111</t>
  </si>
  <si>
    <t>Vyčištění budov bytové a občanské výstavby při výšce podlaží do 4 m</t>
  </si>
  <si>
    <t>126</t>
  </si>
  <si>
    <t>978036131</t>
  </si>
  <si>
    <t>Otlučení (osekání) cementových omítek vnějších ploch v rozsahu do 20 %</t>
  </si>
  <si>
    <t>128</t>
  </si>
  <si>
    <t>67</t>
  </si>
  <si>
    <t>985112131</t>
  </si>
  <si>
    <t>Odsekání degradovaného betonu rubu kleneb a podlah tl do 10 mm</t>
  </si>
  <si>
    <t>130</t>
  </si>
  <si>
    <t>985131311</t>
  </si>
  <si>
    <t>Ruční dočištění ploch stěn, rubu kleneb a podlah ocelových kartáči</t>
  </si>
  <si>
    <t>132</t>
  </si>
  <si>
    <t>69</t>
  </si>
  <si>
    <t>985311311</t>
  </si>
  <si>
    <t>Reprofilace rubu kleneb a podlah cementovými sanačními maltami tl 10 mm</t>
  </si>
  <si>
    <t>134</t>
  </si>
  <si>
    <t>dle popisu v TZ str. 10</t>
  </si>
  <si>
    <t>985321112</t>
  </si>
  <si>
    <t>Ochranný nátěr výztuže na cementové bázi rubu kleneb a podlah 1 vrstva tl 1 mm</t>
  </si>
  <si>
    <t>136</t>
  </si>
  <si>
    <t>997</t>
  </si>
  <si>
    <t>Přesun sutě</t>
  </si>
  <si>
    <t>71</t>
  </si>
  <si>
    <t>997013154</t>
  </si>
  <si>
    <t>Vnitrostaveništní doprava suti a vybouraných hmot pro budovy v do 15 m s omezením mechanizace</t>
  </si>
  <si>
    <t>t</t>
  </si>
  <si>
    <t>138</t>
  </si>
  <si>
    <t>997013501</t>
  </si>
  <si>
    <t>Odvoz suti a vybouraných hmot na skládku nebo meziskládku do 1 km se složením</t>
  </si>
  <si>
    <t>140</t>
  </si>
  <si>
    <t>73</t>
  </si>
  <si>
    <t>997013509</t>
  </si>
  <si>
    <t>Příplatek k odvozu suti a vybouraných hmot na skládku ZKD 1 km přes 1 km</t>
  </si>
  <si>
    <t>142</t>
  </si>
  <si>
    <t>53,847*19 "Přepočtené koeficientem množství</t>
  </si>
  <si>
    <t>997013631</t>
  </si>
  <si>
    <t>Poplatek za uložení na skládce (skládkovné) stavebního odpadu směsného kód odpadu 17 09 04</t>
  </si>
  <si>
    <t>144</t>
  </si>
  <si>
    <t>998</t>
  </si>
  <si>
    <t>Přesun hmot</t>
  </si>
  <si>
    <t>75</t>
  </si>
  <si>
    <t>998011003</t>
  </si>
  <si>
    <t>Přesun hmot pro budovy zděné v do 24 m</t>
  </si>
  <si>
    <t>146</t>
  </si>
  <si>
    <t>PSV</t>
  </si>
  <si>
    <t>Práce a dodávky PSV</t>
  </si>
  <si>
    <t>712</t>
  </si>
  <si>
    <t>Povlakové krytiny</t>
  </si>
  <si>
    <t>712363210</t>
  </si>
  <si>
    <t>Provedení povlakové krytiny střech do 10° montáž střešní fólie horkovzdušným svarem</t>
  </si>
  <si>
    <t>148</t>
  </si>
  <si>
    <t>dle popisu v PD v.č. A01 - 13 a TZ str. 10</t>
  </si>
  <si>
    <t>svislá</t>
  </si>
  <si>
    <t>(1,2*3,8)*0,5</t>
  </si>
  <si>
    <t>77</t>
  </si>
  <si>
    <t>28342411</t>
  </si>
  <si>
    <t>fólie hydroizolační střešní mPVC s nakašírovaným PES rounem určená k lepení tl 1,5mm (účinná tloušťka)</t>
  </si>
  <si>
    <t>150</t>
  </si>
  <si>
    <t>atestována na působení vnějšího požáru Broof(t3) ve skladbě s EPS, určená k použití v mechanicky kotvených střechách</t>
  </si>
  <si>
    <t>6,84</t>
  </si>
  <si>
    <t>712363352</t>
  </si>
  <si>
    <t>Povlakové krytiny střech do 10° z tvarovaných poplastovaných lišt délky 2 m koutová lišta vnitřní a vnější rš 100 mm</t>
  </si>
  <si>
    <t>152</t>
  </si>
  <si>
    <t>79</t>
  </si>
  <si>
    <t>712363505</t>
  </si>
  <si>
    <t>Provedení povlak krytiny mechanicky kotvenou do betonu TI tl do 200 mm krajní pole, budova v do 18m</t>
  </si>
  <si>
    <t>154</t>
  </si>
  <si>
    <t>712363803</t>
  </si>
  <si>
    <t>Odstranění povlakové krytiny mechanicky kotvené do betonu, budova v do 18 m</t>
  </si>
  <si>
    <t>156</t>
  </si>
  <si>
    <t>dle popisu v TZ str. 10 - bude upřesněno na stavbě</t>
  </si>
  <si>
    <t>81</t>
  </si>
  <si>
    <t>712391172</t>
  </si>
  <si>
    <t>Provedení povlakové krytiny střech do 10° ochranné textilní vrstvy</t>
  </si>
  <si>
    <t>158</t>
  </si>
  <si>
    <t>69334002</t>
  </si>
  <si>
    <t>textilie ochranná střech 300g/m2</t>
  </si>
  <si>
    <t>160</t>
  </si>
  <si>
    <t>6,84*1,15</t>
  </si>
  <si>
    <t>83</t>
  </si>
  <si>
    <t>998712103</t>
  </si>
  <si>
    <t>Přesun hmot tonážní tonážní pro krytiny povlakové v objektech v do 24 m</t>
  </si>
  <si>
    <t>162</t>
  </si>
  <si>
    <t>713</t>
  </si>
  <si>
    <t>Izolace tepelné</t>
  </si>
  <si>
    <t>713141152</t>
  </si>
  <si>
    <t>Montáž izolace tepelné střech plochých kladené volně 2 vrstvy rohoží, pásů, dílců, desek vč. kotvení</t>
  </si>
  <si>
    <t>164</t>
  </si>
  <si>
    <t>dle popisu v PD v.č. A01 - 13 a TZ str. 12 a 13</t>
  </si>
  <si>
    <t>střecha 3 NP učebny</t>
  </si>
  <si>
    <t>22,45*9,8</t>
  </si>
  <si>
    <t>střecha tělocvična</t>
  </si>
  <si>
    <t>25,1*15</t>
  </si>
  <si>
    <t>střecha školní byt</t>
  </si>
  <si>
    <t>3,2*8,2</t>
  </si>
  <si>
    <t>10,2*6,8</t>
  </si>
  <si>
    <t>85</t>
  </si>
  <si>
    <t>28372306</t>
  </si>
  <si>
    <t>deska EPS 100 do plochých střech a podlah  tl 60mm</t>
  </si>
  <si>
    <t>166</t>
  </si>
  <si>
    <t>95,6*1,1 "Přepočtené koeficientem množství</t>
  </si>
  <si>
    <t>86</t>
  </si>
  <si>
    <t>713141233</t>
  </si>
  <si>
    <t>Přikotvení tepelné izolace šrouby do betonu pro izolaci tl přes 100 do 140 mm</t>
  </si>
  <si>
    <t>168</t>
  </si>
  <si>
    <t>87</t>
  </si>
  <si>
    <t>998713103</t>
  </si>
  <si>
    <t>Přesun hmot tonážní pro izolace tepelné v objektech v do 24 m</t>
  </si>
  <si>
    <t>170</t>
  </si>
  <si>
    <t>741</t>
  </si>
  <si>
    <t>Elektroinstalace</t>
  </si>
  <si>
    <t>741-R100</t>
  </si>
  <si>
    <t>Demontáž exteriérového svítidla</t>
  </si>
  <si>
    <t>172</t>
  </si>
  <si>
    <t xml:space="preserve">dle popisu v TZ </t>
  </si>
  <si>
    <t>89</t>
  </si>
  <si>
    <t>741-R1001</t>
  </si>
  <si>
    <t>Dodávka a montáž exteriérového svítidla  - kompletní provedení vč. přesunu hmot a stavebních přípomocí</t>
  </si>
  <si>
    <t>174</t>
  </si>
  <si>
    <t>762</t>
  </si>
  <si>
    <t>Konstrukce tesařské</t>
  </si>
  <si>
    <t>762511264</t>
  </si>
  <si>
    <t>Podlahové kce podkladové z desek OSB tl 18 mm nebroušených na pero a drážku šroubovaných</t>
  </si>
  <si>
    <t>176</t>
  </si>
  <si>
    <t>763</t>
  </si>
  <si>
    <t>Konstrukce suché výstavby</t>
  </si>
  <si>
    <t>91</t>
  </si>
  <si>
    <t>763111346</t>
  </si>
  <si>
    <t>SDK příčka tl 125 mm profil CW+UW 100 desky 1xDFH2 12,5 s izolací EI 45 Rw do 51 dB</t>
  </si>
  <si>
    <t>178</t>
  </si>
  <si>
    <t>(8,25+8,25+8+8)*2,5</t>
  </si>
  <si>
    <t>-3*0,9*1,97</t>
  </si>
  <si>
    <t>763121425</t>
  </si>
  <si>
    <t>SDK stěna předsazená tl 112,5 mm profil CW+UW 100 deska 1xDF 12,5 s izolací EI 30 Rw do 12 dB</t>
  </si>
  <si>
    <t>180</t>
  </si>
  <si>
    <t xml:space="preserve">dle popisu v PD,TZ a požárně bezpečnostního řesení </t>
  </si>
  <si>
    <t>a3.06</t>
  </si>
  <si>
    <t>1,45*3,6</t>
  </si>
  <si>
    <t>A3.01</t>
  </si>
  <si>
    <t>(0,8+1,5)*3,6</t>
  </si>
  <si>
    <t>A2.06</t>
  </si>
  <si>
    <t>A2.01</t>
  </si>
  <si>
    <t>(0,8+1,3)*3,6</t>
  </si>
  <si>
    <t>93</t>
  </si>
  <si>
    <t>763131471</t>
  </si>
  <si>
    <t>SDK podhled deska 1xDFH2 12,5 bez izolace dvouvrstvá spodní kce profil CD+UD REI do 90</t>
  </si>
  <si>
    <t>182</t>
  </si>
  <si>
    <t>strop místnosti strojovny na půdě</t>
  </si>
  <si>
    <t>podhled A3.06</t>
  </si>
  <si>
    <t>4,3</t>
  </si>
  <si>
    <t>A.2.06</t>
  </si>
  <si>
    <t>763164545</t>
  </si>
  <si>
    <t>SDK obklad kcí tvaru L š do 0,8 m desky 1xDFH2 12,5</t>
  </si>
  <si>
    <t>184</t>
  </si>
  <si>
    <t>dle popisu v PD v.č. B 0 1 - 13</t>
  </si>
  <si>
    <t>2*2</t>
  </si>
  <si>
    <t>2,5</t>
  </si>
  <si>
    <t>4,9</t>
  </si>
  <si>
    <t>3,45</t>
  </si>
  <si>
    <t>1,5*2</t>
  </si>
  <si>
    <t>3,9</t>
  </si>
  <si>
    <t>1*8</t>
  </si>
  <si>
    <t>95</t>
  </si>
  <si>
    <t>763431011</t>
  </si>
  <si>
    <t>Montáž minerálního podhledu s vyjímatelnými panely vel. do 0,36 m2 na zavěšený polozapuštěný rošt</t>
  </si>
  <si>
    <t>186</t>
  </si>
  <si>
    <t>ozn. Bm.č. 1.05, 2.01,2.02,2.13</t>
  </si>
  <si>
    <t>1,575*2,55</t>
  </si>
  <si>
    <t>2,55*3,75</t>
  </si>
  <si>
    <t>1,55*7,15</t>
  </si>
  <si>
    <t>2,65*20,05</t>
  </si>
  <si>
    <t>2,4*4,7</t>
  </si>
  <si>
    <t>6,5*2,3</t>
  </si>
  <si>
    <t>2,4*12,65</t>
  </si>
  <si>
    <t>2,7*2</t>
  </si>
  <si>
    <t>2,7*20,1</t>
  </si>
  <si>
    <t>A1.08</t>
  </si>
  <si>
    <t>1,7*2</t>
  </si>
  <si>
    <t>59036024</t>
  </si>
  <si>
    <t>panel akustický z části zapuštěný rošt bílá tl 20mm</t>
  </si>
  <si>
    <t>188</t>
  </si>
  <si>
    <t>97</t>
  </si>
  <si>
    <t>763431071</t>
  </si>
  <si>
    <t>Příplatek k montáži minerálního podhledu na stropní konstrukci za šroubování panelu do betonu</t>
  </si>
  <si>
    <t>190</t>
  </si>
  <si>
    <t>197,455</t>
  </si>
  <si>
    <t>763431201</t>
  </si>
  <si>
    <t>Napojení minerálního podhledu na stěnu obvodovou lištou</t>
  </si>
  <si>
    <t>192</t>
  </si>
  <si>
    <t>1,575+1,575+2,55</t>
  </si>
  <si>
    <t>3,75+3,75+2,55</t>
  </si>
  <si>
    <t>1,55+1,55+7,15+7,15</t>
  </si>
  <si>
    <t>2,65+2,65+20,05+20,05</t>
  </si>
  <si>
    <t>2,4+2,41+4,7+4,7</t>
  </si>
  <si>
    <t>6,5+6,5+2,3+2,3</t>
  </si>
  <si>
    <t>12,65</t>
  </si>
  <si>
    <t>2+2+2,7</t>
  </si>
  <si>
    <t>2,7+2,7+20,1+20,1</t>
  </si>
  <si>
    <t>1,7+1,7+2+2</t>
  </si>
  <si>
    <t>99</t>
  </si>
  <si>
    <t>998763303</t>
  </si>
  <si>
    <t>Přesun hmot tonážní pro sádrokartonové konstrukce v objektech v do 24 m</t>
  </si>
  <si>
    <t>194</t>
  </si>
  <si>
    <t>764</t>
  </si>
  <si>
    <t>Konstrukce klempířské</t>
  </si>
  <si>
    <t>764002851</t>
  </si>
  <si>
    <t>Demontáž oplechování parapetů do suti</t>
  </si>
  <si>
    <t>196</t>
  </si>
  <si>
    <t>101</t>
  </si>
  <si>
    <t>764004861</t>
  </si>
  <si>
    <t>Demontáž svodu do suti</t>
  </si>
  <si>
    <t>198</t>
  </si>
  <si>
    <t>4*20</t>
  </si>
  <si>
    <t>764212633</t>
  </si>
  <si>
    <t>Oplechování štítu závětrnou lištou z Pz s povrchovou úpravou rš 250 mm</t>
  </si>
  <si>
    <t>200</t>
  </si>
  <si>
    <t>dle popisu v TZ´str. 9</t>
  </si>
  <si>
    <t>10*4</t>
  </si>
  <si>
    <t>103</t>
  </si>
  <si>
    <t>764216646</t>
  </si>
  <si>
    <t>Oplechování rovných parapetů celoplošně lepené z Pz s povrchovou úpravou rš 500 mm</t>
  </si>
  <si>
    <t>202</t>
  </si>
  <si>
    <t>225,9*1,15 "Přepočtené koeficientem množství</t>
  </si>
  <si>
    <t>764518622</t>
  </si>
  <si>
    <t>Svody kruhové včetně objímek, kolen, odskoků z Pz s povrchovou úpravou průměru 100 mm</t>
  </si>
  <si>
    <t>204</t>
  </si>
  <si>
    <t>120-40</t>
  </si>
  <si>
    <t>105</t>
  </si>
  <si>
    <t>998764103</t>
  </si>
  <si>
    <t>Přesun hmot tonážní pro konstrukce klempířské v objektech v do 24 m</t>
  </si>
  <si>
    <t>206</t>
  </si>
  <si>
    <t>766</t>
  </si>
  <si>
    <t>Konstrukce truhlářské</t>
  </si>
  <si>
    <t>766R100</t>
  </si>
  <si>
    <t>Dodávka a montáž protipožárních dveří - dle popisu v PD</t>
  </si>
  <si>
    <t>208</t>
  </si>
  <si>
    <t xml:space="preserve">dle popisu v PD </t>
  </si>
  <si>
    <t>strojovna VZT půda</t>
  </si>
  <si>
    <t>767</t>
  </si>
  <si>
    <t>Konstrukce zámečnické</t>
  </si>
  <si>
    <t>107</t>
  </si>
  <si>
    <t>767R1</t>
  </si>
  <si>
    <t>Demontáž a zpětné osazení požárního žebříku - dle poisu v PD</t>
  </si>
  <si>
    <t>210</t>
  </si>
  <si>
    <t>dle popsi v TZ str.17</t>
  </si>
  <si>
    <t>767R3</t>
  </si>
  <si>
    <t>Dodávka a montáž ocelového vyrovnávacího schodiště s pororošty - dle popisu v PD</t>
  </si>
  <si>
    <t>212</t>
  </si>
  <si>
    <t>dle popsi v PD v.č. A06</t>
  </si>
  <si>
    <t>784</t>
  </si>
  <si>
    <t>Dokončovací práce - malby</t>
  </si>
  <si>
    <t>109</t>
  </si>
  <si>
    <t>784181121</t>
  </si>
  <si>
    <t>Hloubková jednonásobná penetrace podkladu v místnostech výšky do 3,80 m</t>
  </si>
  <si>
    <t>214</t>
  </si>
  <si>
    <t>2*2*0,6</t>
  </si>
  <si>
    <t>2,5*0,6</t>
  </si>
  <si>
    <t>2*0,6</t>
  </si>
  <si>
    <t>1,5*0,6</t>
  </si>
  <si>
    <t>3*0,6</t>
  </si>
  <si>
    <t>4,9*1</t>
  </si>
  <si>
    <t>3,45*0,6</t>
  </si>
  <si>
    <t>1,5*2*0,6</t>
  </si>
  <si>
    <t>3,9*0,6</t>
  </si>
  <si>
    <t>VZT místnost na půdě</t>
  </si>
  <si>
    <t>77,704*2</t>
  </si>
  <si>
    <t>4,3+4,3</t>
  </si>
  <si>
    <t>784211101</t>
  </si>
  <si>
    <t>Dvojnásobné bílé malby ze směsí za mokra výborně otěruvzdorných v místnostech výšky do 3,80 m</t>
  </si>
  <si>
    <t>216</t>
  </si>
  <si>
    <t>283,998</t>
  </si>
  <si>
    <t>HZS</t>
  </si>
  <si>
    <t>Hodinové zúčtovací sazby</t>
  </si>
  <si>
    <t>111</t>
  </si>
  <si>
    <t>HZS1291</t>
  </si>
  <si>
    <t>Hodinová zúčtovací sazba pomocný stavební dělník</t>
  </si>
  <si>
    <t>hod</t>
  </si>
  <si>
    <t>262144</t>
  </si>
  <si>
    <t>218</t>
  </si>
  <si>
    <t>odstranění jiných nežadoucích prvků na fasádě, oprava revizních dvířek elektrorozvaděčů, osazení ventilačních mřížek, přemístění informačních tabule</t>
  </si>
  <si>
    <t>95-35</t>
  </si>
  <si>
    <t>01.1 - Zateplení obvodové...</t>
  </si>
  <si>
    <t xml:space="preserve">    783 - Dokončovací práce - nátěry</t>
  </si>
  <si>
    <t>56*1,5</t>
  </si>
  <si>
    <t>331,05*0,4+50,04+657,52</t>
  </si>
  <si>
    <t>"pod provedení KZS -  dle popisu v PD v.č. A 0 1 - 13 a TZ str. 3</t>
  </si>
  <si>
    <t>839,98</t>
  </si>
  <si>
    <t>839,98*0,2</t>
  </si>
  <si>
    <t>824194227</t>
  </si>
  <si>
    <t>622231111</t>
  </si>
  <si>
    <t>Montáž kontaktního zateplení vnějších stěn lepením a mechanickým kotvením desek z pěny tl do 80 mm</t>
  </si>
  <si>
    <t>pohled severní PIR DESKA tl. 50 mm</t>
  </si>
  <si>
    <t>55,6*14,5</t>
  </si>
  <si>
    <t>-1,2*2,1*3*19</t>
  </si>
  <si>
    <t>28376525</t>
  </si>
  <si>
    <t>deska izolační PIR s oboustranným textilním rounem 1250x625x50mm</t>
  </si>
  <si>
    <t>pohled severní PIE DESKA tl. 50 mm</t>
  </si>
  <si>
    <t>657,52*1,1 "Přepočtené koeficientem množství</t>
  </si>
  <si>
    <t>2,1*59</t>
  </si>
  <si>
    <t>PIR ostění dle TZ str. 4</t>
  </si>
  <si>
    <t>(1,2+2,1+2,1)*59</t>
  </si>
  <si>
    <t>28376522</t>
  </si>
  <si>
    <t>deska izolační PIR s oboustranným textilním rounem 1250x625x20mm</t>
  </si>
  <si>
    <t>"dle popisu projektu v.č. A 01-13 a TZ str. 4</t>
  </si>
  <si>
    <t>331,05*0,4</t>
  </si>
  <si>
    <t>622221011</t>
  </si>
  <si>
    <t>Montáž kontaktního zateplení vnějších stěn lepením a mechanickým kotvením desek z minerální vlny s podélnou orientací vláken tl do 80 mm</t>
  </si>
  <si>
    <t>severní pohled</t>
  </si>
  <si>
    <t>0,9*(55,2+0,4)</t>
  </si>
  <si>
    <t>63141463</t>
  </si>
  <si>
    <t>deska tepelně izolační minerální kontaktních fasád podélné vlákno tl 50mm</t>
  </si>
  <si>
    <t>50,04</t>
  </si>
  <si>
    <t>622251107</t>
  </si>
  <si>
    <t>Příplatek k cenám kontaktního zateplení stěn za použití tepelněizolačních zátek z fenolické pěny</t>
  </si>
  <si>
    <t>56+6,5+6,5+5+5+6+19+14+14+1,5+16+26+6+10+25+2+55</t>
  </si>
  <si>
    <t>273,5</t>
  </si>
  <si>
    <t>234,9*1,1 "Přepočtené koeficientem množství</t>
  </si>
  <si>
    <t>364,155+348,48+138,435+136,29+51,92</t>
  </si>
  <si>
    <t>331,05*1,1 "Přepočtené koeficientem množství</t>
  </si>
  <si>
    <t>(2,1+2,1)*59</t>
  </si>
  <si>
    <t>316,8*1,1 "Přepočtené koeficientem množství</t>
  </si>
  <si>
    <t>Nadpraží</t>
  </si>
  <si>
    <t>125,85*1,1 "Přepočtené koeficientem množství</t>
  </si>
  <si>
    <t>123,9*1,1 "Přepočtené koeficientem množství</t>
  </si>
  <si>
    <t>592976860</t>
  </si>
  <si>
    <t>dle popisu v PD v.č. A 01 - 13 a TZ str. 3</t>
  </si>
  <si>
    <t>1,2*2,1*59</t>
  </si>
  <si>
    <t>1,95*4,395</t>
  </si>
  <si>
    <t>157,25*1,15 "Přepočtené koeficientem množství</t>
  </si>
  <si>
    <t>629995215</t>
  </si>
  <si>
    <t>Očištění vnějších ploch otryskáním nesušeným křemičitým pískem kamenného měkkého povrchu</t>
  </si>
  <si>
    <t>dle popisu v PD v.č. A 1 - 13 a TZ str. 9</t>
  </si>
  <si>
    <t>56*0,5</t>
  </si>
  <si>
    <t>896*50</t>
  </si>
  <si>
    <t>896</t>
  </si>
  <si>
    <t>56*50</t>
  </si>
  <si>
    <t>"pod lešením</t>
  </si>
  <si>
    <t>835,03</t>
  </si>
  <si>
    <t>9,425*19 "Přepočtené koeficientem množství</t>
  </si>
  <si>
    <t>764002861</t>
  </si>
  <si>
    <t>Demontáž oplechování říms a ozdobných prvků do suti</t>
  </si>
  <si>
    <t>3*56</t>
  </si>
  <si>
    <t>2*20</t>
  </si>
  <si>
    <t>123,9*1,15 "Přepočtené koeficientem množství</t>
  </si>
  <si>
    <t>783</t>
  </si>
  <si>
    <t>Dokončovací práce - nátěry</t>
  </si>
  <si>
    <t>783809223</t>
  </si>
  <si>
    <t>Montáž hladkých ozdobných prvků s převažujícím délkovým rozměrem výšky (šířky) do 120 mm na fasády</t>
  </si>
  <si>
    <t>dle popisu v PD v.č. A 0 1- 13</t>
  </si>
  <si>
    <t>59*(1,2+1,2+2,1+2,1)</t>
  </si>
  <si>
    <t>kolem dveří</t>
  </si>
  <si>
    <t>2+4,5+4,5</t>
  </si>
  <si>
    <t>28374118</t>
  </si>
  <si>
    <t>dekorační prvek fasádní šambrána š do 120mm</t>
  </si>
  <si>
    <t>400,4*1,05 "Přepočtené koeficientem množství</t>
  </si>
  <si>
    <t>783809235</t>
  </si>
  <si>
    <t>Montáž ornamentových ozdobných prvků s délkovým rozměrem výšky (šířky) do 200 mm na fasády</t>
  </si>
  <si>
    <t>28374121</t>
  </si>
  <si>
    <t>dekorační prvek fasádní parapetní římsa v do 200mm</t>
  </si>
  <si>
    <t>783809237</t>
  </si>
  <si>
    <t>Montáž ornamentových ozdobných prvků s délkovým rozměrem výšky (šířky) přes 200 mm na fasády</t>
  </si>
  <si>
    <t>patrová římsa</t>
  </si>
  <si>
    <t>56*2</t>
  </si>
  <si>
    <t>podstřešní římsa</t>
  </si>
  <si>
    <t>28374124</t>
  </si>
  <si>
    <t>dekorační prvek fasádní průběžná římsa v do300mm</t>
  </si>
  <si>
    <t>28374125</t>
  </si>
  <si>
    <t>dekorační prvek fasádní podstřešní římsa v do300mm</t>
  </si>
  <si>
    <t>629999031R4</t>
  </si>
  <si>
    <t>Dodávka a montáž plastických rohových bosáží - kompletní provedení vč. přesunu hmot a stavebních přípomocí</t>
  </si>
  <si>
    <t>14*4</t>
  </si>
  <si>
    <t>783817221R</t>
  </si>
  <si>
    <t>dvojnásobný konzervační nátěr pískovcového zdiva soklu vč. opravy 50 z plochy</t>
  </si>
  <si>
    <t>02 - Zateplení podlahy na...</t>
  </si>
  <si>
    <t>952902121</t>
  </si>
  <si>
    <t>Čištění budov zametení drsných podlah</t>
  </si>
  <si>
    <t>" dle popisu PD v.č. A06 a TZ str. 10</t>
  </si>
  <si>
    <t>630</t>
  </si>
  <si>
    <t>713121121</t>
  </si>
  <si>
    <t>Montáž izolace tepelné podlah volně kladenými rohožemi, pásy, dílci, deskami 2 vrstvy</t>
  </si>
  <si>
    <t>" dle popisu PD v.č. A 06 a TZ str. 10</t>
  </si>
  <si>
    <t>63153710</t>
  </si>
  <si>
    <t>deska tepelně izolační minerální univerzální tl 140mm</t>
  </si>
  <si>
    <t>713191132</t>
  </si>
  <si>
    <t>Montáž izolace tepelné podlah, stropů vrchem nebo střech překrytí separační fólií z PE</t>
  </si>
  <si>
    <t>69311068</t>
  </si>
  <si>
    <t>geotextilie netkaná separační, ochranná, filtrační, drenážní PP 300g/m2</t>
  </si>
  <si>
    <t>630*1,15</t>
  </si>
  <si>
    <t>713291333</t>
  </si>
  <si>
    <t>Montáž izolace tepelné parotěsné zábrany podlah folií</t>
  </si>
  <si>
    <t>28329233</t>
  </si>
  <si>
    <t>fólie univerzální pro parotěsnou vrstvu s proměnlivou difúzní tloušťkou a UV stabilizací</t>
  </si>
  <si>
    <t>713491151</t>
  </si>
  <si>
    <t>Montáž tepelné izolace ukončení líce ukončovací páskou s přelepením</t>
  </si>
  <si>
    <t>28329297</t>
  </si>
  <si>
    <t>páska spojovací oboustranně lepící parotěsných folií š 9mm</t>
  </si>
  <si>
    <t>po obvodu+přelepení spojů+komíny</t>
  </si>
  <si>
    <t>17,8+51,2+12,5+6,3+4+3,5+3,5+11,5+6,3+9,7+4,7+12,6+4,7+10,3+5,3+8,7</t>
  </si>
  <si>
    <t>12,5*34</t>
  </si>
  <si>
    <t>6,3*8</t>
  </si>
  <si>
    <t>4,7*9</t>
  </si>
  <si>
    <t>5,3*6</t>
  </si>
  <si>
    <t>6*8</t>
  </si>
  <si>
    <t>998713102</t>
  </si>
  <si>
    <t>Přesun hmot tonážní pro izolace tepelné v objektech v do 12 m</t>
  </si>
  <si>
    <t>762-R100</t>
  </si>
  <si>
    <t>Dodávka a montáž pochozí lávky dle popisu PD - kompletní porvedení vč. kotvení a povrchové úrpavy</t>
  </si>
  <si>
    <t>vyklizení půdního prostoru a likvidace nepoužívaných objektů</t>
  </si>
  <si>
    <t>03 - Rekonstrukce střešní...</t>
  </si>
  <si>
    <t xml:space="preserve">    9 - Ostatní konstrukce a práce, bourání</t>
  </si>
  <si>
    <t xml:space="preserve">    721 - Zdravotechnika - vnitřní kanalizace</t>
  </si>
  <si>
    <t>Ostatní konstrukce a práce, bourání</t>
  </si>
  <si>
    <t>953921115</t>
  </si>
  <si>
    <t>Dlaždice betonové 500x500 mm kladené na sucho na ploché střechy</t>
  </si>
  <si>
    <t>953921116</t>
  </si>
  <si>
    <t>Příplatek k dlaždicím betonovým 500x500 mm kladeným na sucho za podkladové čtverce z lepenky</t>
  </si>
  <si>
    <t>712300841</t>
  </si>
  <si>
    <t>Odstranění povlakové krytiny střech do 10° odškrabáním mechu s urovnáním povrchu a očištěním</t>
  </si>
  <si>
    <t>712300911</t>
  </si>
  <si>
    <t>Příplatek k opravě povlakové krytiny do 10° za správkový kus natěradly a AIP</t>
  </si>
  <si>
    <t>" dle popisu v projektu</t>
  </si>
  <si>
    <t>součástí je i případné proříznutí boulí a puchýřů</t>
  </si>
  <si>
    <t>pro vyrovnání podkladu před aplikací dalších vrstev - 15% z celkové plochy</t>
  </si>
  <si>
    <t>692,11*0,15</t>
  </si>
  <si>
    <t>712321132</t>
  </si>
  <si>
    <t>Provedení povlakové krytiny střech do 10° za horka nátěrem asfaltovým</t>
  </si>
  <si>
    <t>11163150</t>
  </si>
  <si>
    <t>lak penetrační asfaltový</t>
  </si>
  <si>
    <t>596,51*0,001</t>
  </si>
  <si>
    <t>712341559</t>
  </si>
  <si>
    <t>Provedení povlakové krytiny střech do 10° pásy NAIP přitavením v plné ploše</t>
  </si>
  <si>
    <t>62853004</t>
  </si>
  <si>
    <t>pás asfaltový natavitelný modifikovaný SBS tl 4,0mm s vložkou ze skleněné tkaniny a spalitelnou PE fólií nebo jemnozrnným minerálním posypem na horním povrchu</t>
  </si>
  <si>
    <t>22,45*9,8"vodorovná</t>
  </si>
  <si>
    <t>0,5*(22,45+10+22,45+10)"svislá</t>
  </si>
  <si>
    <t>0,5*(22,45+10+22,45)"atika</t>
  </si>
  <si>
    <t>25,1*15"vodorovná</t>
  </si>
  <si>
    <t>0,5*(15,9+25,1+15,9+25,5)"svislá</t>
  </si>
  <si>
    <t>0,5*(15,9+25,1+15,9+25,1)"atika</t>
  </si>
  <si>
    <t>3,2*8,2"vodorovná</t>
  </si>
  <si>
    <t>0,5*(10,2+1,4+3,15+8,2+13,3+6,8)"svislá</t>
  </si>
  <si>
    <t>0,5*(10,2+1,4+3,15+8,2+13,3+6,8)"atika</t>
  </si>
  <si>
    <t>zdvojená fólie pod VZT jednotky</t>
  </si>
  <si>
    <t>9,6*5</t>
  </si>
  <si>
    <t>22,45+10+22,45+10"svislá</t>
  </si>
  <si>
    <t>15,9+25,1+15,9+25,5"svislá</t>
  </si>
  <si>
    <t>10,2+1,4+3,15+8,2+13,3+6,8"svislá</t>
  </si>
  <si>
    <t>0,5*14</t>
  </si>
  <si>
    <t>190,35*2</t>
  </si>
  <si>
    <t>387,7*1,1 "Přepočtené koeficientem množství</t>
  </si>
  <si>
    <t>877,26*1,15</t>
  </si>
  <si>
    <t>712R100</t>
  </si>
  <si>
    <t>Rozebrání střechy pro možnost osazení VZT jedntky vč. zpětného zapravení - dle popisu v PD</t>
  </si>
  <si>
    <t>2*3</t>
  </si>
  <si>
    <t>712R101</t>
  </si>
  <si>
    <t>Zapravení prostupů VZT potrubí plochou střechou 600 x 350 mm  - dle popisu v PD</t>
  </si>
  <si>
    <t>712R102</t>
  </si>
  <si>
    <t>Zapravení prostupů VZT potrubí plochou střechou 500x500 mm mm  - dle popisu v PD</t>
  </si>
  <si>
    <t>28372309</t>
  </si>
  <si>
    <t>deska EPS 100 do plochých střech a podlah tl 100mm</t>
  </si>
  <si>
    <t>2 vrstvy</t>
  </si>
  <si>
    <t>596,51*2</t>
  </si>
  <si>
    <t>1193,02*1,1 "Přepočtené koeficientem množství</t>
  </si>
  <si>
    <t>713141243</t>
  </si>
  <si>
    <t>Přikotvení tepelné izolace šrouby do betonu pro izolaci tl přes 140 do 200 mm</t>
  </si>
  <si>
    <t>713141311</t>
  </si>
  <si>
    <t>Montáž izolace tepelné střech plochých kladené volně, spádová vrstva</t>
  </si>
  <si>
    <t>692,11*0,3</t>
  </si>
  <si>
    <t>28376141</t>
  </si>
  <si>
    <t>klín izolační z pěnového polystyrenu EPS 100 spádový</t>
  </si>
  <si>
    <t>m3</t>
  </si>
  <si>
    <t>713141341</t>
  </si>
  <si>
    <t>Montáž spádové izolace na zhlaví atiky šířky do 500 mm lepené asfaltem zplna</t>
  </si>
  <si>
    <t>22,45+10+22,45"atika</t>
  </si>
  <si>
    <t>15,9+25,1+15,9+25,1"atika</t>
  </si>
  <si>
    <t>10,2+1,4+3,15+8,2+13,3+6,8"atika</t>
  </si>
  <si>
    <t>713141381</t>
  </si>
  <si>
    <t>Montáž izolace tepelné stěn výšky do 1000 mm na atiky a prostupy střechou lepené asfaltem zplna</t>
  </si>
  <si>
    <t>28372305</t>
  </si>
  <si>
    <t>deska EPS 100  tl 50mm</t>
  </si>
  <si>
    <t>721</t>
  </si>
  <si>
    <t>Zdravotechnika - vnitřní kanalizace</t>
  </si>
  <si>
    <t>721210822</t>
  </si>
  <si>
    <t>Demontáž vpustí střešních DN 100</t>
  </si>
  <si>
    <t>721233113</t>
  </si>
  <si>
    <t>Střešní vtok polypropylen PP pro ploché střechy svislý odtok DN 125</t>
  </si>
  <si>
    <t>dle popisu v PD a v.č. A 01 - 11 TZ str. 16</t>
  </si>
  <si>
    <t>998721102</t>
  </si>
  <si>
    <t>Přesun hmot tonážní pro vnitřní kanalizace v objektech v do 12 m</t>
  </si>
  <si>
    <t>762361312</t>
  </si>
  <si>
    <t>Konstrukční a vyrovnávací vrstva pod klempířské prvky (atiky) z desek dřevoštěpkových tl. 18 mm</t>
  </si>
  <si>
    <t>179,95*0,5</t>
  </si>
  <si>
    <t>762395000</t>
  </si>
  <si>
    <t>Spojovací prostředky krovů, bednění, laťování, nadstřešních konstrukcí</t>
  </si>
  <si>
    <t>89,975*0,025</t>
  </si>
  <si>
    <t>998762103</t>
  </si>
  <si>
    <t>Přesun hmot tonážní pro kce tesařské v objektech v do 24 m</t>
  </si>
  <si>
    <t>764002841</t>
  </si>
  <si>
    <t>Demontáž oplechování horních ploch zdí a nadezdívek do suti</t>
  </si>
  <si>
    <t>764218604</t>
  </si>
  <si>
    <t>Oplechování rovné římsy mechanicky kotvené z Pz s upraveným povrchem rš 330 mm</t>
  </si>
  <si>
    <t>oplechování atiky závetrnou lištou</t>
  </si>
  <si>
    <t>764314612</t>
  </si>
  <si>
    <t>Lemování prostupů střech s krytinou skládanou nebo plechovou bez lišty z Pz s povrchovou úpravou</t>
  </si>
  <si>
    <t>2*2,0 "pro VZT jednotky</t>
  </si>
  <si>
    <t>767R2</t>
  </si>
  <si>
    <t>Přesunutí požárního žebříku - dle popisu v PD</t>
  </si>
  <si>
    <t>04 - Výměna výplní otvorů</t>
  </si>
  <si>
    <t>612325302</t>
  </si>
  <si>
    <t>Vápenocementová štuková omítka ostění nebo nadpraží</t>
  </si>
  <si>
    <t>" práce spojené s výměnou okenních výplní  - cca pruh 50 cm kolem dveří</t>
  </si>
  <si>
    <t xml:space="preserve">"dle popisu projektu v.č. A 12 - výpis výrobků- po výměně oken </t>
  </si>
  <si>
    <t>(1+1,8+1,8)*20</t>
  </si>
  <si>
    <t>1321,71*0,5</t>
  </si>
  <si>
    <t>619991001</t>
  </si>
  <si>
    <t>Zakrytí podlah fólií přilepenou lepící páskou</t>
  </si>
  <si>
    <t xml:space="preserve"> práce spojené s výměnou výplní otvorů</t>
  </si>
  <si>
    <t>2*97</t>
  </si>
  <si>
    <t>1*48</t>
  </si>
  <si>
    <t>2*10</t>
  </si>
  <si>
    <t>2*7</t>
  </si>
  <si>
    <t>2*8</t>
  </si>
  <si>
    <t>1,5*4</t>
  </si>
  <si>
    <t>3*4</t>
  </si>
  <si>
    <t>2,5*12</t>
  </si>
  <si>
    <t>2,5*8</t>
  </si>
  <si>
    <t>1,5*9</t>
  </si>
  <si>
    <t>1,5*6</t>
  </si>
  <si>
    <t>1,5*20</t>
  </si>
  <si>
    <t>2,5*1</t>
  </si>
  <si>
    <t>2*1</t>
  </si>
  <si>
    <t>3*3</t>
  </si>
  <si>
    <t>1*4</t>
  </si>
  <si>
    <t>3*1</t>
  </si>
  <si>
    <t>619991011</t>
  </si>
  <si>
    <t>Obalení konstrukcí a prvků fólií přilepenou lepící páskou</t>
  </si>
  <si>
    <t>500" práce spojené s výměnou výplní otvorů</t>
  </si>
  <si>
    <t>619995001</t>
  </si>
  <si>
    <t>Začištění omítek kolem oken, dveří, podlah nebo obkladů</t>
  </si>
  <si>
    <t>968072354</t>
  </si>
  <si>
    <t>Vybourání kovových rámů oken zdvojených včetně křídel pl do 1 m2</t>
  </si>
  <si>
    <t>968072356</t>
  </si>
  <si>
    <t>Vybourání kovových rámů oken zdvojených včetně křídel pl do 4 m2</t>
  </si>
  <si>
    <t>1,2*2,1*97</t>
  </si>
  <si>
    <t>1,5*2,05*10</t>
  </si>
  <si>
    <t>968072357</t>
  </si>
  <si>
    <t>Vybourání kovových rámů oken zdvojených včetně křídel pl přes 4 m2</t>
  </si>
  <si>
    <t>968072456</t>
  </si>
  <si>
    <t>Vybourání kovových dveřních zárubní pl přes 2 m2</t>
  </si>
  <si>
    <t>1,96*2,6</t>
  </si>
  <si>
    <t>2,4*2,55</t>
  </si>
  <si>
    <t>978013191</t>
  </si>
  <si>
    <t>Otlučení (osekání) vnitřní vápenné nebo vápenocementové omítky stěn v rozsahu do 100 %</t>
  </si>
  <si>
    <t>997013116</t>
  </si>
  <si>
    <t>Vnitrostaveništní doprava suti a vybouraných hmot pro budovy v do 21 m s použitím mechanizace</t>
  </si>
  <si>
    <t>67,75*10 "Přepočtené koeficientem množství</t>
  </si>
  <si>
    <t>998011002</t>
  </si>
  <si>
    <t>Přesun hmot pro budovy zděné v do 12 m</t>
  </si>
  <si>
    <t>766622131</t>
  </si>
  <si>
    <t>Montáž plastových oken plochy do 1 m2 otevíravých výšky do 1,5 m s rámem do zdiva</t>
  </si>
  <si>
    <t>61140021R100</t>
  </si>
  <si>
    <t>okno plastové 600 x 1500 mm vč. vnitřního plastového parapetu kompletní provedení vč. přesunu hmot dle popisu v PD</t>
  </si>
  <si>
    <t>"dle popisu projektu v.č. A 12 - výpis výrobků ozn. 02</t>
  </si>
  <si>
    <t>61140021R101</t>
  </si>
  <si>
    <t>okno plastové 1500 x 600 mm vč. vnitřního plastového parapetu kompletní provedení vč. přesunu hmot dle popisu v PD</t>
  </si>
  <si>
    <t>"dle popisu projektu v.č. A 12 - výpis výrobků ozn. 05</t>
  </si>
  <si>
    <t>61140021R102</t>
  </si>
  <si>
    <t>okno plastové 900 x 600 mm vč. vnitřního plastového parapetu kompletní provedení vč. přesunu hmot dle popisu v PD</t>
  </si>
  <si>
    <t>"dle popisu projektu v.č. A 12 - výpis výrobků ozn. 06</t>
  </si>
  <si>
    <t>61140021R103</t>
  </si>
  <si>
    <t>okno plastové 2500 x 500 mm vč. vnitřního plastového parapetu kompletní provedení vč. přesunu hmot dle popisu v PD</t>
  </si>
  <si>
    <t>"dle popisu projektu v.č. A 12 - výpis výrobků ozn. 07</t>
  </si>
  <si>
    <t>61140021R104</t>
  </si>
  <si>
    <t>okno plastové 1200 x 1500 mm vč. vnitřního plastového parapetu kompletní provedení vč. přesunu hmot dle popisu v PD</t>
  </si>
  <si>
    <t>"dle popisu projektu v.č. A 12 - výpis výrobků ozn. 017</t>
  </si>
  <si>
    <t>61140021R105</t>
  </si>
  <si>
    <t>okno plastové 600 x 600 mm vč. vnitřního plastového parapetu kompletní provedení vč. přesunu hmot dle popisu v PD</t>
  </si>
  <si>
    <t>"dle popisu projektu v.č. A 12 - výpis výrobků ozn.18</t>
  </si>
  <si>
    <t>766622132</t>
  </si>
  <si>
    <t>Montáž plastových oken plochy přes 1 m2 otevíravých výšky do 2,5 m s rámem do zdiva</t>
  </si>
  <si>
    <t>61140021R106</t>
  </si>
  <si>
    <t>okno plastové 1200 x 2100 mm vč. vnitřního plastového parapetu kompletní provedení vč. přesunu hmot dle popisu v PD</t>
  </si>
  <si>
    <t>"dle popisu projektu v.č. A 12 - výpis výrobků ozn.01</t>
  </si>
  <si>
    <t>61140021R1061</t>
  </si>
  <si>
    <t>okno plastové 1500 x 2050 mm vč. vnitřního plastového parapetu kompletní provedení vč. přesunu hmot dle popisu v PD</t>
  </si>
  <si>
    <t>"dle popisu projektu v.č. A 12 - výpis výrobků ozn.03</t>
  </si>
  <si>
    <t>61140021R1062</t>
  </si>
  <si>
    <t>okno plastové 1500 x 1500 mm vč. vnitřního plastového parapetu kompletní provedení vč. přesunu hmot dle popisu v PD</t>
  </si>
  <si>
    <t>"dle popisu projektu v.č. A 12 - výpis výrobků ozn.04</t>
  </si>
  <si>
    <t>61140021R107</t>
  </si>
  <si>
    <t>okno plastové 1190 x 2400 mm vč. vnitřního plastového parapetu kompletní provedení vč. přesunu hmot dle popisu v PD</t>
  </si>
  <si>
    <t>"dle popisu projektu v.č. A 12 - výpis výrobků ozn.10</t>
  </si>
  <si>
    <t>61140021R108</t>
  </si>
  <si>
    <t>"dle popisu projektu v.č. A 12 - výpis výrobků ozn.11</t>
  </si>
  <si>
    <t>61140021R109</t>
  </si>
  <si>
    <t>okno plastové 2250 x 1500 mm vč. vnitřního plastového parapetu kompletní provedení vč. přesunu hmot dle popisu v PD</t>
  </si>
  <si>
    <t>"dle popisu projektu v.č. A 12 - výpis výrobků ozn.16</t>
  </si>
  <si>
    <t>766622133</t>
  </si>
  <si>
    <t>Montáž plastových oken plochy přes 1 m2 otevíravých výšky přes 2,5 m s rámem do zdiva</t>
  </si>
  <si>
    <t>61140021R1091</t>
  </si>
  <si>
    <t>okno plastové 1900 x 5300 mm vč. vnitřního plastového parapetu kompletní provedení vč. přesunu hmot dle popisu v PD</t>
  </si>
  <si>
    <t>"dle popisu projektu v.č. A 12 - výpis výrobků ozn.08</t>
  </si>
  <si>
    <t>61140021R1092</t>
  </si>
  <si>
    <t>"dle popisu projektu v.č. A 12 - výpis výrobků ozn.09</t>
  </si>
  <si>
    <t>766641131</t>
  </si>
  <si>
    <t>Montáž balkónových dveří zdvojených jednokřídlových bez nadsvětlíku včetně rámu do zdiva</t>
  </si>
  <si>
    <t>"dle popisu projektu v.č. A 12 - výpis výrobků ozn.12</t>
  </si>
  <si>
    <t>61140021R1093</t>
  </si>
  <si>
    <t>Dveře balkónové plastové 1000 x 1800 mm - kompletní provedení vč. přesunu hmot dle popisu v PD</t>
  </si>
  <si>
    <t>766660461</t>
  </si>
  <si>
    <t>Montáž vchodových dveří dvoukřídlových s nadsvětlíkem do zdiva</t>
  </si>
  <si>
    <t>dle popisu v PD v.č. A 12 ozn. 13,14,15</t>
  </si>
  <si>
    <t>61173205R</t>
  </si>
  <si>
    <t>dveře vstupní dvoukřídlé s obloukovým nadsvětlíkem 1950 x 4395 mm kompletní provedení vč. přesunu hmot dle popisu v PD</t>
  </si>
  <si>
    <t>"dle popisu projektu v.č. A 12 - výpis výrobků ozn.13</t>
  </si>
  <si>
    <t>61173205R1</t>
  </si>
  <si>
    <t>dveře vstupní dvoukřídlé s nadsvětlíkem 1500 x 3000 mm kompletní provedení vč. přesunu hmot dle popisu v PD</t>
  </si>
  <si>
    <t>"dle popisu projektu v.č. A 12 - výpis výrobků ozn.14</t>
  </si>
  <si>
    <t>61173205R2</t>
  </si>
  <si>
    <t>dveře vstupní dvoukřídlé s nadsvětlíkem 1960 x 2600 mm kompletní provedení vč. přesunu hmot dle popisu v PD</t>
  </si>
  <si>
    <t>"dle popisu projektu v.č. A 12 - výpis výrobků ozn.15</t>
  </si>
  <si>
    <t>766660481</t>
  </si>
  <si>
    <t>Montáž vchodových dveří dvoukřídlových s díly a nadsvětlíkem do zdiva</t>
  </si>
  <si>
    <t>dle popisu v PD v.č. A 12 ozn. 19</t>
  </si>
  <si>
    <t>61173205R3</t>
  </si>
  <si>
    <t>dveře vstupní dvoukřídlé s nadsvětlíkem 2400 x 2550 mm kompletní provedení vč. přesunu hmot dle popisu v PD</t>
  </si>
  <si>
    <t>"dle popisu projektu v.č. A 12 - výpis výrobků ozn.19</t>
  </si>
  <si>
    <t>998766103</t>
  </si>
  <si>
    <t>Přesun hmot tonážní pro konstrukce truhlářské v objektech v do 24 m</t>
  </si>
  <si>
    <t>784121001</t>
  </si>
  <si>
    <t>Oškrabání malby v mísnostech výšky do 3,80 m</t>
  </si>
  <si>
    <t>660,855</t>
  </si>
  <si>
    <t>05 - Vzduchotechnika</t>
  </si>
  <si>
    <t>Jednořadá komfortní vyústka 300x200 mm</t>
  </si>
  <si>
    <t>ks</t>
  </si>
  <si>
    <t>-630426373</t>
  </si>
  <si>
    <t>Jednořadá komfortní vyústka 400x200 mm</t>
  </si>
  <si>
    <t>985602688</t>
  </si>
  <si>
    <t>Jednořadá komfortní vyústka 500x200 mm</t>
  </si>
  <si>
    <t>718971147</t>
  </si>
  <si>
    <t>Ohebný tlumič hluku d200 mm dl. 1 m tvořený z vnitřní hadice z netkané textílie, tepelně hlukovou izolací tl. 25 mm překrytou vnějším pláštěm z laminovaného hliníku, tlumič hluku s požární certifikací dle EN 13501-1 třída A0</t>
  </si>
  <si>
    <t>-1362406170</t>
  </si>
  <si>
    <t>Ohebný tlumič hluku d250 mm dl. 1 m tvořený z vnitřní hadice z netkané textílie, tepelně hlukovou izolací tl. 25 mm překrytou vnějším pláštěm z laminovaného hliníku, tlumič hluku s požární certifikací dle EN 13501-1 třída A1</t>
  </si>
  <si>
    <t>276985790</t>
  </si>
  <si>
    <t>Ohebný tlumič hluku d315 mm dl. 1 m tvořený z vnitřní hadice z netkané textílie, tepelně hlukovou izolací tl. 25 mm překrytou vnějším pláštěm z laminovaného hliníku, tlumič hluku s požární certifikací dle EN 13501-1 třída A2</t>
  </si>
  <si>
    <t>1986086926</t>
  </si>
  <si>
    <t>Kruhové ocelové pozinkované spiro potrubí d200 mm spojované na vsuvky vč. 30% tvarovek</t>
  </si>
  <si>
    <t>-803768285</t>
  </si>
  <si>
    <t>Kruhové ocelové pozinkované spiro potrubí d225 mm spojované na vsuvky vč. 30% tvarovek</t>
  </si>
  <si>
    <t>-2123680578</t>
  </si>
  <si>
    <t>Kruhové ocelové pozinkované spiro potrubí d250 mm spojované na vsuvky vč. 30% tvarovek</t>
  </si>
  <si>
    <t>1876412297</t>
  </si>
  <si>
    <t>Kruhové ocelové pozinkované spiro potrubí d280 mm spojované na vsuvky vč. 30% tvarovek</t>
  </si>
  <si>
    <t>-1513235767</t>
  </si>
  <si>
    <t>Kruhové ocelové pozinkované spiro potrubí d400 mm spojované na vsuvky vč. 10% tvarovek</t>
  </si>
  <si>
    <t>-1743839912</t>
  </si>
  <si>
    <t>Čtyřhranné ocelové pozinkované potrubí spojované na příruby - přímé trouby</t>
  </si>
  <si>
    <t>878161270</t>
  </si>
  <si>
    <t>113</t>
  </si>
  <si>
    <t>Čtyřhranné ocelové pozinkované potrubí spojované na příruby - tvarovky</t>
  </si>
  <si>
    <t>-1482921063</t>
  </si>
  <si>
    <t>Sdružené Cu potrubí d12/6 mm opatřené kaučukovou izolací tl. 9 mm odolné vůřu UV záření vč. komunikačního vodiče CYKY 5x1,5 mm2</t>
  </si>
  <si>
    <t>1849900481</t>
  </si>
  <si>
    <t>115</t>
  </si>
  <si>
    <t>Tepelně hluková izolace potrubí tl. 100 mm z minerální vaty</t>
  </si>
  <si>
    <t>-1071669419</t>
  </si>
  <si>
    <t>Požární izolace potrubí EI30 tl. 100 mm</t>
  </si>
  <si>
    <t>1849161668</t>
  </si>
  <si>
    <t>117</t>
  </si>
  <si>
    <t>Požární izolace potrubí EI30</t>
  </si>
  <si>
    <t>595993937</t>
  </si>
  <si>
    <t>Oplechování izolace Pz plechem proti působení vnějších vlivů</t>
  </si>
  <si>
    <t>-551310616</t>
  </si>
  <si>
    <t>119</t>
  </si>
  <si>
    <t xml:space="preserve">Požární kruhová klapka d250 mm o požární odolnosti EIS60, list klapky je z kalcium-silikátových bezazbestových desek a je uložen v ochranném rámu klapky, ochranný rám nebo plášť požární klapky se skládá z dílků vyrobených z pozinkovaného ocelového plechu </t>
  </si>
  <si>
    <t>1931260405</t>
  </si>
  <si>
    <t>Požární čtyřhranná klapka 500x250 mm o požární odolnosti EIS60, list klapky je z kalcium-silikátových bezazbestových desek a je uložen v ochranném rámu klapky, ochranný rám nebo plášť požární klapky se skládá z dílků vyrobených z pozinkovaného ocelového p</t>
  </si>
  <si>
    <t>1221011980</t>
  </si>
  <si>
    <t>121</t>
  </si>
  <si>
    <t>Požární čtyřhranná klapka 500x300 mm o požární odolnosti EIS60, list klapky je z kalcium-silikátových bezazbestových desek a je uložen v ochranném rámu klapky, ochranný rám nebo plášť požární klapky se skládá z dílků vyrobených z pozinkovaného ocelového p</t>
  </si>
  <si>
    <t>31650111</t>
  </si>
  <si>
    <t>Požární čtyřhranná klapka 500x315 mm o požární odolnosti EIS60, list klapky je z kalcium-silikátových bezazbestových desek a je uložen v ochranném rámu klapky, ochranný rám nebo plášť požární klapky se skládá z dílků vyrobených z pozinkovaného ocelového p</t>
  </si>
  <si>
    <t>-2122125113</t>
  </si>
  <si>
    <t>123</t>
  </si>
  <si>
    <t>IR prostorové čidlo CO2 s výstupem 0-10V</t>
  </si>
  <si>
    <t>641783547</t>
  </si>
  <si>
    <t>Pohybové čidlo ON/OFF</t>
  </si>
  <si>
    <t>-1866723076</t>
  </si>
  <si>
    <t>125</t>
  </si>
  <si>
    <t>Centrání sběrnice pro komunikaci regulátorů průtoků a vzduchotechnické jednotky, sloužící pro vyhodnocení průtoku na regulátorech v reálném čase</t>
  </si>
  <si>
    <t>soub</t>
  </si>
  <si>
    <t>-1251830319</t>
  </si>
  <si>
    <t>Propojení MaR, zaregulování regulátorů průtoků, dodávka kabeláže (UTP), dodávka chrániček a příslušenství regulace</t>
  </si>
  <si>
    <t>999366268</t>
  </si>
  <si>
    <t>127</t>
  </si>
  <si>
    <t>Ukončení potrubí sítem 20x20 mm</t>
  </si>
  <si>
    <t>2119805247</t>
  </si>
  <si>
    <t>Napojení VZDT jednotky na kanalizaci pomocí PP-HT32 vč. dodávky zápachové uzávěrky</t>
  </si>
  <si>
    <t>-1214995446</t>
  </si>
  <si>
    <t>Pol1</t>
  </si>
  <si>
    <t>Rastrová mřížka bílá 600x600 mm hliníková</t>
  </si>
  <si>
    <t>37181833</t>
  </si>
  <si>
    <t>Pol2</t>
  </si>
  <si>
    <t>Vířivá výusť 600x600 mm 24 lamel vč. plenum boxu s bočním připojením</t>
  </si>
  <si>
    <t>407137287</t>
  </si>
  <si>
    <t>Pol3</t>
  </si>
  <si>
    <t>Vířivá výusť 600x600 mm 48 lamel vč. plenum boxu s bočním připojením</t>
  </si>
  <si>
    <t>1598203010</t>
  </si>
  <si>
    <t>Pol4</t>
  </si>
  <si>
    <t>Al hadice d200 mm vč. ptihlukové izolace tl. 25 mm</t>
  </si>
  <si>
    <t>-2051653039</t>
  </si>
  <si>
    <t>Pol5</t>
  </si>
  <si>
    <t>Al hadice d250 mm vč. ptihlukové izolace tl. 25 mm</t>
  </si>
  <si>
    <t>-1546485690</t>
  </si>
  <si>
    <t>Pol6</t>
  </si>
  <si>
    <t>Kyselinovzdorné PVC potrubí d250 vč. 10% tvarovek</t>
  </si>
  <si>
    <t>1530191955</t>
  </si>
  <si>
    <t>Pol7</t>
  </si>
  <si>
    <t>Sdružené Cu potrubí d16/10 mm opatřené kaučukovou izolací tl. 9 mm odolné vůřu UV záření vč. komunikačního vodiče CYKY 5x1,5 mm3</t>
  </si>
  <si>
    <t>1995944068</t>
  </si>
  <si>
    <t>Pol8</t>
  </si>
  <si>
    <t>Tepelně hluková izolace potrubí tl. 40 mm z minerální vaty</t>
  </si>
  <si>
    <t>1279903419</t>
  </si>
  <si>
    <t>Pol9</t>
  </si>
  <si>
    <t>Požázni izolace potrubí u předsazených klapek dle požadavků výrobce požární klapky</t>
  </si>
  <si>
    <t>2019634689</t>
  </si>
  <si>
    <t>RP200</t>
  </si>
  <si>
    <t>Regulátor variabilního průtoku d200 mm (přívodní/odovodní) vzduchu opatřený 50-ti mm protihlukové izolace z minerální vlny, regulátor je kruhové konstrukce z pozinkované oceli, variabilní nastavení množství vzduchu uvnitř regulátoru zajišťuje list klapky,</t>
  </si>
  <si>
    <t>-1601375841</t>
  </si>
  <si>
    <t>RP225</t>
  </si>
  <si>
    <t>Regulátor variabilního průtoku d225 mm (přívodní/odovodní) vzduchu opatřený 50-ti mm protihlukové izolace z minerální vlny, regulátor je kruhové konstrukce z pozinkované oceli, variabilní nastavení množství vzduchu uvnitř regulátoru zajišťuje list klapky,</t>
  </si>
  <si>
    <t>-1188030159</t>
  </si>
  <si>
    <t>RP250</t>
  </si>
  <si>
    <t>Regulátor variabilního průtoku d250 mm (přívodní/odovodní) vzduchu opatřený 50-ti mm protihlukové izolace z minerální vlny, regulátor je kruhové konstrukce z pozinkované oceli, variabilní nastavení množství vzduchu uvnitř regulátoru zajišťuje list klapky,</t>
  </si>
  <si>
    <t>896590132</t>
  </si>
  <si>
    <t>RP280</t>
  </si>
  <si>
    <t>Regulátor variabilního průtoku d280 mm (přívodní/odovodní) vzduchu opatřený 50-ti mm protihlukové izolace z minerální vlny, regulátor je kruhové konstrukce z pozinkované oceli, variabilní nastavení množství vzduchu uvnitř regulátoru zajišťuje list klapky,</t>
  </si>
  <si>
    <t>-1533816754</t>
  </si>
  <si>
    <t>SV</t>
  </si>
  <si>
    <t>Střešní kyselinovzdorný ventilátor d250 mm o výkonu min. 1250 m3/h, ventilátor určen pro montáž do venkovního prostředí, výfuk vyveden 0,5 m nad střešní plášť a opatřen zpětnou klapkou, ventilátor vybaven stříškou nad svorkovnicí a konzolema pro uchycení</t>
  </si>
  <si>
    <t>-738941143</t>
  </si>
  <si>
    <t>TČ1</t>
  </si>
  <si>
    <t>Jednotka tepelného čerpadla  umístěná na střeše na systémové ocelové konstrukci, jenž bude kotvena k betonové dlaždici, jednotka o akustickém výkonu 66 dB(A), rozměry jednotky 1340x900x320 mm a hmotnost 93 kg, jmenovitý topný výkon jednotky 11,2 kW, příko</t>
  </si>
  <si>
    <t>-245942490</t>
  </si>
  <si>
    <t>TČ2</t>
  </si>
  <si>
    <t>Jednotka tepelného čerpadla  umístěná na střeše na systémové ocelové konstrukci, jenž bude kotvena k betonové dlaždici, jednotka o akustickém tlaku 50 dB(A), rozměry jednotky 550x780x290 mm a hmotnost 34 kg, jmenovitý topný výkon jednotky 4 kW, příkon jed</t>
  </si>
  <si>
    <t>-1515384839</t>
  </si>
  <si>
    <t>TH1</t>
  </si>
  <si>
    <t>Buňkový tlumič hluku 1200x500 mm dl. 1 m a šířce buňky 200 mm, tlumič z pozinkovaného plechu s absorpční výplní z nehořlavého zvukoizolačního materiálu odděleného od proudícího média netkanou kašírovanou textílií, tlumič osazen náběhy na obou koncích</t>
  </si>
  <si>
    <t>-849340978</t>
  </si>
  <si>
    <t>TH2</t>
  </si>
  <si>
    <t>Buňkový tlumič hluku 1200x500 mm dl. 2 m a šířce buňky 200 mm, tlumič z pozinkovaného plechu s absorpční výplní z nehořlavého zvukoizolačního materiálu odděleného od proudícího média netkanou kašírovanou textílií, tlumič osazen náběhy na obou koncích</t>
  </si>
  <si>
    <t>2115678808</t>
  </si>
  <si>
    <t>TH3</t>
  </si>
  <si>
    <t>Buňkový tlumič hluku 500x400 mm dl. 1 m a šířce buňky 200 mm, tlumič z pozinkovaného plechu s absorpční výplní z nehořlavého zvukoizolačního materiálu odděleného od proudícího média netkanou kašírovanou textílií, tlumič osazen náběhy na obou koncích</t>
  </si>
  <si>
    <t>1229079709</t>
  </si>
  <si>
    <t>TH4</t>
  </si>
  <si>
    <t>Buňkový tlumič hluku 500x400 mm dl. 1,5 m a šířce buňky 200 mm, tlumič z pozinkovaného plechu s absorpční výplní z nehořlavého zvukoizolačního materiálu odděleného od proudícího média netkanou kašírovanou textílií, tlumič osazen náběhy na obou koncích</t>
  </si>
  <si>
    <t>-1689149766</t>
  </si>
  <si>
    <t>TH5</t>
  </si>
  <si>
    <t>Buňkový tlumič hluku 500x250 mm dl. 1 m a šířce buňky 250 mm, tlumič z pozinkovaného plechu s absorpční výplní z nehořlavého zvukoizolačního materiálu odděleného od proudícího média netkanou kašírovanou textílií, tlumič osazen náběhy na obou koncích</t>
  </si>
  <si>
    <t>-85629302</t>
  </si>
  <si>
    <t>TH6</t>
  </si>
  <si>
    <t>Buňkový tlumič hluku 500x250 mm dl. 1,5 m a šířce buňky 250 mm, tlumič z pozinkovaného plechu s absorpční výplní z nehořlavého zvukoizolačního materiálu odděleného od proudícího média netkanou kašírovanou textílií, tlumič osazen náběhy na obou koncích</t>
  </si>
  <si>
    <t>648069959</t>
  </si>
  <si>
    <t>TV200</t>
  </si>
  <si>
    <t>Kruhová textilní výusť šitá na míru d200 mm délka viz výkres, průtok dle max. hodnoty uvedené na výkrese, výusť z 100% polyesteru o hmotnosti 200g/m² a tloušťce 0,3 mm, prodyšnost 55 m³/h/m² při 80 Pa, pevnost (osnova/útek) 1830/1020 N (ČSN EN ISO13934-1)</t>
  </si>
  <si>
    <t>-1296486767</t>
  </si>
  <si>
    <t>TV225</t>
  </si>
  <si>
    <t>Kruhová textilní výusť šitá na míru d225 mm délka viz výkres, průtok dle max. hodnoty uvedené na výkrese, výusť z 100% polyesteru o hmotnosti 200g/m² a tloušťce 0,3 mm, prodyšnost 55 m³/h/m² při 80 Pa, pevnost (osnova/útek) 1830/1020 N (ČSN EN ISO13934-1)</t>
  </si>
  <si>
    <t>932645849</t>
  </si>
  <si>
    <t>TV250</t>
  </si>
  <si>
    <t>Kruhová textilní výusť šitá na míru d250 mm délka viz výkres, průtok dle max. hodnoty uvedené na výkrese, výusť z 100% polyesteru o hmotnosti 200g/m² a tloušťce 0,3 mm, prodyšnost 55 m³/h/m² při 80 Pa, pevnost (osnova/útek) 1830/1020 N (ČSN EN ISO13934-1)</t>
  </si>
  <si>
    <t>318577418</t>
  </si>
  <si>
    <t>TV280</t>
  </si>
  <si>
    <t>Kruhová textilní výusť šitá na míru d280 mm délka viz výkres, průtok dle max. hodnoty uvedené na výkrese, výusť z 100% polyesteru o hmotnosti 200g/m² a tloušťce 0,3 mm, prodyšnost 55 m³/h/m² při 80 Pa, pevnost (osnova/útek) 1830/1020 N (ČSN EN ISO13934-1)</t>
  </si>
  <si>
    <t>885584324</t>
  </si>
  <si>
    <t>TV400</t>
  </si>
  <si>
    <t>Kruhová textilní výusť šitá na míru d400 mm délka viz výkres, průtok dle max. hodnoty uvedené na výkrese, výusť z 100% polyesteru o hmotnosti 200g/m² a tloušťce 0,3 mm, prodyšnost 55 m³/h/m² při 80 Pa, pevnost (osnova/útek) 1830/1020 N (ČSN EN ISO13934-1)</t>
  </si>
  <si>
    <t>-397317613</t>
  </si>
  <si>
    <t>VJ1</t>
  </si>
  <si>
    <t>2032061365</t>
  </si>
  <si>
    <t>VJ2</t>
  </si>
  <si>
    <t xml:space="preserve">Větrací jednotka tělocvičny o výkonu 3150 m3/h v nástřešním provedení, rychlost ve volném průřezu jednotky 1,92 m/s, jednotka vybavena protiproudým rekuperátorem, suchá účinnost rekuperátoru dle EN308 77%, dohřevem přímým výparem s připojením potrubím Cu </t>
  </si>
  <si>
    <t>489006137</t>
  </si>
  <si>
    <t>VJ3</t>
  </si>
  <si>
    <t>Větrací jednotka učeben v přístavku o výkonu 1300 m3/h v podstropním provedení, rychlost ve volném průřezu jednotky 1,91 m/s, jednotka vybavena protiproudým rekuperátorem, suchá účinnost rekuperátoru dle EN308 77%, dohřevem přímým výparem s připojením pot</t>
  </si>
  <si>
    <t>131529035</t>
  </si>
  <si>
    <t>129</t>
  </si>
  <si>
    <t>montážní, spojovací a těsnící materiál</t>
  </si>
  <si>
    <t>1488426879</t>
  </si>
  <si>
    <t>Doprava</t>
  </si>
  <si>
    <t>968158321</t>
  </si>
  <si>
    <t>131</t>
  </si>
  <si>
    <t>Lešení, jeřáby a pomocné konstrukce</t>
  </si>
  <si>
    <t>916141270</t>
  </si>
  <si>
    <t>Dokumentace skutečného provedení</t>
  </si>
  <si>
    <t>1760744841</t>
  </si>
  <si>
    <t>133</t>
  </si>
  <si>
    <t>Komplexní zkoušky</t>
  </si>
  <si>
    <t>2104228957</t>
  </si>
  <si>
    <t>Dodávka a montáž ocelové konstrukce pro VZT technologii na střeše - dle popisu v PD</t>
  </si>
  <si>
    <t>-2067125796</t>
  </si>
  <si>
    <t>dle popisu v PD v.č. A05</t>
  </si>
  <si>
    <t>460/1000</t>
  </si>
  <si>
    <t>Dodávka a montáž ocelového rámu pro osazení VZT techonologie na půdě - dle popisu v PD</t>
  </si>
  <si>
    <t>1182498702</t>
  </si>
  <si>
    <t>1955/1000</t>
  </si>
  <si>
    <t>06.1 - RVZT</t>
  </si>
  <si>
    <t>Úprava stávajícího rozvaděče, doplnění vývodů</t>
  </si>
  <si>
    <t>Jistič 16A/1/C</t>
  </si>
  <si>
    <t>Jistič 25A/1/C</t>
  </si>
  <si>
    <t>Jistič 10A/3/C</t>
  </si>
  <si>
    <t>Jistič 16A/3/C</t>
  </si>
  <si>
    <t>Jistič 20A/3/C</t>
  </si>
  <si>
    <t>Pol10</t>
  </si>
  <si>
    <t>Vývodky do DP 23</t>
  </si>
  <si>
    <t>Pol11</t>
  </si>
  <si>
    <t>Propojky do 32A/230V</t>
  </si>
  <si>
    <t>kpl</t>
  </si>
  <si>
    <t>Pol12</t>
  </si>
  <si>
    <t>Propojky do 32A/400V</t>
  </si>
  <si>
    <t>Pol13</t>
  </si>
  <si>
    <t>Revize</t>
  </si>
  <si>
    <t>Poznámka k položce:_x000D_
Poznámka k položce: Poznámky: 1) Pomocný montážní materiál vyspecifikuje montážní firma na montáži</t>
  </si>
  <si>
    <t>06.2 - Elektro</t>
  </si>
  <si>
    <t>D1 - Kabely a vodiče</t>
  </si>
  <si>
    <t>D2 - Instalační materiál I.</t>
  </si>
  <si>
    <t>D3 - Instalační materiál II.</t>
  </si>
  <si>
    <t>D4 - Trubky a žlaby</t>
  </si>
  <si>
    <t>D5 - Svítidla</t>
  </si>
  <si>
    <t>D6 - Část hromosvod</t>
  </si>
  <si>
    <t>D7 - Část uzemnění</t>
  </si>
  <si>
    <t>D8 - Ostatní</t>
  </si>
  <si>
    <t>D1</t>
  </si>
  <si>
    <t>Kabely a vodiče</t>
  </si>
  <si>
    <t>Pol25</t>
  </si>
  <si>
    <t>Vodic CYY 6 (54)</t>
  </si>
  <si>
    <t>Pol26</t>
  </si>
  <si>
    <t>Kabel CYKY-J 3x1,5 úprava osvětlení půda</t>
  </si>
  <si>
    <t>Pol27</t>
  </si>
  <si>
    <t>Kabel CYKY-J 3x1,5 napojení původních či měněných svítidel</t>
  </si>
  <si>
    <t>Pol28</t>
  </si>
  <si>
    <t>Kabel CYKY-J 5x1,5</t>
  </si>
  <si>
    <t>Pol29</t>
  </si>
  <si>
    <t>Kabel CYKY-J 3x2,5</t>
  </si>
  <si>
    <t>Pol30</t>
  </si>
  <si>
    <t>Kabel CYKY-J 5x2,5</t>
  </si>
  <si>
    <t>Pol31</t>
  </si>
  <si>
    <t>Kabel CYKY-J 3x4</t>
  </si>
  <si>
    <t>Pol32</t>
  </si>
  <si>
    <t>Kabal CYKY-J 5x4</t>
  </si>
  <si>
    <t>D2</t>
  </si>
  <si>
    <t>Instalační materiál I.</t>
  </si>
  <si>
    <t>Pol33</t>
  </si>
  <si>
    <t>Vypínač IP44 řazení 6</t>
  </si>
  <si>
    <t>Pol34</t>
  </si>
  <si>
    <t>Vypínač IP44 řazení 7</t>
  </si>
  <si>
    <t>D3</t>
  </si>
  <si>
    <t>Instalační materiál II.</t>
  </si>
  <si>
    <t>Pol35</t>
  </si>
  <si>
    <t>Krabice instalační, oheň retardující 80x80mm</t>
  </si>
  <si>
    <t>Pol36</t>
  </si>
  <si>
    <t>Svorka 3x2,5mm2</t>
  </si>
  <si>
    <t>Pol37</t>
  </si>
  <si>
    <t>Svorka pospojení</t>
  </si>
  <si>
    <t>Pol38</t>
  </si>
  <si>
    <t>Kabelová příchytka stropní nad podhled</t>
  </si>
  <si>
    <t>D4</t>
  </si>
  <si>
    <t>Trubky a žlaby</t>
  </si>
  <si>
    <t>Pol39</t>
  </si>
  <si>
    <t>El.inst.oheb.trubka DN23 s protahovacím drátem   rezerva</t>
  </si>
  <si>
    <t>Pol40</t>
  </si>
  <si>
    <t>Instalační lišta 40x40mm, bílá</t>
  </si>
  <si>
    <t>Pol41</t>
  </si>
  <si>
    <t>Instalační trubka DN23 s držáky, volné vývody kabelu</t>
  </si>
  <si>
    <t>Pol42</t>
  </si>
  <si>
    <t>Žlab zavíkovaný plný 125/100, včetně tvarovek a závěsů</t>
  </si>
  <si>
    <t>Pol43</t>
  </si>
  <si>
    <t>Žlab zavíkovaný plný 125/100, včetně tvarovek a podložek na střechu</t>
  </si>
  <si>
    <t>Pol44</t>
  </si>
  <si>
    <t>Žlab zavíkovaný perfotovaná 125/100, stoupací</t>
  </si>
  <si>
    <t>D5</t>
  </si>
  <si>
    <t>Svítidla</t>
  </si>
  <si>
    <t>Pol45</t>
  </si>
  <si>
    <t>TYP A - LED světlo, modulové, 600/600mm , 34W, IP21, 4000K</t>
  </si>
  <si>
    <t>Poznámka k položce:_x000D_
Poznámka k položce: Typ B</t>
  </si>
  <si>
    <t>Pol46</t>
  </si>
  <si>
    <t>Typ B - LED světlo, l=1200mm, 52W, 4000K, IP54</t>
  </si>
  <si>
    <t>Poznámka k položce:_x000D_
Poznámka k položce: Typ N</t>
  </si>
  <si>
    <t>Pol47</t>
  </si>
  <si>
    <t>Typ N - LED nouzové svítidlo 5W/60min, IP54, stropní</t>
  </si>
  <si>
    <t>Pol48</t>
  </si>
  <si>
    <t>Typ N - LED nouzové svítidlo 5W/60min, IP54, piktogram</t>
  </si>
  <si>
    <t>D6</t>
  </si>
  <si>
    <t>Část hromosvod</t>
  </si>
  <si>
    <t>Pol49</t>
  </si>
  <si>
    <t>Vodič AlMgSi D=8mm</t>
  </si>
  <si>
    <t>Pol50</t>
  </si>
  <si>
    <t>Pomocný jímač, v=0,5m</t>
  </si>
  <si>
    <t>Pol51</t>
  </si>
  <si>
    <t>Jímací tyč JT2 h=2,0m s přítěží a ochranou střechy</t>
  </si>
  <si>
    <t>Pol52</t>
  </si>
  <si>
    <t>Izolovaná distanční tyč l= 45cm s držáky pro drátový jímač</t>
  </si>
  <si>
    <t>Poznámka k položce:_x000D_
Poznámka k položce: s přesahem 1m nad anténu</t>
  </si>
  <si>
    <t>Pol53</t>
  </si>
  <si>
    <t>Svorka křížová SK</t>
  </si>
  <si>
    <t>Pol54</t>
  </si>
  <si>
    <t>Svorka univerzální</t>
  </si>
  <si>
    <t>Pol55</t>
  </si>
  <si>
    <t>Svorka okapová</t>
  </si>
  <si>
    <t>Pol56</t>
  </si>
  <si>
    <t>Podpěra pro ploché střechy</t>
  </si>
  <si>
    <t>Pol57</t>
  </si>
  <si>
    <t>Podpěra pro šikmou střechu</t>
  </si>
  <si>
    <t>Pol58</t>
  </si>
  <si>
    <t>Podpěra vedení - hřeben</t>
  </si>
  <si>
    <t>Pol59</t>
  </si>
  <si>
    <t>Podpěra vedení do zdiva - prodloužená (zateplení)</t>
  </si>
  <si>
    <t>Pol60</t>
  </si>
  <si>
    <t>Zkušební svorka SZ, označení svodu</t>
  </si>
  <si>
    <t>Pol61</t>
  </si>
  <si>
    <t>Ochranný úhelník / trubka s držáky</t>
  </si>
  <si>
    <t>Pol62</t>
  </si>
  <si>
    <t>Podružný materiál (svorky, propoje, …)</t>
  </si>
  <si>
    <t>Pol63</t>
  </si>
  <si>
    <t>Montáž ve výškách + doprava</t>
  </si>
  <si>
    <t>D7</t>
  </si>
  <si>
    <t>Část uzemnění</t>
  </si>
  <si>
    <t>Pol64</t>
  </si>
  <si>
    <t>Pásek FeZn 30/4 ve výkopu pro izolaci objektu</t>
  </si>
  <si>
    <t>Pol65</t>
  </si>
  <si>
    <t>Drát FeZn D=10mm</t>
  </si>
  <si>
    <t>Pol66</t>
  </si>
  <si>
    <t>Svorka křížová zemní SKz</t>
  </si>
  <si>
    <t>Pol67</t>
  </si>
  <si>
    <t>Podružný materiál (ochrana spojů, …)</t>
  </si>
  <si>
    <t>Pol68</t>
  </si>
  <si>
    <t>Montáž + doprava</t>
  </si>
  <si>
    <t>D8</t>
  </si>
  <si>
    <t>Ostatní</t>
  </si>
  <si>
    <t>Pol69</t>
  </si>
  <si>
    <t>Průraz stěnou do D=25cm se zapravením</t>
  </si>
  <si>
    <t>Pol70</t>
  </si>
  <si>
    <t>Demontáž původních svítidel, očištění, případná zpětná montáž</t>
  </si>
  <si>
    <t>Pol71</t>
  </si>
  <si>
    <t>Požární ucpávky (dle PBŘ)</t>
  </si>
  <si>
    <t>Pol72</t>
  </si>
  <si>
    <t>Montáž</t>
  </si>
  <si>
    <t>Pol73</t>
  </si>
  <si>
    <t>Likvidace odpadu</t>
  </si>
  <si>
    <t>06.3 - Žaluzie</t>
  </si>
  <si>
    <t>D5 - Ostatní</t>
  </si>
  <si>
    <t>Pol14</t>
  </si>
  <si>
    <t>Žaluziový spínač 1/1, bílá, In=10A</t>
  </si>
  <si>
    <t>Pol15</t>
  </si>
  <si>
    <t>Krabice instalační, do omítky</t>
  </si>
  <si>
    <t>Pol16</t>
  </si>
  <si>
    <t>El.inst.oheb.trubka DN23 s protahovacím drátem</t>
  </si>
  <si>
    <t>Pol17</t>
  </si>
  <si>
    <t>Průvrt stěnou do D=15mm se zapravením</t>
  </si>
  <si>
    <t>Pol18</t>
  </si>
  <si>
    <t>Drážkování v omítce, se zapravením - do 30/30mm</t>
  </si>
  <si>
    <t>07 - žaluzie</t>
  </si>
  <si>
    <t xml:space="preserve">    786 - Dokončovací práce - čalounické úpravy</t>
  </si>
  <si>
    <t>786</t>
  </si>
  <si>
    <t>Dokončovací práce - čalounické úpravy</t>
  </si>
  <si>
    <t>786623011</t>
  </si>
  <si>
    <t>Montáž venkovní žaluzie ovládané motorem upevněné na rám okna nebo do žaluziové schránky plochy do 4 m2</t>
  </si>
  <si>
    <t>9 "ozn 20</t>
  </si>
  <si>
    <t>55342527.1</t>
  </si>
  <si>
    <t>žaluzie "C" ovládaná motorem včetně příslušenství plochy do 3,0m2</t>
  </si>
  <si>
    <t>1,2*2,1*9</t>
  </si>
  <si>
    <t>786623031</t>
  </si>
  <si>
    <t>Montáž krycího plechu venkovní žaluzie jakékoli šířky</t>
  </si>
  <si>
    <t>55342575</t>
  </si>
  <si>
    <t>plech krycí Al pro žaluzie tl. 1,5mm lakovaný včetně bočnic a držáků plochy do 3,0m2 šířky do 2,0m</t>
  </si>
  <si>
    <t>786623051</t>
  </si>
  <si>
    <t>Montáž obkladové desky ostění  nebo krytu pro skrytou montáž vodícího profilu žaluzie</t>
  </si>
  <si>
    <t>9*2 "ozn 20</t>
  </si>
  <si>
    <t>28376751</t>
  </si>
  <si>
    <t>pouzdro pro skrytý vodící profil žaluzie včetně příslušenství</t>
  </si>
  <si>
    <t>2,1*2*9</t>
  </si>
  <si>
    <t>998786103</t>
  </si>
  <si>
    <t>Přesun hmot tonážní pro stínění a čalounické úpravy v objektech v do 24 m</t>
  </si>
  <si>
    <t>VRN - Vedlejší rozpočtové...</t>
  </si>
  <si>
    <t>VRN - Vedlejší rozpočtové náklady</t>
  </si>
  <si>
    <t>Vedlejší rozpočtové náklady</t>
  </si>
  <si>
    <t>020001000</t>
  </si>
  <si>
    <t>Příprava staveniště</t>
  </si>
  <si>
    <t>Kč</t>
  </si>
  <si>
    <t>Poznámka k položce:_x000D_
Poznámka k položce: Náklady spojené s vytyčením a ochranou inženýrských sítí</t>
  </si>
  <si>
    <t>030001000</t>
  </si>
  <si>
    <t>Zařízení staveniště</t>
  </si>
  <si>
    <t>Poznámka k položce:_x000D_
Poznámka k položce: Náklady spojené s vybudováním, provozem zařízení staveniště</t>
  </si>
  <si>
    <t>043002000</t>
  </si>
  <si>
    <t>Zkoušky a ostatní měření</t>
  </si>
  <si>
    <t>Poznámka k položce:_x000D_
Poznámka k položce: "výtrhové a ostatní zkoušky</t>
  </si>
  <si>
    <t>070001000</t>
  </si>
  <si>
    <t>Provozní vlivy</t>
  </si>
  <si>
    <t>Poznámka k položce:_x000D_
Poznámka k položce: Náklady na opatření proti poškození cizího majetku a vnitřních prostor stavby, součinnost s vlastníky stavbou dotčených prostor</t>
  </si>
  <si>
    <t>0900010</t>
  </si>
  <si>
    <t>Vyregulování otopné soustavy</t>
  </si>
  <si>
    <t>CS vlastní</t>
  </si>
  <si>
    <t>Poznámka k položce:_x000D_
Poznámka k položce: Náklady spojené s dodávkou energie, opatření na dodržování technologických předpisů ochrana sousedních pozemků</t>
  </si>
  <si>
    <t>090001000</t>
  </si>
  <si>
    <t>Ostatní náklady</t>
  </si>
  <si>
    <r>
      <t>Větrací jednotka učeben v ležatém provedení o výkonu 105</t>
    </r>
    <r>
      <rPr>
        <sz val="9"/>
        <rFont val="Arial CE"/>
        <charset val="238"/>
      </rPr>
      <t>70</t>
    </r>
    <r>
      <rPr>
        <sz val="9"/>
        <rFont val="Arial CE"/>
      </rPr>
      <t xml:space="preserve"> m3/h, rychlost ve volném průřezu jednotky 1,89 m/s, jednotka vybavena protiproudým rekuperátorem, suchá účinnost rekuperátoru dle EN308 74%, dohřevem přímým výparem s připojením potrubím Cu o topn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</si>
</sst>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0" fontId="23" fillId="5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4" fontId="25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3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3" borderId="19" xfId="0" applyFont="1" applyFill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opLeftCell="A91" workbookViewId="0">
      <selection activeCell="J103" sqref="J103:AF103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33" width="2.6640625" style="138" customWidth="1"/>
    <col min="34" max="34" width="3.33203125" style="138" customWidth="1"/>
    <col min="35" max="35" width="31.6640625" style="138" customWidth="1"/>
    <col min="36" max="37" width="2.5" style="138" customWidth="1"/>
    <col min="38" max="38" width="8.33203125" style="138" customWidth="1"/>
    <col min="39" max="39" width="3.33203125" style="138" customWidth="1"/>
    <col min="40" max="40" width="13.33203125" style="138" customWidth="1"/>
    <col min="41" max="41" width="7.5" style="138" customWidth="1"/>
    <col min="42" max="42" width="4.1640625" style="138" customWidth="1"/>
    <col min="43" max="43" width="15.6640625" style="138" hidden="1" customWidth="1"/>
    <col min="44" max="44" width="13.6640625" style="138" customWidth="1"/>
    <col min="45" max="47" width="25.83203125" style="138" hidden="1" customWidth="1"/>
    <col min="48" max="49" width="21.6640625" style="138" hidden="1" customWidth="1"/>
    <col min="50" max="51" width="25" style="138" hidden="1" customWidth="1"/>
    <col min="52" max="52" width="21.6640625" style="138" hidden="1" customWidth="1"/>
    <col min="53" max="53" width="19.1640625" style="138" hidden="1" customWidth="1"/>
    <col min="54" max="54" width="25" style="138" hidden="1" customWidth="1"/>
    <col min="55" max="55" width="21.6640625" style="138" hidden="1" customWidth="1"/>
    <col min="56" max="56" width="19.1640625" style="138" hidden="1" customWidth="1"/>
    <col min="57" max="57" width="66.5" style="138" customWidth="1"/>
    <col min="58" max="70" width="9.33203125" style="138"/>
    <col min="71" max="91" width="9.33203125" style="138" hidden="1"/>
    <col min="92" max="16384" width="9.33203125" style="138"/>
  </cols>
  <sheetData>
    <row r="1" spans="1:74">
      <c r="A1" s="137" t="s">
        <v>0</v>
      </c>
      <c r="AZ1" s="137" t="s">
        <v>1</v>
      </c>
      <c r="BA1" s="137" t="s">
        <v>2</v>
      </c>
      <c r="BB1" s="137" t="s">
        <v>1</v>
      </c>
      <c r="BT1" s="137" t="s">
        <v>3</v>
      </c>
      <c r="BU1" s="137" t="s">
        <v>3</v>
      </c>
      <c r="BV1" s="137" t="s">
        <v>4</v>
      </c>
    </row>
    <row r="2" spans="1:74" ht="36.950000000000003" customHeight="1">
      <c r="AR2" s="139" t="s">
        <v>5</v>
      </c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S2" s="141" t="s">
        <v>6</v>
      </c>
      <c r="BT2" s="141" t="s">
        <v>7</v>
      </c>
    </row>
    <row r="3" spans="1:74" ht="6.95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4"/>
      <c r="BS3" s="141" t="s">
        <v>6</v>
      </c>
      <c r="BT3" s="141" t="s">
        <v>8</v>
      </c>
    </row>
    <row r="4" spans="1:74" ht="24.95" customHeight="1">
      <c r="B4" s="144"/>
      <c r="D4" s="145" t="s">
        <v>9</v>
      </c>
      <c r="AR4" s="144"/>
      <c r="AS4" s="146" t="s">
        <v>10</v>
      </c>
      <c r="BE4" s="147" t="s">
        <v>11</v>
      </c>
      <c r="BS4" s="141" t="s">
        <v>12</v>
      </c>
    </row>
    <row r="5" spans="1:74" ht="12" customHeight="1">
      <c r="B5" s="144"/>
      <c r="D5" s="148" t="s">
        <v>13</v>
      </c>
      <c r="K5" s="149" t="s">
        <v>14</v>
      </c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R5" s="144"/>
      <c r="BE5" s="150" t="s">
        <v>15</v>
      </c>
      <c r="BS5" s="141" t="s">
        <v>6</v>
      </c>
    </row>
    <row r="6" spans="1:74" ht="36.950000000000003" customHeight="1">
      <c r="B6" s="144"/>
      <c r="D6" s="151" t="s">
        <v>16</v>
      </c>
      <c r="K6" s="152" t="s">
        <v>17</v>
      </c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R6" s="144"/>
      <c r="BE6" s="153"/>
      <c r="BS6" s="141" t="s">
        <v>6</v>
      </c>
    </row>
    <row r="7" spans="1:74" ht="12" customHeight="1">
      <c r="B7" s="144"/>
      <c r="D7" s="154" t="s">
        <v>18</v>
      </c>
      <c r="K7" s="155" t="s">
        <v>1</v>
      </c>
      <c r="AK7" s="154" t="s">
        <v>19</v>
      </c>
      <c r="AN7" s="155" t="s">
        <v>1</v>
      </c>
      <c r="AR7" s="144"/>
      <c r="BE7" s="153"/>
      <c r="BS7" s="141" t="s">
        <v>6</v>
      </c>
    </row>
    <row r="8" spans="1:74" ht="12" customHeight="1">
      <c r="B8" s="144"/>
      <c r="D8" s="154" t="s">
        <v>20</v>
      </c>
      <c r="K8" s="155" t="s">
        <v>21</v>
      </c>
      <c r="AK8" s="154" t="s">
        <v>22</v>
      </c>
      <c r="AN8" s="156" t="s">
        <v>23</v>
      </c>
      <c r="AR8" s="144"/>
      <c r="BE8" s="153"/>
      <c r="BS8" s="141" t="s">
        <v>6</v>
      </c>
    </row>
    <row r="9" spans="1:74" ht="14.45" customHeight="1">
      <c r="B9" s="144"/>
      <c r="AR9" s="144"/>
      <c r="BE9" s="153"/>
      <c r="BS9" s="141" t="s">
        <v>6</v>
      </c>
    </row>
    <row r="10" spans="1:74" ht="12" customHeight="1">
      <c r="B10" s="144"/>
      <c r="D10" s="154" t="s">
        <v>24</v>
      </c>
      <c r="AK10" s="154" t="s">
        <v>25</v>
      </c>
      <c r="AN10" s="155" t="s">
        <v>1</v>
      </c>
      <c r="AR10" s="144"/>
      <c r="BE10" s="153"/>
      <c r="BS10" s="141" t="s">
        <v>6</v>
      </c>
    </row>
    <row r="11" spans="1:74" ht="18.399999999999999" customHeight="1">
      <c r="B11" s="144"/>
      <c r="E11" s="155" t="s">
        <v>21</v>
      </c>
      <c r="AK11" s="154" t="s">
        <v>26</v>
      </c>
      <c r="AN11" s="155" t="s">
        <v>1</v>
      </c>
      <c r="AR11" s="144"/>
      <c r="BE11" s="153"/>
      <c r="BS11" s="141" t="s">
        <v>6</v>
      </c>
    </row>
    <row r="12" spans="1:74" ht="6.95" customHeight="1">
      <c r="B12" s="144"/>
      <c r="AR12" s="144"/>
      <c r="BE12" s="153"/>
      <c r="BS12" s="141" t="s">
        <v>6</v>
      </c>
    </row>
    <row r="13" spans="1:74" ht="12" customHeight="1">
      <c r="B13" s="144"/>
      <c r="D13" s="154" t="s">
        <v>27</v>
      </c>
      <c r="AK13" s="154" t="s">
        <v>25</v>
      </c>
      <c r="AN13" s="157" t="s">
        <v>28</v>
      </c>
      <c r="AR13" s="144"/>
      <c r="BE13" s="153"/>
      <c r="BS13" s="141" t="s">
        <v>6</v>
      </c>
    </row>
    <row r="14" spans="1:74" ht="12.75">
      <c r="B14" s="144"/>
      <c r="E14" s="158" t="s">
        <v>28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4" t="s">
        <v>26</v>
      </c>
      <c r="AN14" s="157" t="s">
        <v>28</v>
      </c>
      <c r="AR14" s="144"/>
      <c r="BE14" s="153"/>
      <c r="BS14" s="141" t="s">
        <v>6</v>
      </c>
    </row>
    <row r="15" spans="1:74" ht="6.95" customHeight="1">
      <c r="B15" s="144"/>
      <c r="AR15" s="144"/>
      <c r="BE15" s="153"/>
      <c r="BS15" s="141" t="s">
        <v>3</v>
      </c>
    </row>
    <row r="16" spans="1:74" ht="12" customHeight="1">
      <c r="B16" s="144"/>
      <c r="D16" s="154" t="s">
        <v>29</v>
      </c>
      <c r="AK16" s="154" t="s">
        <v>25</v>
      </c>
      <c r="AN16" s="155" t="s">
        <v>1</v>
      </c>
      <c r="AR16" s="144"/>
      <c r="BE16" s="153"/>
      <c r="BS16" s="141" t="s">
        <v>3</v>
      </c>
    </row>
    <row r="17" spans="1:71" ht="18.399999999999999" customHeight="1">
      <c r="B17" s="144"/>
      <c r="E17" s="155" t="s">
        <v>21</v>
      </c>
      <c r="AK17" s="154" t="s">
        <v>26</v>
      </c>
      <c r="AN17" s="155" t="s">
        <v>1</v>
      </c>
      <c r="AR17" s="144"/>
      <c r="BE17" s="153"/>
      <c r="BS17" s="141" t="s">
        <v>30</v>
      </c>
    </row>
    <row r="18" spans="1:71" ht="6.95" customHeight="1">
      <c r="B18" s="144"/>
      <c r="AR18" s="144"/>
      <c r="BE18" s="153"/>
      <c r="BS18" s="141" t="s">
        <v>6</v>
      </c>
    </row>
    <row r="19" spans="1:71" ht="12" customHeight="1">
      <c r="B19" s="144"/>
      <c r="D19" s="154" t="s">
        <v>31</v>
      </c>
      <c r="AK19" s="154" t="s">
        <v>25</v>
      </c>
      <c r="AN19" s="155" t="s">
        <v>1</v>
      </c>
      <c r="AR19" s="144"/>
      <c r="BE19" s="153"/>
      <c r="BS19" s="141" t="s">
        <v>6</v>
      </c>
    </row>
    <row r="20" spans="1:71" ht="18.399999999999999" customHeight="1">
      <c r="B20" s="144"/>
      <c r="E20" s="155" t="s">
        <v>21</v>
      </c>
      <c r="AK20" s="154" t="s">
        <v>26</v>
      </c>
      <c r="AN20" s="155" t="s">
        <v>1</v>
      </c>
      <c r="AR20" s="144"/>
      <c r="BE20" s="153"/>
      <c r="BS20" s="141" t="s">
        <v>30</v>
      </c>
    </row>
    <row r="21" spans="1:71" ht="6.95" customHeight="1">
      <c r="B21" s="144"/>
      <c r="AR21" s="144"/>
      <c r="BE21" s="153"/>
    </row>
    <row r="22" spans="1:71" ht="12" customHeight="1">
      <c r="B22" s="144"/>
      <c r="D22" s="154" t="s">
        <v>32</v>
      </c>
      <c r="AR22" s="144"/>
      <c r="BE22" s="153"/>
    </row>
    <row r="23" spans="1:71" ht="16.5" customHeight="1">
      <c r="B23" s="144"/>
      <c r="E23" s="160" t="s">
        <v>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R23" s="144"/>
      <c r="BE23" s="153"/>
    </row>
    <row r="24" spans="1:71" ht="6.95" customHeight="1">
      <c r="B24" s="144"/>
      <c r="AR24" s="144"/>
      <c r="BE24" s="153"/>
    </row>
    <row r="25" spans="1:71" ht="6.95" customHeight="1">
      <c r="B25" s="144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R25" s="144"/>
      <c r="BE25" s="153"/>
    </row>
    <row r="26" spans="1:71" s="168" customFormat="1" ht="25.9" customHeight="1">
      <c r="A26" s="162"/>
      <c r="B26" s="163"/>
      <c r="C26" s="162"/>
      <c r="D26" s="164" t="s">
        <v>33</v>
      </c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6">
        <f>ROUND(AG94,2)</f>
        <v>0</v>
      </c>
      <c r="AL26" s="167"/>
      <c r="AM26" s="167"/>
      <c r="AN26" s="167"/>
      <c r="AO26" s="167"/>
      <c r="AP26" s="162"/>
      <c r="AQ26" s="162"/>
      <c r="AR26" s="163"/>
      <c r="BE26" s="153"/>
    </row>
    <row r="27" spans="1:71" s="168" customFormat="1" ht="6.95" customHeight="1">
      <c r="A27" s="162"/>
      <c r="B27" s="163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3"/>
      <c r="BE27" s="153"/>
    </row>
    <row r="28" spans="1:71" s="168" customFormat="1" ht="12.75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9" t="s">
        <v>34</v>
      </c>
      <c r="M28" s="169"/>
      <c r="N28" s="169"/>
      <c r="O28" s="169"/>
      <c r="P28" s="169"/>
      <c r="Q28" s="162"/>
      <c r="R28" s="162"/>
      <c r="S28" s="162"/>
      <c r="T28" s="162"/>
      <c r="U28" s="162"/>
      <c r="V28" s="162"/>
      <c r="W28" s="169" t="s">
        <v>35</v>
      </c>
      <c r="X28" s="169"/>
      <c r="Y28" s="169"/>
      <c r="Z28" s="169"/>
      <c r="AA28" s="169"/>
      <c r="AB28" s="169"/>
      <c r="AC28" s="169"/>
      <c r="AD28" s="169"/>
      <c r="AE28" s="169"/>
      <c r="AF28" s="162"/>
      <c r="AG28" s="162"/>
      <c r="AH28" s="162"/>
      <c r="AI28" s="162"/>
      <c r="AJ28" s="162"/>
      <c r="AK28" s="169" t="s">
        <v>36</v>
      </c>
      <c r="AL28" s="169"/>
      <c r="AM28" s="169"/>
      <c r="AN28" s="169"/>
      <c r="AO28" s="169"/>
      <c r="AP28" s="162"/>
      <c r="AQ28" s="162"/>
      <c r="AR28" s="163"/>
      <c r="BE28" s="153"/>
    </row>
    <row r="29" spans="1:71" s="170" customFormat="1" ht="14.45" customHeight="1">
      <c r="B29" s="171"/>
      <c r="D29" s="154" t="s">
        <v>37</v>
      </c>
      <c r="F29" s="154" t="s">
        <v>38</v>
      </c>
      <c r="L29" s="172">
        <v>0.21</v>
      </c>
      <c r="M29" s="173"/>
      <c r="N29" s="173"/>
      <c r="O29" s="173"/>
      <c r="P29" s="173"/>
      <c r="W29" s="174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4">
        <f>ROUND(AV94, 2)</f>
        <v>0</v>
      </c>
      <c r="AL29" s="173"/>
      <c r="AM29" s="173"/>
      <c r="AN29" s="173"/>
      <c r="AO29" s="173"/>
      <c r="AR29" s="171"/>
      <c r="BE29" s="175"/>
    </row>
    <row r="30" spans="1:71" s="170" customFormat="1" ht="14.45" customHeight="1">
      <c r="B30" s="171"/>
      <c r="F30" s="154" t="s">
        <v>39</v>
      </c>
      <c r="L30" s="172">
        <v>0.15</v>
      </c>
      <c r="M30" s="173"/>
      <c r="N30" s="173"/>
      <c r="O30" s="173"/>
      <c r="P30" s="173"/>
      <c r="W30" s="174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4">
        <f>ROUND(AW94, 2)</f>
        <v>0</v>
      </c>
      <c r="AL30" s="173"/>
      <c r="AM30" s="173"/>
      <c r="AN30" s="173"/>
      <c r="AO30" s="173"/>
      <c r="AR30" s="171"/>
      <c r="BE30" s="175"/>
    </row>
    <row r="31" spans="1:71" s="170" customFormat="1" ht="14.45" hidden="1" customHeight="1">
      <c r="B31" s="171"/>
      <c r="F31" s="154" t="s">
        <v>40</v>
      </c>
      <c r="L31" s="172">
        <v>0.21</v>
      </c>
      <c r="M31" s="173"/>
      <c r="N31" s="173"/>
      <c r="O31" s="173"/>
      <c r="P31" s="173"/>
      <c r="W31" s="174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4">
        <v>0</v>
      </c>
      <c r="AL31" s="173"/>
      <c r="AM31" s="173"/>
      <c r="AN31" s="173"/>
      <c r="AO31" s="173"/>
      <c r="AR31" s="171"/>
      <c r="BE31" s="175"/>
    </row>
    <row r="32" spans="1:71" s="170" customFormat="1" ht="14.45" hidden="1" customHeight="1">
      <c r="B32" s="171"/>
      <c r="F32" s="154" t="s">
        <v>41</v>
      </c>
      <c r="L32" s="172">
        <v>0.15</v>
      </c>
      <c r="M32" s="173"/>
      <c r="N32" s="173"/>
      <c r="O32" s="173"/>
      <c r="P32" s="173"/>
      <c r="W32" s="174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4">
        <v>0</v>
      </c>
      <c r="AL32" s="173"/>
      <c r="AM32" s="173"/>
      <c r="AN32" s="173"/>
      <c r="AO32" s="173"/>
      <c r="AR32" s="171"/>
      <c r="BE32" s="175"/>
    </row>
    <row r="33" spans="1:57" s="170" customFormat="1" ht="14.45" hidden="1" customHeight="1">
      <c r="B33" s="171"/>
      <c r="F33" s="154" t="s">
        <v>42</v>
      </c>
      <c r="L33" s="172">
        <v>0</v>
      </c>
      <c r="M33" s="173"/>
      <c r="N33" s="173"/>
      <c r="O33" s="173"/>
      <c r="P33" s="173"/>
      <c r="W33" s="174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4">
        <v>0</v>
      </c>
      <c r="AL33" s="173"/>
      <c r="AM33" s="173"/>
      <c r="AN33" s="173"/>
      <c r="AO33" s="173"/>
      <c r="AR33" s="171"/>
      <c r="BE33" s="175"/>
    </row>
    <row r="34" spans="1:57" s="168" customFormat="1" ht="6.95" customHeight="1">
      <c r="A34" s="162"/>
      <c r="B34" s="16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3"/>
      <c r="BE34" s="153"/>
    </row>
    <row r="35" spans="1:57" s="168" customFormat="1" ht="25.9" customHeight="1">
      <c r="A35" s="162"/>
      <c r="B35" s="163"/>
      <c r="C35" s="176"/>
      <c r="D35" s="177" t="s">
        <v>43</v>
      </c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9" t="s">
        <v>44</v>
      </c>
      <c r="U35" s="178"/>
      <c r="V35" s="178"/>
      <c r="W35" s="178"/>
      <c r="X35" s="180" t="s">
        <v>45</v>
      </c>
      <c r="Y35" s="181"/>
      <c r="Z35" s="181"/>
      <c r="AA35" s="181"/>
      <c r="AB35" s="181"/>
      <c r="AC35" s="178"/>
      <c r="AD35" s="178"/>
      <c r="AE35" s="178"/>
      <c r="AF35" s="178"/>
      <c r="AG35" s="178"/>
      <c r="AH35" s="178"/>
      <c r="AI35" s="178"/>
      <c r="AJ35" s="178"/>
      <c r="AK35" s="182">
        <f>SUM(AK26:AK33)</f>
        <v>0</v>
      </c>
      <c r="AL35" s="181"/>
      <c r="AM35" s="181"/>
      <c r="AN35" s="181"/>
      <c r="AO35" s="183"/>
      <c r="AP35" s="176"/>
      <c r="AQ35" s="176"/>
      <c r="AR35" s="163"/>
      <c r="BE35" s="162"/>
    </row>
    <row r="36" spans="1:57" s="168" customFormat="1" ht="6.95" customHeight="1">
      <c r="A36" s="162"/>
      <c r="B36" s="163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3"/>
      <c r="BE36" s="162"/>
    </row>
    <row r="37" spans="1:57" s="168" customFormat="1" ht="14.45" customHeight="1">
      <c r="A37" s="162"/>
      <c r="B37" s="163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3"/>
      <c r="BE37" s="162"/>
    </row>
    <row r="38" spans="1:57" ht="14.45" customHeight="1">
      <c r="B38" s="144"/>
      <c r="AR38" s="144"/>
    </row>
    <row r="39" spans="1:57" ht="14.45" customHeight="1">
      <c r="B39" s="144"/>
      <c r="AR39" s="144"/>
    </row>
    <row r="40" spans="1:57" ht="14.45" customHeight="1">
      <c r="B40" s="144"/>
      <c r="AR40" s="144"/>
    </row>
    <row r="41" spans="1:57" ht="14.45" customHeight="1">
      <c r="B41" s="144"/>
      <c r="AR41" s="144"/>
    </row>
    <row r="42" spans="1:57" ht="14.45" customHeight="1">
      <c r="B42" s="144"/>
      <c r="AR42" s="144"/>
    </row>
    <row r="43" spans="1:57" ht="14.45" customHeight="1">
      <c r="B43" s="144"/>
      <c r="AR43" s="144"/>
    </row>
    <row r="44" spans="1:57" ht="14.45" customHeight="1">
      <c r="B44" s="144"/>
      <c r="AR44" s="144"/>
    </row>
    <row r="45" spans="1:57" ht="14.45" customHeight="1">
      <c r="B45" s="144"/>
      <c r="AR45" s="144"/>
    </row>
    <row r="46" spans="1:57" ht="14.45" customHeight="1">
      <c r="B46" s="144"/>
      <c r="AR46" s="144"/>
    </row>
    <row r="47" spans="1:57" ht="14.45" customHeight="1">
      <c r="B47" s="144"/>
      <c r="AR47" s="144"/>
    </row>
    <row r="48" spans="1:57" ht="14.45" customHeight="1">
      <c r="B48" s="144"/>
      <c r="AR48" s="144"/>
    </row>
    <row r="49" spans="1:57" s="168" customFormat="1" ht="14.45" customHeight="1">
      <c r="B49" s="184"/>
      <c r="D49" s="185" t="s">
        <v>46</v>
      </c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5" t="s">
        <v>47</v>
      </c>
      <c r="AI49" s="186"/>
      <c r="AJ49" s="186"/>
      <c r="AK49" s="186"/>
      <c r="AL49" s="186"/>
      <c r="AM49" s="186"/>
      <c r="AN49" s="186"/>
      <c r="AO49" s="186"/>
      <c r="AR49" s="184"/>
    </row>
    <row r="50" spans="1:57">
      <c r="B50" s="144"/>
      <c r="AR50" s="144"/>
    </row>
    <row r="51" spans="1:57">
      <c r="B51" s="144"/>
      <c r="AR51" s="144"/>
    </row>
    <row r="52" spans="1:57">
      <c r="B52" s="144"/>
      <c r="AR52" s="144"/>
    </row>
    <row r="53" spans="1:57">
      <c r="B53" s="144"/>
      <c r="AR53" s="144"/>
    </row>
    <row r="54" spans="1:57">
      <c r="B54" s="144"/>
      <c r="AR54" s="144"/>
    </row>
    <row r="55" spans="1:57">
      <c r="B55" s="144"/>
      <c r="AR55" s="144"/>
    </row>
    <row r="56" spans="1:57">
      <c r="B56" s="144"/>
      <c r="AR56" s="144"/>
    </row>
    <row r="57" spans="1:57">
      <c r="B57" s="144"/>
      <c r="AR57" s="144"/>
    </row>
    <row r="58" spans="1:57">
      <c r="B58" s="144"/>
      <c r="AR58" s="144"/>
    </row>
    <row r="59" spans="1:57">
      <c r="B59" s="144"/>
      <c r="AR59" s="144"/>
    </row>
    <row r="60" spans="1:57" s="168" customFormat="1" ht="12.75">
      <c r="A60" s="162"/>
      <c r="B60" s="163"/>
      <c r="C60" s="162"/>
      <c r="D60" s="187" t="s">
        <v>48</v>
      </c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87" t="s">
        <v>49</v>
      </c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87" t="s">
        <v>48</v>
      </c>
      <c r="AI60" s="165"/>
      <c r="AJ60" s="165"/>
      <c r="AK60" s="165"/>
      <c r="AL60" s="165"/>
      <c r="AM60" s="187" t="s">
        <v>49</v>
      </c>
      <c r="AN60" s="165"/>
      <c r="AO60" s="165"/>
      <c r="AP60" s="162"/>
      <c r="AQ60" s="162"/>
      <c r="AR60" s="163"/>
      <c r="BE60" s="162"/>
    </row>
    <row r="61" spans="1:57">
      <c r="B61" s="144"/>
      <c r="AR61" s="144"/>
    </row>
    <row r="62" spans="1:57">
      <c r="B62" s="144"/>
      <c r="AR62" s="144"/>
    </row>
    <row r="63" spans="1:57">
      <c r="B63" s="144"/>
      <c r="AR63" s="144"/>
    </row>
    <row r="64" spans="1:57" s="168" customFormat="1" ht="12.75">
      <c r="A64" s="162"/>
      <c r="B64" s="163"/>
      <c r="C64" s="162"/>
      <c r="D64" s="185" t="s">
        <v>50</v>
      </c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5" t="s">
        <v>51</v>
      </c>
      <c r="AI64" s="188"/>
      <c r="AJ64" s="188"/>
      <c r="AK64" s="188"/>
      <c r="AL64" s="188"/>
      <c r="AM64" s="188"/>
      <c r="AN64" s="188"/>
      <c r="AO64" s="188"/>
      <c r="AP64" s="162"/>
      <c r="AQ64" s="162"/>
      <c r="AR64" s="163"/>
      <c r="BE64" s="162"/>
    </row>
    <row r="65" spans="1:57">
      <c r="B65" s="144"/>
      <c r="AR65" s="144"/>
    </row>
    <row r="66" spans="1:57">
      <c r="B66" s="144"/>
      <c r="AR66" s="144"/>
    </row>
    <row r="67" spans="1:57">
      <c r="B67" s="144"/>
      <c r="AR67" s="144"/>
    </row>
    <row r="68" spans="1:57">
      <c r="B68" s="144"/>
      <c r="AR68" s="144"/>
    </row>
    <row r="69" spans="1:57">
      <c r="B69" s="144"/>
      <c r="AR69" s="144"/>
    </row>
    <row r="70" spans="1:57">
      <c r="B70" s="144"/>
      <c r="AR70" s="144"/>
    </row>
    <row r="71" spans="1:57">
      <c r="B71" s="144"/>
      <c r="AR71" s="144"/>
    </row>
    <row r="72" spans="1:57">
      <c r="B72" s="144"/>
      <c r="AR72" s="144"/>
    </row>
    <row r="73" spans="1:57">
      <c r="B73" s="144"/>
      <c r="AR73" s="144"/>
    </row>
    <row r="74" spans="1:57">
      <c r="B74" s="144"/>
      <c r="AR74" s="144"/>
    </row>
    <row r="75" spans="1:57" s="168" customFormat="1" ht="12.75">
      <c r="A75" s="162"/>
      <c r="B75" s="163"/>
      <c r="C75" s="162"/>
      <c r="D75" s="187" t="s">
        <v>48</v>
      </c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87" t="s">
        <v>49</v>
      </c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87" t="s">
        <v>48</v>
      </c>
      <c r="AI75" s="165"/>
      <c r="AJ75" s="165"/>
      <c r="AK75" s="165"/>
      <c r="AL75" s="165"/>
      <c r="AM75" s="187" t="s">
        <v>49</v>
      </c>
      <c r="AN75" s="165"/>
      <c r="AO75" s="165"/>
      <c r="AP75" s="162"/>
      <c r="AQ75" s="162"/>
      <c r="AR75" s="163"/>
      <c r="BE75" s="162"/>
    </row>
    <row r="76" spans="1:57" s="168" customFormat="1">
      <c r="A76" s="162"/>
      <c r="B76" s="163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3"/>
      <c r="BE76" s="162"/>
    </row>
    <row r="77" spans="1:57" s="168" customFormat="1" ht="6.95" customHeight="1">
      <c r="A77" s="162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190"/>
      <c r="AQ77" s="190"/>
      <c r="AR77" s="163"/>
      <c r="BE77" s="162"/>
    </row>
    <row r="81" spans="1:91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192"/>
      <c r="AK81" s="192"/>
      <c r="AL81" s="192"/>
      <c r="AM81" s="192"/>
      <c r="AN81" s="192"/>
      <c r="AO81" s="192"/>
      <c r="AP81" s="192"/>
      <c r="AQ81" s="192"/>
      <c r="AR81" s="163"/>
      <c r="BE81" s="162"/>
    </row>
    <row r="82" spans="1:91" s="168" customFormat="1" ht="24.95" customHeight="1">
      <c r="A82" s="162"/>
      <c r="B82" s="163"/>
      <c r="C82" s="145" t="s">
        <v>52</v>
      </c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3"/>
      <c r="BE82" s="162"/>
    </row>
    <row r="83" spans="1:91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3"/>
      <c r="BE83" s="162"/>
    </row>
    <row r="84" spans="1:91" s="193" customFormat="1" ht="12" customHeight="1">
      <c r="B84" s="194"/>
      <c r="C84" s="154" t="s">
        <v>13</v>
      </c>
      <c r="L84" s="193" t="str">
        <f>K5</f>
        <v>202108R22</v>
      </c>
      <c r="AR84" s="194"/>
    </row>
    <row r="85" spans="1:91" s="195" customFormat="1" ht="36.950000000000003" customHeight="1">
      <c r="B85" s="196"/>
      <c r="C85" s="197" t="s">
        <v>16</v>
      </c>
      <c r="L85" s="198" t="str">
        <f>K6</f>
        <v>Snížení energetické náročnost budovy školy gymnázia SOŠ a VOŠ,Nový Bydžov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196"/>
    </row>
    <row r="86" spans="1:91" s="168" customFormat="1" ht="6.95" customHeight="1">
      <c r="A86" s="162"/>
      <c r="B86" s="163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3"/>
      <c r="BE86" s="162"/>
    </row>
    <row r="87" spans="1:91" s="168" customFormat="1" ht="12" customHeight="1">
      <c r="A87" s="162"/>
      <c r="B87" s="163"/>
      <c r="C87" s="154" t="s">
        <v>20</v>
      </c>
      <c r="D87" s="162"/>
      <c r="E87" s="162"/>
      <c r="F87" s="162"/>
      <c r="G87" s="162"/>
      <c r="H87" s="162"/>
      <c r="I87" s="162"/>
      <c r="J87" s="162"/>
      <c r="K87" s="162"/>
      <c r="L87" s="200" t="str">
        <f>IF(K8="","",K8)</f>
        <v xml:space="preserve"> </v>
      </c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  <c r="AF87" s="162"/>
      <c r="AG87" s="162"/>
      <c r="AH87" s="162"/>
      <c r="AI87" s="154" t="s">
        <v>22</v>
      </c>
      <c r="AJ87" s="162"/>
      <c r="AK87" s="162"/>
      <c r="AL87" s="162"/>
      <c r="AM87" s="201" t="str">
        <f>IF(AN8= "","",AN8)</f>
        <v>25. 3. 2022</v>
      </c>
      <c r="AN87" s="201"/>
      <c r="AO87" s="162"/>
      <c r="AP87" s="162"/>
      <c r="AQ87" s="162"/>
      <c r="AR87" s="163"/>
      <c r="BE87" s="162"/>
    </row>
    <row r="88" spans="1:91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3"/>
      <c r="BE88" s="162"/>
    </row>
    <row r="89" spans="1:91" s="168" customFormat="1" ht="15.2" customHeight="1">
      <c r="A89" s="162"/>
      <c r="B89" s="163"/>
      <c r="C89" s="154" t="s">
        <v>24</v>
      </c>
      <c r="D89" s="162"/>
      <c r="E89" s="162"/>
      <c r="F89" s="162"/>
      <c r="G89" s="162"/>
      <c r="H89" s="162"/>
      <c r="I89" s="162"/>
      <c r="J89" s="162"/>
      <c r="K89" s="162"/>
      <c r="L89" s="193" t="str">
        <f>IF(E11= "","",E11)</f>
        <v xml:space="preserve"> </v>
      </c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  <c r="AF89" s="162"/>
      <c r="AG89" s="162"/>
      <c r="AH89" s="162"/>
      <c r="AI89" s="154" t="s">
        <v>29</v>
      </c>
      <c r="AJ89" s="162"/>
      <c r="AK89" s="162"/>
      <c r="AL89" s="162"/>
      <c r="AM89" s="202" t="str">
        <f>IF(E17="","",E17)</f>
        <v xml:space="preserve"> </v>
      </c>
      <c r="AN89" s="203"/>
      <c r="AO89" s="203"/>
      <c r="AP89" s="203"/>
      <c r="AQ89" s="162"/>
      <c r="AR89" s="163"/>
      <c r="AS89" s="204" t="s">
        <v>53</v>
      </c>
      <c r="AT89" s="205"/>
      <c r="AU89" s="206"/>
      <c r="AV89" s="206"/>
      <c r="AW89" s="206"/>
      <c r="AX89" s="206"/>
      <c r="AY89" s="206"/>
      <c r="AZ89" s="206"/>
      <c r="BA89" s="206"/>
      <c r="BB89" s="206"/>
      <c r="BC89" s="206"/>
      <c r="BD89" s="207"/>
      <c r="BE89" s="162"/>
    </row>
    <row r="90" spans="1:91" s="168" customFormat="1" ht="15.2" customHeight="1">
      <c r="A90" s="162"/>
      <c r="B90" s="163"/>
      <c r="C90" s="154" t="s">
        <v>27</v>
      </c>
      <c r="D90" s="162"/>
      <c r="E90" s="162"/>
      <c r="F90" s="162"/>
      <c r="G90" s="162"/>
      <c r="H90" s="162"/>
      <c r="I90" s="162"/>
      <c r="J90" s="162"/>
      <c r="K90" s="162"/>
      <c r="L90" s="193" t="str">
        <f>IF(E14= "Vyplň údaj","",E14)</f>
        <v/>
      </c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  <c r="AF90" s="162"/>
      <c r="AG90" s="162"/>
      <c r="AH90" s="162"/>
      <c r="AI90" s="154" t="s">
        <v>31</v>
      </c>
      <c r="AJ90" s="162"/>
      <c r="AK90" s="162"/>
      <c r="AL90" s="162"/>
      <c r="AM90" s="202" t="str">
        <f>IF(E20="","",E20)</f>
        <v xml:space="preserve"> </v>
      </c>
      <c r="AN90" s="203"/>
      <c r="AO90" s="203"/>
      <c r="AP90" s="203"/>
      <c r="AQ90" s="162"/>
      <c r="AR90" s="163"/>
      <c r="AS90" s="208"/>
      <c r="AT90" s="209"/>
      <c r="AU90" s="210"/>
      <c r="AV90" s="210"/>
      <c r="AW90" s="210"/>
      <c r="AX90" s="210"/>
      <c r="AY90" s="210"/>
      <c r="AZ90" s="210"/>
      <c r="BA90" s="210"/>
      <c r="BB90" s="210"/>
      <c r="BC90" s="210"/>
      <c r="BD90" s="211"/>
      <c r="BE90" s="162"/>
    </row>
    <row r="91" spans="1:91" s="168" customFormat="1" ht="10.9" customHeight="1">
      <c r="A91" s="162"/>
      <c r="B91" s="163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3"/>
      <c r="AS91" s="208"/>
      <c r="AT91" s="209"/>
      <c r="AU91" s="210"/>
      <c r="AV91" s="210"/>
      <c r="AW91" s="210"/>
      <c r="AX91" s="210"/>
      <c r="AY91" s="210"/>
      <c r="AZ91" s="210"/>
      <c r="BA91" s="210"/>
      <c r="BB91" s="210"/>
      <c r="BC91" s="210"/>
      <c r="BD91" s="211"/>
      <c r="BE91" s="162"/>
    </row>
    <row r="92" spans="1:91" s="168" customFormat="1" ht="29.25" customHeight="1">
      <c r="A92" s="162"/>
      <c r="B92" s="163"/>
      <c r="C92" s="212" t="s">
        <v>54</v>
      </c>
      <c r="D92" s="213"/>
      <c r="E92" s="213"/>
      <c r="F92" s="213"/>
      <c r="G92" s="213"/>
      <c r="H92" s="214"/>
      <c r="I92" s="215" t="s">
        <v>55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6" t="s">
        <v>56</v>
      </c>
      <c r="AH92" s="213"/>
      <c r="AI92" s="213"/>
      <c r="AJ92" s="213"/>
      <c r="AK92" s="213"/>
      <c r="AL92" s="213"/>
      <c r="AM92" s="213"/>
      <c r="AN92" s="215" t="s">
        <v>57</v>
      </c>
      <c r="AO92" s="213"/>
      <c r="AP92" s="217"/>
      <c r="AQ92" s="218" t="s">
        <v>58</v>
      </c>
      <c r="AR92" s="163"/>
      <c r="AS92" s="219" t="s">
        <v>59</v>
      </c>
      <c r="AT92" s="220" t="s">
        <v>60</v>
      </c>
      <c r="AU92" s="220" t="s">
        <v>61</v>
      </c>
      <c r="AV92" s="220" t="s">
        <v>62</v>
      </c>
      <c r="AW92" s="220" t="s">
        <v>63</v>
      </c>
      <c r="AX92" s="220" t="s">
        <v>64</v>
      </c>
      <c r="AY92" s="220" t="s">
        <v>65</v>
      </c>
      <c r="AZ92" s="220" t="s">
        <v>66</v>
      </c>
      <c r="BA92" s="220" t="s">
        <v>67</v>
      </c>
      <c r="BB92" s="220" t="s">
        <v>68</v>
      </c>
      <c r="BC92" s="220" t="s">
        <v>69</v>
      </c>
      <c r="BD92" s="221" t="s">
        <v>70</v>
      </c>
      <c r="BE92" s="162"/>
    </row>
    <row r="93" spans="1:91" s="168" customFormat="1" ht="10.9" customHeight="1">
      <c r="A93" s="162"/>
      <c r="B93" s="163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3"/>
      <c r="AS93" s="222"/>
      <c r="AT93" s="223"/>
      <c r="AU93" s="223"/>
      <c r="AV93" s="223"/>
      <c r="AW93" s="223"/>
      <c r="AX93" s="223"/>
      <c r="AY93" s="223"/>
      <c r="AZ93" s="223"/>
      <c r="BA93" s="223"/>
      <c r="BB93" s="223"/>
      <c r="BC93" s="223"/>
      <c r="BD93" s="224"/>
      <c r="BE93" s="162"/>
    </row>
    <row r="94" spans="1:91" s="225" customFormat="1" ht="32.450000000000003" customHeight="1">
      <c r="B94" s="226"/>
      <c r="C94" s="227" t="s">
        <v>71</v>
      </c>
      <c r="D94" s="228"/>
      <c r="E94" s="228"/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  <c r="Q94" s="228"/>
      <c r="R94" s="228"/>
      <c r="S94" s="228"/>
      <c r="T94" s="228"/>
      <c r="U94" s="228"/>
      <c r="V94" s="228"/>
      <c r="W94" s="228"/>
      <c r="X94" s="228"/>
      <c r="Y94" s="228"/>
      <c r="Z94" s="228"/>
      <c r="AA94" s="228"/>
      <c r="AB94" s="228"/>
      <c r="AC94" s="228"/>
      <c r="AD94" s="228"/>
      <c r="AE94" s="228"/>
      <c r="AF94" s="228"/>
      <c r="AG94" s="229">
        <f>ROUND(SUM(AG95:AG105),2)</f>
        <v>0</v>
      </c>
      <c r="AH94" s="229"/>
      <c r="AI94" s="229"/>
      <c r="AJ94" s="229"/>
      <c r="AK94" s="229"/>
      <c r="AL94" s="229"/>
      <c r="AM94" s="229"/>
      <c r="AN94" s="230">
        <f t="shared" ref="AN94:AN105" si="0">SUM(AG94,AT94)</f>
        <v>0</v>
      </c>
      <c r="AO94" s="230"/>
      <c r="AP94" s="230"/>
      <c r="AQ94" s="231" t="s">
        <v>1</v>
      </c>
      <c r="AR94" s="226"/>
      <c r="AS94" s="232">
        <f>ROUND(SUM(AS95:AS105),2)</f>
        <v>0</v>
      </c>
      <c r="AT94" s="233">
        <f t="shared" ref="AT94:AT105" si="1">ROUND(SUM(AV94:AW94),2)</f>
        <v>0</v>
      </c>
      <c r="AU94" s="234">
        <f>ROUND(SUM(AU95:AU105),5)</f>
        <v>0</v>
      </c>
      <c r="AV94" s="233">
        <f>ROUND(AZ94*L29,2)</f>
        <v>0</v>
      </c>
      <c r="AW94" s="233">
        <f>ROUND(BA94*L30,2)</f>
        <v>0</v>
      </c>
      <c r="AX94" s="233">
        <f>ROUND(BB94*L29,2)</f>
        <v>0</v>
      </c>
      <c r="AY94" s="233">
        <f>ROUND(BC94*L30,2)</f>
        <v>0</v>
      </c>
      <c r="AZ94" s="233">
        <f>ROUND(SUM(AZ95:AZ105),2)</f>
        <v>0</v>
      </c>
      <c r="BA94" s="233">
        <f>ROUND(SUM(BA95:BA105),2)</f>
        <v>0</v>
      </c>
      <c r="BB94" s="233">
        <f>ROUND(SUM(BB95:BB105),2)</f>
        <v>0</v>
      </c>
      <c r="BC94" s="233">
        <f>ROUND(SUM(BC95:BC105),2)</f>
        <v>0</v>
      </c>
      <c r="BD94" s="235">
        <f>ROUND(SUM(BD95:BD105),2)</f>
        <v>0</v>
      </c>
      <c r="BS94" s="236" t="s">
        <v>72</v>
      </c>
      <c r="BT94" s="236" t="s">
        <v>73</v>
      </c>
      <c r="BU94" s="237" t="s">
        <v>74</v>
      </c>
      <c r="BV94" s="236" t="s">
        <v>75</v>
      </c>
      <c r="BW94" s="236" t="s">
        <v>4</v>
      </c>
      <c r="BX94" s="236" t="s">
        <v>76</v>
      </c>
      <c r="CL94" s="236" t="s">
        <v>1</v>
      </c>
    </row>
    <row r="95" spans="1:91" s="250" customFormat="1" ht="16.5" customHeight="1">
      <c r="A95" s="238" t="s">
        <v>77</v>
      </c>
      <c r="B95" s="239"/>
      <c r="C95" s="240"/>
      <c r="D95" s="241" t="s">
        <v>78</v>
      </c>
      <c r="E95" s="241"/>
      <c r="F95" s="241"/>
      <c r="G95" s="241"/>
      <c r="H95" s="241"/>
      <c r="I95" s="242"/>
      <c r="J95" s="241" t="s">
        <v>79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43">
        <f>'01 - Zateplení obvodového...'!J30</f>
        <v>0</v>
      </c>
      <c r="AH95" s="244"/>
      <c r="AI95" s="244"/>
      <c r="AJ95" s="244"/>
      <c r="AK95" s="244"/>
      <c r="AL95" s="244"/>
      <c r="AM95" s="244"/>
      <c r="AN95" s="243">
        <f t="shared" si="0"/>
        <v>0</v>
      </c>
      <c r="AO95" s="244"/>
      <c r="AP95" s="244"/>
      <c r="AQ95" s="245" t="s">
        <v>80</v>
      </c>
      <c r="AR95" s="239"/>
      <c r="AS95" s="246">
        <v>0</v>
      </c>
      <c r="AT95" s="247">
        <f t="shared" si="1"/>
        <v>0</v>
      </c>
      <c r="AU95" s="248">
        <f>'01 - Zateplení obvodového...'!P135</f>
        <v>0</v>
      </c>
      <c r="AV95" s="247">
        <f>'01 - Zateplení obvodového...'!J33</f>
        <v>0</v>
      </c>
      <c r="AW95" s="247">
        <f>'01 - Zateplení obvodového...'!J34</f>
        <v>0</v>
      </c>
      <c r="AX95" s="247">
        <f>'01 - Zateplení obvodového...'!J35</f>
        <v>0</v>
      </c>
      <c r="AY95" s="247">
        <f>'01 - Zateplení obvodového...'!J36</f>
        <v>0</v>
      </c>
      <c r="AZ95" s="247">
        <f>'01 - Zateplení obvodového...'!F33</f>
        <v>0</v>
      </c>
      <c r="BA95" s="247">
        <f>'01 - Zateplení obvodového...'!F34</f>
        <v>0</v>
      </c>
      <c r="BB95" s="247">
        <f>'01 - Zateplení obvodového...'!F35</f>
        <v>0</v>
      </c>
      <c r="BC95" s="247">
        <f>'01 - Zateplení obvodového...'!F36</f>
        <v>0</v>
      </c>
      <c r="BD95" s="249">
        <f>'01 - Zateplení obvodového...'!F37</f>
        <v>0</v>
      </c>
      <c r="BT95" s="251" t="s">
        <v>81</v>
      </c>
      <c r="BV95" s="251" t="s">
        <v>75</v>
      </c>
      <c r="BW95" s="251" t="s">
        <v>82</v>
      </c>
      <c r="BX95" s="251" t="s">
        <v>4</v>
      </c>
      <c r="CL95" s="251" t="s">
        <v>1</v>
      </c>
      <c r="CM95" s="251" t="s">
        <v>83</v>
      </c>
    </row>
    <row r="96" spans="1:91" s="250" customFormat="1" ht="16.5" customHeight="1">
      <c r="A96" s="238" t="s">
        <v>77</v>
      </c>
      <c r="B96" s="239"/>
      <c r="C96" s="240"/>
      <c r="D96" s="241" t="s">
        <v>84</v>
      </c>
      <c r="E96" s="241"/>
      <c r="F96" s="241"/>
      <c r="G96" s="241"/>
      <c r="H96" s="241"/>
      <c r="I96" s="242"/>
      <c r="J96" s="241" t="s">
        <v>85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43">
        <f>'01.1 - Zateplení obvodové...'!J30</f>
        <v>0</v>
      </c>
      <c r="AH96" s="244"/>
      <c r="AI96" s="244"/>
      <c r="AJ96" s="244"/>
      <c r="AK96" s="244"/>
      <c r="AL96" s="244"/>
      <c r="AM96" s="244"/>
      <c r="AN96" s="243">
        <f t="shared" si="0"/>
        <v>0</v>
      </c>
      <c r="AO96" s="244"/>
      <c r="AP96" s="244"/>
      <c r="AQ96" s="245" t="s">
        <v>80</v>
      </c>
      <c r="AR96" s="239"/>
      <c r="AS96" s="246">
        <v>0</v>
      </c>
      <c r="AT96" s="247">
        <f t="shared" si="1"/>
        <v>0</v>
      </c>
      <c r="AU96" s="248">
        <f>'01.1 - Zateplení obvodové...'!P125</f>
        <v>0</v>
      </c>
      <c r="AV96" s="247">
        <f>'01.1 - Zateplení obvodové...'!J33</f>
        <v>0</v>
      </c>
      <c r="AW96" s="247">
        <f>'01.1 - Zateplení obvodové...'!J34</f>
        <v>0</v>
      </c>
      <c r="AX96" s="247">
        <f>'01.1 - Zateplení obvodové...'!J35</f>
        <v>0</v>
      </c>
      <c r="AY96" s="247">
        <f>'01.1 - Zateplení obvodové...'!J36</f>
        <v>0</v>
      </c>
      <c r="AZ96" s="247">
        <f>'01.1 - Zateplení obvodové...'!F33</f>
        <v>0</v>
      </c>
      <c r="BA96" s="247">
        <f>'01.1 - Zateplení obvodové...'!F34</f>
        <v>0</v>
      </c>
      <c r="BB96" s="247">
        <f>'01.1 - Zateplení obvodové...'!F35</f>
        <v>0</v>
      </c>
      <c r="BC96" s="247">
        <f>'01.1 - Zateplení obvodové...'!F36</f>
        <v>0</v>
      </c>
      <c r="BD96" s="249">
        <f>'01.1 - Zateplení obvodové...'!F37</f>
        <v>0</v>
      </c>
      <c r="BT96" s="251" t="s">
        <v>81</v>
      </c>
      <c r="BV96" s="251" t="s">
        <v>75</v>
      </c>
      <c r="BW96" s="251" t="s">
        <v>86</v>
      </c>
      <c r="BX96" s="251" t="s">
        <v>4</v>
      </c>
      <c r="CL96" s="251" t="s">
        <v>1</v>
      </c>
      <c r="CM96" s="251" t="s">
        <v>83</v>
      </c>
    </row>
    <row r="97" spans="1:91" s="250" customFormat="1" ht="16.5" customHeight="1">
      <c r="A97" s="238" t="s">
        <v>77</v>
      </c>
      <c r="B97" s="239"/>
      <c r="C97" s="240"/>
      <c r="D97" s="241" t="s">
        <v>87</v>
      </c>
      <c r="E97" s="241"/>
      <c r="F97" s="241"/>
      <c r="G97" s="241"/>
      <c r="H97" s="241"/>
      <c r="I97" s="242"/>
      <c r="J97" s="241" t="s">
        <v>88</v>
      </c>
      <c r="K97" s="241"/>
      <c r="L97" s="241"/>
      <c r="M97" s="241"/>
      <c r="N97" s="241"/>
      <c r="O97" s="241"/>
      <c r="P97" s="241"/>
      <c r="Q97" s="241"/>
      <c r="R97" s="241"/>
      <c r="S97" s="241"/>
      <c r="T97" s="241"/>
      <c r="U97" s="241"/>
      <c r="V97" s="241"/>
      <c r="W97" s="241"/>
      <c r="X97" s="241"/>
      <c r="Y97" s="241"/>
      <c r="Z97" s="241"/>
      <c r="AA97" s="241"/>
      <c r="AB97" s="241"/>
      <c r="AC97" s="241"/>
      <c r="AD97" s="241"/>
      <c r="AE97" s="241"/>
      <c r="AF97" s="241"/>
      <c r="AG97" s="243">
        <f>'02 - Zateplení podlahy na...'!J30</f>
        <v>0</v>
      </c>
      <c r="AH97" s="244"/>
      <c r="AI97" s="244"/>
      <c r="AJ97" s="244"/>
      <c r="AK97" s="244"/>
      <c r="AL97" s="244"/>
      <c r="AM97" s="244"/>
      <c r="AN97" s="243">
        <f t="shared" si="0"/>
        <v>0</v>
      </c>
      <c r="AO97" s="244"/>
      <c r="AP97" s="244"/>
      <c r="AQ97" s="245" t="s">
        <v>80</v>
      </c>
      <c r="AR97" s="239"/>
      <c r="AS97" s="246">
        <v>0</v>
      </c>
      <c r="AT97" s="247">
        <f t="shared" si="1"/>
        <v>0</v>
      </c>
      <c r="AU97" s="248">
        <f>'02 - Zateplení podlahy na...'!P122</f>
        <v>0</v>
      </c>
      <c r="AV97" s="247">
        <f>'02 - Zateplení podlahy na...'!J33</f>
        <v>0</v>
      </c>
      <c r="AW97" s="247">
        <f>'02 - Zateplení podlahy na...'!J34</f>
        <v>0</v>
      </c>
      <c r="AX97" s="247">
        <f>'02 - Zateplení podlahy na...'!J35</f>
        <v>0</v>
      </c>
      <c r="AY97" s="247">
        <f>'02 - Zateplení podlahy na...'!J36</f>
        <v>0</v>
      </c>
      <c r="AZ97" s="247">
        <f>'02 - Zateplení podlahy na...'!F33</f>
        <v>0</v>
      </c>
      <c r="BA97" s="247">
        <f>'02 - Zateplení podlahy na...'!F34</f>
        <v>0</v>
      </c>
      <c r="BB97" s="247">
        <f>'02 - Zateplení podlahy na...'!F35</f>
        <v>0</v>
      </c>
      <c r="BC97" s="247">
        <f>'02 - Zateplení podlahy na...'!F36</f>
        <v>0</v>
      </c>
      <c r="BD97" s="249">
        <f>'02 - Zateplení podlahy na...'!F37</f>
        <v>0</v>
      </c>
      <c r="BT97" s="251" t="s">
        <v>81</v>
      </c>
      <c r="BV97" s="251" t="s">
        <v>75</v>
      </c>
      <c r="BW97" s="251" t="s">
        <v>89</v>
      </c>
      <c r="BX97" s="251" t="s">
        <v>4</v>
      </c>
      <c r="CL97" s="251" t="s">
        <v>1</v>
      </c>
      <c r="CM97" s="251" t="s">
        <v>83</v>
      </c>
    </row>
    <row r="98" spans="1:91" s="250" customFormat="1" ht="16.5" customHeight="1">
      <c r="A98" s="238" t="s">
        <v>77</v>
      </c>
      <c r="B98" s="239"/>
      <c r="C98" s="240"/>
      <c r="D98" s="241" t="s">
        <v>90</v>
      </c>
      <c r="E98" s="241"/>
      <c r="F98" s="241"/>
      <c r="G98" s="241"/>
      <c r="H98" s="241"/>
      <c r="I98" s="242"/>
      <c r="J98" s="241" t="s">
        <v>91</v>
      </c>
      <c r="K98" s="241"/>
      <c r="L98" s="241"/>
      <c r="M98" s="241"/>
      <c r="N98" s="241"/>
      <c r="O98" s="241"/>
      <c r="P98" s="241"/>
      <c r="Q98" s="241"/>
      <c r="R98" s="241"/>
      <c r="S98" s="241"/>
      <c r="T98" s="241"/>
      <c r="U98" s="241"/>
      <c r="V98" s="241"/>
      <c r="W98" s="241"/>
      <c r="X98" s="241"/>
      <c r="Y98" s="241"/>
      <c r="Z98" s="241"/>
      <c r="AA98" s="241"/>
      <c r="AB98" s="241"/>
      <c r="AC98" s="241"/>
      <c r="AD98" s="241"/>
      <c r="AE98" s="241"/>
      <c r="AF98" s="241"/>
      <c r="AG98" s="243">
        <f>'03 - Rekonstrukce střešní...'!J30</f>
        <v>0</v>
      </c>
      <c r="AH98" s="244"/>
      <c r="AI98" s="244"/>
      <c r="AJ98" s="244"/>
      <c r="AK98" s="244"/>
      <c r="AL98" s="244"/>
      <c r="AM98" s="244"/>
      <c r="AN98" s="243">
        <f t="shared" si="0"/>
        <v>0</v>
      </c>
      <c r="AO98" s="244"/>
      <c r="AP98" s="244"/>
      <c r="AQ98" s="245" t="s">
        <v>80</v>
      </c>
      <c r="AR98" s="239"/>
      <c r="AS98" s="246">
        <v>0</v>
      </c>
      <c r="AT98" s="247">
        <f t="shared" si="1"/>
        <v>0</v>
      </c>
      <c r="AU98" s="248">
        <f>'03 - Rekonstrukce střešní...'!P126</f>
        <v>0</v>
      </c>
      <c r="AV98" s="247">
        <f>'03 - Rekonstrukce střešní...'!J33</f>
        <v>0</v>
      </c>
      <c r="AW98" s="247">
        <f>'03 - Rekonstrukce střešní...'!J34</f>
        <v>0</v>
      </c>
      <c r="AX98" s="247">
        <f>'03 - Rekonstrukce střešní...'!J35</f>
        <v>0</v>
      </c>
      <c r="AY98" s="247">
        <f>'03 - Rekonstrukce střešní...'!J36</f>
        <v>0</v>
      </c>
      <c r="AZ98" s="247">
        <f>'03 - Rekonstrukce střešní...'!F33</f>
        <v>0</v>
      </c>
      <c r="BA98" s="247">
        <f>'03 - Rekonstrukce střešní...'!F34</f>
        <v>0</v>
      </c>
      <c r="BB98" s="247">
        <f>'03 - Rekonstrukce střešní...'!F35</f>
        <v>0</v>
      </c>
      <c r="BC98" s="247">
        <f>'03 - Rekonstrukce střešní...'!F36</f>
        <v>0</v>
      </c>
      <c r="BD98" s="249">
        <f>'03 - Rekonstrukce střešní...'!F37</f>
        <v>0</v>
      </c>
      <c r="BT98" s="251" t="s">
        <v>81</v>
      </c>
      <c r="BV98" s="251" t="s">
        <v>75</v>
      </c>
      <c r="BW98" s="251" t="s">
        <v>92</v>
      </c>
      <c r="BX98" s="251" t="s">
        <v>4</v>
      </c>
      <c r="CL98" s="251" t="s">
        <v>1</v>
      </c>
      <c r="CM98" s="251" t="s">
        <v>83</v>
      </c>
    </row>
    <row r="99" spans="1:91" s="250" customFormat="1" ht="16.5" customHeight="1">
      <c r="A99" s="238" t="s">
        <v>77</v>
      </c>
      <c r="B99" s="239"/>
      <c r="C99" s="240"/>
      <c r="D99" s="241" t="s">
        <v>93</v>
      </c>
      <c r="E99" s="241"/>
      <c r="F99" s="241"/>
      <c r="G99" s="241"/>
      <c r="H99" s="241"/>
      <c r="I99" s="242"/>
      <c r="J99" s="241" t="s">
        <v>94</v>
      </c>
      <c r="K99" s="241"/>
      <c r="L99" s="241"/>
      <c r="M99" s="241"/>
      <c r="N99" s="241"/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C99" s="241"/>
      <c r="AD99" s="241"/>
      <c r="AE99" s="241"/>
      <c r="AF99" s="241"/>
      <c r="AG99" s="243">
        <f>'04 - Výměna výplní otvorů'!J30</f>
        <v>0</v>
      </c>
      <c r="AH99" s="244"/>
      <c r="AI99" s="244"/>
      <c r="AJ99" s="244"/>
      <c r="AK99" s="244"/>
      <c r="AL99" s="244"/>
      <c r="AM99" s="244"/>
      <c r="AN99" s="243">
        <f t="shared" si="0"/>
        <v>0</v>
      </c>
      <c r="AO99" s="244"/>
      <c r="AP99" s="244"/>
      <c r="AQ99" s="245" t="s">
        <v>80</v>
      </c>
      <c r="AR99" s="239"/>
      <c r="AS99" s="246">
        <v>0</v>
      </c>
      <c r="AT99" s="247">
        <f t="shared" si="1"/>
        <v>0</v>
      </c>
      <c r="AU99" s="248">
        <f>'04 - Výměna výplní otvorů'!P124</f>
        <v>0</v>
      </c>
      <c r="AV99" s="247">
        <f>'04 - Výměna výplní otvorů'!J33</f>
        <v>0</v>
      </c>
      <c r="AW99" s="247">
        <f>'04 - Výměna výplní otvorů'!J34</f>
        <v>0</v>
      </c>
      <c r="AX99" s="247">
        <f>'04 - Výměna výplní otvorů'!J35</f>
        <v>0</v>
      </c>
      <c r="AY99" s="247">
        <f>'04 - Výměna výplní otvorů'!J36</f>
        <v>0</v>
      </c>
      <c r="AZ99" s="247">
        <f>'04 - Výměna výplní otvorů'!F33</f>
        <v>0</v>
      </c>
      <c r="BA99" s="247">
        <f>'04 - Výměna výplní otvorů'!F34</f>
        <v>0</v>
      </c>
      <c r="BB99" s="247">
        <f>'04 - Výměna výplní otvorů'!F35</f>
        <v>0</v>
      </c>
      <c r="BC99" s="247">
        <f>'04 - Výměna výplní otvorů'!F36</f>
        <v>0</v>
      </c>
      <c r="BD99" s="249">
        <f>'04 - Výměna výplní otvorů'!F37</f>
        <v>0</v>
      </c>
      <c r="BT99" s="251" t="s">
        <v>81</v>
      </c>
      <c r="BV99" s="251" t="s">
        <v>75</v>
      </c>
      <c r="BW99" s="251" t="s">
        <v>95</v>
      </c>
      <c r="BX99" s="251" t="s">
        <v>4</v>
      </c>
      <c r="CL99" s="251" t="s">
        <v>1</v>
      </c>
      <c r="CM99" s="251" t="s">
        <v>83</v>
      </c>
    </row>
    <row r="100" spans="1:91" s="250" customFormat="1" ht="16.5" customHeight="1">
      <c r="A100" s="238" t="s">
        <v>77</v>
      </c>
      <c r="B100" s="239"/>
      <c r="C100" s="240"/>
      <c r="D100" s="241" t="s">
        <v>96</v>
      </c>
      <c r="E100" s="241"/>
      <c r="F100" s="241"/>
      <c r="G100" s="241"/>
      <c r="H100" s="241"/>
      <c r="I100" s="242"/>
      <c r="J100" s="241" t="s">
        <v>97</v>
      </c>
      <c r="K100" s="241"/>
      <c r="L100" s="241"/>
      <c r="M100" s="241"/>
      <c r="N100" s="241"/>
      <c r="O100" s="241"/>
      <c r="P100" s="241"/>
      <c r="Q100" s="241"/>
      <c r="R100" s="241"/>
      <c r="S100" s="241"/>
      <c r="T100" s="241"/>
      <c r="U100" s="241"/>
      <c r="V100" s="241"/>
      <c r="W100" s="241"/>
      <c r="X100" s="241"/>
      <c r="Y100" s="241"/>
      <c r="Z100" s="241"/>
      <c r="AA100" s="241"/>
      <c r="AB100" s="241"/>
      <c r="AC100" s="241"/>
      <c r="AD100" s="241"/>
      <c r="AE100" s="241"/>
      <c r="AF100" s="241"/>
      <c r="AG100" s="243">
        <f>'05 - Vzduchotechnika'!J30</f>
        <v>0</v>
      </c>
      <c r="AH100" s="244"/>
      <c r="AI100" s="244"/>
      <c r="AJ100" s="244"/>
      <c r="AK100" s="244"/>
      <c r="AL100" s="244"/>
      <c r="AM100" s="244"/>
      <c r="AN100" s="243">
        <f t="shared" si="0"/>
        <v>0</v>
      </c>
      <c r="AO100" s="244"/>
      <c r="AP100" s="244"/>
      <c r="AQ100" s="245" t="s">
        <v>80</v>
      </c>
      <c r="AR100" s="239"/>
      <c r="AS100" s="246">
        <v>0</v>
      </c>
      <c r="AT100" s="247">
        <f t="shared" si="1"/>
        <v>0</v>
      </c>
      <c r="AU100" s="248">
        <f>'05 - Vzduchotechnika'!P118</f>
        <v>0</v>
      </c>
      <c r="AV100" s="247">
        <f>'05 - Vzduchotechnika'!J33</f>
        <v>0</v>
      </c>
      <c r="AW100" s="247">
        <f>'05 - Vzduchotechnika'!J34</f>
        <v>0</v>
      </c>
      <c r="AX100" s="247">
        <f>'05 - Vzduchotechnika'!J35</f>
        <v>0</v>
      </c>
      <c r="AY100" s="247">
        <f>'05 - Vzduchotechnika'!J36</f>
        <v>0</v>
      </c>
      <c r="AZ100" s="247">
        <f>'05 - Vzduchotechnika'!F33</f>
        <v>0</v>
      </c>
      <c r="BA100" s="247">
        <f>'05 - Vzduchotechnika'!F34</f>
        <v>0</v>
      </c>
      <c r="BB100" s="247">
        <f>'05 - Vzduchotechnika'!F35</f>
        <v>0</v>
      </c>
      <c r="BC100" s="247">
        <f>'05 - Vzduchotechnika'!F36</f>
        <v>0</v>
      </c>
      <c r="BD100" s="249">
        <f>'05 - Vzduchotechnika'!F37</f>
        <v>0</v>
      </c>
      <c r="BT100" s="251" t="s">
        <v>81</v>
      </c>
      <c r="BV100" s="251" t="s">
        <v>75</v>
      </c>
      <c r="BW100" s="251" t="s">
        <v>98</v>
      </c>
      <c r="BX100" s="251" t="s">
        <v>4</v>
      </c>
      <c r="CL100" s="251" t="s">
        <v>1</v>
      </c>
      <c r="CM100" s="251" t="s">
        <v>83</v>
      </c>
    </row>
    <row r="101" spans="1:91" s="250" customFormat="1" ht="16.5" customHeight="1">
      <c r="A101" s="238" t="s">
        <v>77</v>
      </c>
      <c r="B101" s="239"/>
      <c r="C101" s="240"/>
      <c r="D101" s="241" t="s">
        <v>99</v>
      </c>
      <c r="E101" s="241"/>
      <c r="F101" s="241"/>
      <c r="G101" s="241"/>
      <c r="H101" s="241"/>
      <c r="I101" s="242"/>
      <c r="J101" s="241" t="s">
        <v>100</v>
      </c>
      <c r="K101" s="241"/>
      <c r="L101" s="241"/>
      <c r="M101" s="241"/>
      <c r="N101" s="241"/>
      <c r="O101" s="241"/>
      <c r="P101" s="241"/>
      <c r="Q101" s="241"/>
      <c r="R101" s="241"/>
      <c r="S101" s="241"/>
      <c r="T101" s="241"/>
      <c r="U101" s="241"/>
      <c r="V101" s="241"/>
      <c r="W101" s="241"/>
      <c r="X101" s="241"/>
      <c r="Y101" s="241"/>
      <c r="Z101" s="241"/>
      <c r="AA101" s="241"/>
      <c r="AB101" s="241"/>
      <c r="AC101" s="241"/>
      <c r="AD101" s="241"/>
      <c r="AE101" s="241"/>
      <c r="AF101" s="241"/>
      <c r="AG101" s="243">
        <f>'06.1 - RVZT'!J30</f>
        <v>0</v>
      </c>
      <c r="AH101" s="244"/>
      <c r="AI101" s="244"/>
      <c r="AJ101" s="244"/>
      <c r="AK101" s="244"/>
      <c r="AL101" s="244"/>
      <c r="AM101" s="244"/>
      <c r="AN101" s="243">
        <f t="shared" si="0"/>
        <v>0</v>
      </c>
      <c r="AO101" s="244"/>
      <c r="AP101" s="244"/>
      <c r="AQ101" s="245" t="s">
        <v>80</v>
      </c>
      <c r="AR101" s="239"/>
      <c r="AS101" s="246">
        <v>0</v>
      </c>
      <c r="AT101" s="247">
        <f t="shared" si="1"/>
        <v>0</v>
      </c>
      <c r="AU101" s="248">
        <f>'06.1 - RVZT'!P116</f>
        <v>0</v>
      </c>
      <c r="AV101" s="247">
        <f>'06.1 - RVZT'!J33</f>
        <v>0</v>
      </c>
      <c r="AW101" s="247">
        <f>'06.1 - RVZT'!J34</f>
        <v>0</v>
      </c>
      <c r="AX101" s="247">
        <f>'06.1 - RVZT'!J35</f>
        <v>0</v>
      </c>
      <c r="AY101" s="247">
        <f>'06.1 - RVZT'!J36</f>
        <v>0</v>
      </c>
      <c r="AZ101" s="247">
        <f>'06.1 - RVZT'!F33</f>
        <v>0</v>
      </c>
      <c r="BA101" s="247">
        <f>'06.1 - RVZT'!F34</f>
        <v>0</v>
      </c>
      <c r="BB101" s="247">
        <f>'06.1 - RVZT'!F35</f>
        <v>0</v>
      </c>
      <c r="BC101" s="247">
        <f>'06.1 - RVZT'!F36</f>
        <v>0</v>
      </c>
      <c r="BD101" s="249">
        <f>'06.1 - RVZT'!F37</f>
        <v>0</v>
      </c>
      <c r="BT101" s="251" t="s">
        <v>81</v>
      </c>
      <c r="BV101" s="251" t="s">
        <v>75</v>
      </c>
      <c r="BW101" s="251" t="s">
        <v>101</v>
      </c>
      <c r="BX101" s="251" t="s">
        <v>4</v>
      </c>
      <c r="CL101" s="251" t="s">
        <v>1</v>
      </c>
      <c r="CM101" s="251" t="s">
        <v>83</v>
      </c>
    </row>
    <row r="102" spans="1:91" s="250" customFormat="1" ht="16.5" customHeight="1">
      <c r="A102" s="238" t="s">
        <v>77</v>
      </c>
      <c r="B102" s="239"/>
      <c r="C102" s="240"/>
      <c r="D102" s="241" t="s">
        <v>102</v>
      </c>
      <c r="E102" s="241"/>
      <c r="F102" s="241"/>
      <c r="G102" s="241"/>
      <c r="H102" s="241"/>
      <c r="I102" s="242"/>
      <c r="J102" s="241" t="s">
        <v>103</v>
      </c>
      <c r="K102" s="241"/>
      <c r="L102" s="241"/>
      <c r="M102" s="241"/>
      <c r="N102" s="241"/>
      <c r="O102" s="241"/>
      <c r="P102" s="241"/>
      <c r="Q102" s="241"/>
      <c r="R102" s="241"/>
      <c r="S102" s="241"/>
      <c r="T102" s="241"/>
      <c r="U102" s="241"/>
      <c r="V102" s="241"/>
      <c r="W102" s="241"/>
      <c r="X102" s="241"/>
      <c r="Y102" s="241"/>
      <c r="Z102" s="241"/>
      <c r="AA102" s="241"/>
      <c r="AB102" s="241"/>
      <c r="AC102" s="241"/>
      <c r="AD102" s="241"/>
      <c r="AE102" s="241"/>
      <c r="AF102" s="241"/>
      <c r="AG102" s="243">
        <f>'06.2 - Elektro'!J30</f>
        <v>0</v>
      </c>
      <c r="AH102" s="244"/>
      <c r="AI102" s="244"/>
      <c r="AJ102" s="244"/>
      <c r="AK102" s="244"/>
      <c r="AL102" s="244"/>
      <c r="AM102" s="244"/>
      <c r="AN102" s="243">
        <f t="shared" si="0"/>
        <v>0</v>
      </c>
      <c r="AO102" s="244"/>
      <c r="AP102" s="244"/>
      <c r="AQ102" s="245" t="s">
        <v>80</v>
      </c>
      <c r="AR102" s="239"/>
      <c r="AS102" s="246">
        <v>0</v>
      </c>
      <c r="AT102" s="247">
        <f t="shared" si="1"/>
        <v>0</v>
      </c>
      <c r="AU102" s="248">
        <f>'06.2 - Elektro'!P124</f>
        <v>0</v>
      </c>
      <c r="AV102" s="247">
        <f>'06.2 - Elektro'!J33</f>
        <v>0</v>
      </c>
      <c r="AW102" s="247">
        <f>'06.2 - Elektro'!J34</f>
        <v>0</v>
      </c>
      <c r="AX102" s="247">
        <f>'06.2 - Elektro'!J35</f>
        <v>0</v>
      </c>
      <c r="AY102" s="247">
        <f>'06.2 - Elektro'!J36</f>
        <v>0</v>
      </c>
      <c r="AZ102" s="247">
        <f>'06.2 - Elektro'!F33</f>
        <v>0</v>
      </c>
      <c r="BA102" s="247">
        <f>'06.2 - Elektro'!F34</f>
        <v>0</v>
      </c>
      <c r="BB102" s="247">
        <f>'06.2 - Elektro'!F35</f>
        <v>0</v>
      </c>
      <c r="BC102" s="247">
        <f>'06.2 - Elektro'!F36</f>
        <v>0</v>
      </c>
      <c r="BD102" s="249">
        <f>'06.2 - Elektro'!F37</f>
        <v>0</v>
      </c>
      <c r="BT102" s="251" t="s">
        <v>81</v>
      </c>
      <c r="BV102" s="251" t="s">
        <v>75</v>
      </c>
      <c r="BW102" s="251" t="s">
        <v>104</v>
      </c>
      <c r="BX102" s="251" t="s">
        <v>4</v>
      </c>
      <c r="CL102" s="251" t="s">
        <v>1</v>
      </c>
      <c r="CM102" s="251" t="s">
        <v>83</v>
      </c>
    </row>
    <row r="103" spans="1:91" s="250" customFormat="1" ht="16.5" customHeight="1">
      <c r="A103" s="238" t="s">
        <v>77</v>
      </c>
      <c r="B103" s="239"/>
      <c r="C103" s="240"/>
      <c r="D103" s="241" t="s">
        <v>105</v>
      </c>
      <c r="E103" s="241"/>
      <c r="F103" s="241"/>
      <c r="G103" s="241"/>
      <c r="H103" s="241"/>
      <c r="I103" s="242"/>
      <c r="J103" s="241" t="s">
        <v>106</v>
      </c>
      <c r="K103" s="241"/>
      <c r="L103" s="241"/>
      <c r="M103" s="241"/>
      <c r="N103" s="241"/>
      <c r="O103" s="241"/>
      <c r="P103" s="241"/>
      <c r="Q103" s="241"/>
      <c r="R103" s="241"/>
      <c r="S103" s="241"/>
      <c r="T103" s="241"/>
      <c r="U103" s="241"/>
      <c r="V103" s="241"/>
      <c r="W103" s="241"/>
      <c r="X103" s="241"/>
      <c r="Y103" s="241"/>
      <c r="Z103" s="241"/>
      <c r="AA103" s="241"/>
      <c r="AB103" s="241"/>
      <c r="AC103" s="241"/>
      <c r="AD103" s="241"/>
      <c r="AE103" s="241"/>
      <c r="AF103" s="241"/>
      <c r="AG103" s="243">
        <f>'06.3 - Žaluzie'!J30</f>
        <v>0</v>
      </c>
      <c r="AH103" s="244"/>
      <c r="AI103" s="244"/>
      <c r="AJ103" s="244"/>
      <c r="AK103" s="244"/>
      <c r="AL103" s="244"/>
      <c r="AM103" s="244"/>
      <c r="AN103" s="243">
        <f t="shared" si="0"/>
        <v>0</v>
      </c>
      <c r="AO103" s="244"/>
      <c r="AP103" s="244"/>
      <c r="AQ103" s="245" t="s">
        <v>80</v>
      </c>
      <c r="AR103" s="239"/>
      <c r="AS103" s="246">
        <v>0</v>
      </c>
      <c r="AT103" s="247">
        <f t="shared" si="1"/>
        <v>0</v>
      </c>
      <c r="AU103" s="248">
        <f>'06.3 - Žaluzie'!P121</f>
        <v>0</v>
      </c>
      <c r="AV103" s="247">
        <f>'06.3 - Žaluzie'!J33</f>
        <v>0</v>
      </c>
      <c r="AW103" s="247">
        <f>'06.3 - Žaluzie'!J34</f>
        <v>0</v>
      </c>
      <c r="AX103" s="247">
        <f>'06.3 - Žaluzie'!J35</f>
        <v>0</v>
      </c>
      <c r="AY103" s="247">
        <f>'06.3 - Žaluzie'!J36</f>
        <v>0</v>
      </c>
      <c r="AZ103" s="247">
        <f>'06.3 - Žaluzie'!F33</f>
        <v>0</v>
      </c>
      <c r="BA103" s="247">
        <f>'06.3 - Žaluzie'!F34</f>
        <v>0</v>
      </c>
      <c r="BB103" s="247">
        <f>'06.3 - Žaluzie'!F35</f>
        <v>0</v>
      </c>
      <c r="BC103" s="247">
        <f>'06.3 - Žaluzie'!F36</f>
        <v>0</v>
      </c>
      <c r="BD103" s="249">
        <f>'06.3 - Žaluzie'!F37</f>
        <v>0</v>
      </c>
      <c r="BT103" s="251" t="s">
        <v>81</v>
      </c>
      <c r="BV103" s="251" t="s">
        <v>75</v>
      </c>
      <c r="BW103" s="251" t="s">
        <v>107</v>
      </c>
      <c r="BX103" s="251" t="s">
        <v>4</v>
      </c>
      <c r="CL103" s="251" t="s">
        <v>1</v>
      </c>
      <c r="CM103" s="251" t="s">
        <v>83</v>
      </c>
    </row>
    <row r="104" spans="1:91" s="250" customFormat="1" ht="16.5" customHeight="1">
      <c r="A104" s="238" t="s">
        <v>77</v>
      </c>
      <c r="B104" s="239"/>
      <c r="C104" s="240"/>
      <c r="D104" s="241" t="s">
        <v>108</v>
      </c>
      <c r="E104" s="241"/>
      <c r="F104" s="241"/>
      <c r="G104" s="241"/>
      <c r="H104" s="241"/>
      <c r="I104" s="242"/>
      <c r="J104" s="241" t="s">
        <v>109</v>
      </c>
      <c r="K104" s="241"/>
      <c r="L104" s="241"/>
      <c r="M104" s="241"/>
      <c r="N104" s="241"/>
      <c r="O104" s="241"/>
      <c r="P104" s="241"/>
      <c r="Q104" s="241"/>
      <c r="R104" s="241"/>
      <c r="S104" s="241"/>
      <c r="T104" s="241"/>
      <c r="U104" s="241"/>
      <c r="V104" s="241"/>
      <c r="W104" s="241"/>
      <c r="X104" s="241"/>
      <c r="Y104" s="241"/>
      <c r="Z104" s="241"/>
      <c r="AA104" s="241"/>
      <c r="AB104" s="241"/>
      <c r="AC104" s="241"/>
      <c r="AD104" s="241"/>
      <c r="AE104" s="241"/>
      <c r="AF104" s="241"/>
      <c r="AG104" s="243">
        <f>'07 - žaluzie'!J30</f>
        <v>0</v>
      </c>
      <c r="AH104" s="244"/>
      <c r="AI104" s="244"/>
      <c r="AJ104" s="244"/>
      <c r="AK104" s="244"/>
      <c r="AL104" s="244"/>
      <c r="AM104" s="244"/>
      <c r="AN104" s="243">
        <f t="shared" si="0"/>
        <v>0</v>
      </c>
      <c r="AO104" s="244"/>
      <c r="AP104" s="244"/>
      <c r="AQ104" s="245" t="s">
        <v>80</v>
      </c>
      <c r="AR104" s="239"/>
      <c r="AS104" s="246">
        <v>0</v>
      </c>
      <c r="AT104" s="247">
        <f t="shared" si="1"/>
        <v>0</v>
      </c>
      <c r="AU104" s="248">
        <f>'07 - žaluzie'!P118</f>
        <v>0</v>
      </c>
      <c r="AV104" s="247">
        <f>'07 - žaluzie'!J33</f>
        <v>0</v>
      </c>
      <c r="AW104" s="247">
        <f>'07 - žaluzie'!J34</f>
        <v>0</v>
      </c>
      <c r="AX104" s="247">
        <f>'07 - žaluzie'!J35</f>
        <v>0</v>
      </c>
      <c r="AY104" s="247">
        <f>'07 - žaluzie'!J36</f>
        <v>0</v>
      </c>
      <c r="AZ104" s="247">
        <f>'07 - žaluzie'!F33</f>
        <v>0</v>
      </c>
      <c r="BA104" s="247">
        <f>'07 - žaluzie'!F34</f>
        <v>0</v>
      </c>
      <c r="BB104" s="247">
        <f>'07 - žaluzie'!F35</f>
        <v>0</v>
      </c>
      <c r="BC104" s="247">
        <f>'07 - žaluzie'!F36</f>
        <v>0</v>
      </c>
      <c r="BD104" s="249">
        <f>'07 - žaluzie'!F37</f>
        <v>0</v>
      </c>
      <c r="BT104" s="251" t="s">
        <v>81</v>
      </c>
      <c r="BV104" s="251" t="s">
        <v>75</v>
      </c>
      <c r="BW104" s="251" t="s">
        <v>110</v>
      </c>
      <c r="BX104" s="251" t="s">
        <v>4</v>
      </c>
      <c r="CL104" s="251" t="s">
        <v>1</v>
      </c>
      <c r="CM104" s="251" t="s">
        <v>83</v>
      </c>
    </row>
    <row r="105" spans="1:91" s="250" customFormat="1" ht="16.5" customHeight="1">
      <c r="A105" s="238" t="s">
        <v>77</v>
      </c>
      <c r="B105" s="239"/>
      <c r="C105" s="240"/>
      <c r="D105" s="241" t="s">
        <v>111</v>
      </c>
      <c r="E105" s="241"/>
      <c r="F105" s="241"/>
      <c r="G105" s="241"/>
      <c r="H105" s="241"/>
      <c r="I105" s="242"/>
      <c r="J105" s="241" t="s">
        <v>112</v>
      </c>
      <c r="K105" s="241"/>
      <c r="L105" s="241"/>
      <c r="M105" s="241"/>
      <c r="N105" s="241"/>
      <c r="O105" s="241"/>
      <c r="P105" s="241"/>
      <c r="Q105" s="241"/>
      <c r="R105" s="241"/>
      <c r="S105" s="241"/>
      <c r="T105" s="241"/>
      <c r="U105" s="241"/>
      <c r="V105" s="241"/>
      <c r="W105" s="241"/>
      <c r="X105" s="241"/>
      <c r="Y105" s="241"/>
      <c r="Z105" s="241"/>
      <c r="AA105" s="241"/>
      <c r="AB105" s="241"/>
      <c r="AC105" s="241"/>
      <c r="AD105" s="241"/>
      <c r="AE105" s="241"/>
      <c r="AF105" s="241"/>
      <c r="AG105" s="243">
        <f>'VRN - Vedlejší rozpočtové...'!J30</f>
        <v>0</v>
      </c>
      <c r="AH105" s="244"/>
      <c r="AI105" s="244"/>
      <c r="AJ105" s="244"/>
      <c r="AK105" s="244"/>
      <c r="AL105" s="244"/>
      <c r="AM105" s="244"/>
      <c r="AN105" s="243">
        <f t="shared" si="0"/>
        <v>0</v>
      </c>
      <c r="AO105" s="244"/>
      <c r="AP105" s="244"/>
      <c r="AQ105" s="245" t="s">
        <v>80</v>
      </c>
      <c r="AR105" s="239"/>
      <c r="AS105" s="252">
        <v>0</v>
      </c>
      <c r="AT105" s="253">
        <f t="shared" si="1"/>
        <v>0</v>
      </c>
      <c r="AU105" s="254">
        <f>'VRN - Vedlejší rozpočtové...'!P117</f>
        <v>0</v>
      </c>
      <c r="AV105" s="253">
        <f>'VRN - Vedlejší rozpočtové...'!J33</f>
        <v>0</v>
      </c>
      <c r="AW105" s="253">
        <f>'VRN - Vedlejší rozpočtové...'!J34</f>
        <v>0</v>
      </c>
      <c r="AX105" s="253">
        <f>'VRN - Vedlejší rozpočtové...'!J35</f>
        <v>0</v>
      </c>
      <c r="AY105" s="253">
        <f>'VRN - Vedlejší rozpočtové...'!J36</f>
        <v>0</v>
      </c>
      <c r="AZ105" s="253">
        <f>'VRN - Vedlejší rozpočtové...'!F33</f>
        <v>0</v>
      </c>
      <c r="BA105" s="253">
        <f>'VRN - Vedlejší rozpočtové...'!F34</f>
        <v>0</v>
      </c>
      <c r="BB105" s="253">
        <f>'VRN - Vedlejší rozpočtové...'!F35</f>
        <v>0</v>
      </c>
      <c r="BC105" s="253">
        <f>'VRN - Vedlejší rozpočtové...'!F36</f>
        <v>0</v>
      </c>
      <c r="BD105" s="255">
        <f>'VRN - Vedlejší rozpočtové...'!F37</f>
        <v>0</v>
      </c>
      <c r="BT105" s="251" t="s">
        <v>81</v>
      </c>
      <c r="BV105" s="251" t="s">
        <v>75</v>
      </c>
      <c r="BW105" s="251" t="s">
        <v>113</v>
      </c>
      <c r="BX105" s="251" t="s">
        <v>4</v>
      </c>
      <c r="CL105" s="251" t="s">
        <v>1</v>
      </c>
      <c r="CM105" s="251" t="s">
        <v>83</v>
      </c>
    </row>
    <row r="106" spans="1:91" s="168" customFormat="1" ht="30" customHeight="1">
      <c r="A106" s="162"/>
      <c r="B106" s="163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3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</row>
    <row r="107" spans="1:91" s="168" customFormat="1" ht="6.95" customHeight="1">
      <c r="A107" s="162"/>
      <c r="B107" s="189"/>
      <c r="C107" s="190"/>
      <c r="D107" s="190"/>
      <c r="E107" s="190"/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0"/>
      <c r="U107" s="190"/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63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</row>
  </sheetData>
  <sheetProtection algorithmName="SHA-512" hashValue="7GXgFfgJzKmoTVsMLjg0+u9x16HiZNB37fjehzhiGDvP/K+EsILkv0JkCYLG/sm7wMYPNy5yknCxNTaUCXDhdA==" saltValue="MIm4C7BUqigAyGI2IyEUig==" spinCount="100000" sheet="1" objects="1" scenarios="1"/>
  <mergeCells count="82">
    <mergeCell ref="AN105:AP105"/>
    <mergeCell ref="AG105:AM105"/>
    <mergeCell ref="AN94:AP9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AK30:AO30"/>
    <mergeCell ref="L85:AO85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01 - Zateplení obvodového...'!C2" display="/" xr:uid="{00000000-0004-0000-0000-000000000000}"/>
    <hyperlink ref="A96" location="'01.1 - Zateplení obvodové...'!C2" display="/" xr:uid="{00000000-0004-0000-0000-000001000000}"/>
    <hyperlink ref="A97" location="'02 - Zateplení podlahy na...'!C2" display="/" xr:uid="{00000000-0004-0000-0000-000002000000}"/>
    <hyperlink ref="A98" location="'03 - Rekonstrukce střešní...'!C2" display="/" xr:uid="{00000000-0004-0000-0000-000003000000}"/>
    <hyperlink ref="A99" location="'04 - Výměna výplní otvorů'!C2" display="/" xr:uid="{00000000-0004-0000-0000-000004000000}"/>
    <hyperlink ref="A100" location="'05 - Vzduchotechnika'!C2" display="/" xr:uid="{00000000-0004-0000-0000-000005000000}"/>
    <hyperlink ref="A101" location="'06.1 - RVZT'!C2" display="/" xr:uid="{00000000-0004-0000-0000-000006000000}"/>
    <hyperlink ref="A102" location="'06.2 - Elektro'!C2" display="/" xr:uid="{00000000-0004-0000-0000-000007000000}"/>
    <hyperlink ref="A103" location="'06.3 - Žaluzie'!C2" display="/" xr:uid="{00000000-0004-0000-0000-000008000000}"/>
    <hyperlink ref="A104" location="'07 - žaluzie'!C2" display="/" xr:uid="{00000000-0004-0000-0000-000009000000}"/>
    <hyperlink ref="A105" location="'VRN - Vedlejší rozpočtové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37"/>
  <sheetViews>
    <sheetView showGridLines="0" topLeftCell="A101" workbookViewId="0">
      <selection activeCell="J104" sqref="J104:AF104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107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1585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ROUND(J121,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ROUND((SUM(BE121:BE136)),  2)</f>
        <v>0</v>
      </c>
      <c r="G33" s="162"/>
      <c r="H33" s="162"/>
      <c r="I33" s="301">
        <v>0.21</v>
      </c>
      <c r="J33" s="326">
        <f>ROUND(((SUM(BE121:BE136))*I33),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ROUND((SUM(BF121:BF136)),  2)</f>
        <v>0</v>
      </c>
      <c r="G34" s="162"/>
      <c r="H34" s="162"/>
      <c r="I34" s="301">
        <v>0.15</v>
      </c>
      <c r="J34" s="326">
        <f>ROUND(((SUM(BF121:BF136))*I34),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ROUND((SUM(BG121:BG136)),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ROUND((SUM(BH121:BH136)),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ROUND((SUM(BI121:BI136)),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06.3 - Žaluzie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J121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339" customFormat="1" ht="24.95" customHeight="1">
      <c r="B97" s="340"/>
      <c r="D97" s="341" t="s">
        <v>1460</v>
      </c>
      <c r="E97" s="342"/>
      <c r="F97" s="342"/>
      <c r="G97" s="342"/>
      <c r="H97" s="342"/>
      <c r="I97" s="309"/>
      <c r="J97" s="343">
        <f>J122</f>
        <v>0</v>
      </c>
      <c r="L97" s="340"/>
    </row>
    <row r="98" spans="1:31" s="339" customFormat="1" ht="24.95" customHeight="1">
      <c r="B98" s="340"/>
      <c r="D98" s="341" t="s">
        <v>1461</v>
      </c>
      <c r="E98" s="342"/>
      <c r="F98" s="342"/>
      <c r="G98" s="342"/>
      <c r="H98" s="342"/>
      <c r="I98" s="309"/>
      <c r="J98" s="343">
        <f>J125</f>
        <v>0</v>
      </c>
      <c r="L98" s="340"/>
    </row>
    <row r="99" spans="1:31" s="339" customFormat="1" ht="24.95" customHeight="1">
      <c r="B99" s="340"/>
      <c r="D99" s="341" t="s">
        <v>1462</v>
      </c>
      <c r="E99" s="342"/>
      <c r="F99" s="342"/>
      <c r="G99" s="342"/>
      <c r="H99" s="342"/>
      <c r="I99" s="309"/>
      <c r="J99" s="343">
        <f>J127</f>
        <v>0</v>
      </c>
      <c r="L99" s="340"/>
    </row>
    <row r="100" spans="1:31" s="339" customFormat="1" ht="24.95" customHeight="1">
      <c r="B100" s="340"/>
      <c r="D100" s="341" t="s">
        <v>1463</v>
      </c>
      <c r="E100" s="342"/>
      <c r="F100" s="342"/>
      <c r="G100" s="342"/>
      <c r="H100" s="342"/>
      <c r="I100" s="309"/>
      <c r="J100" s="343">
        <f>J130</f>
        <v>0</v>
      </c>
      <c r="L100" s="340"/>
    </row>
    <row r="101" spans="1:31" s="339" customFormat="1" ht="24.95" customHeight="1">
      <c r="B101" s="340"/>
      <c r="D101" s="341" t="s">
        <v>1586</v>
      </c>
      <c r="E101" s="342"/>
      <c r="F101" s="342"/>
      <c r="G101" s="342"/>
      <c r="H101" s="342"/>
      <c r="I101" s="309"/>
      <c r="J101" s="343">
        <f>J132</f>
        <v>0</v>
      </c>
      <c r="L101" s="340"/>
    </row>
    <row r="102" spans="1:31" s="168" customFormat="1" ht="21.75" customHeight="1">
      <c r="A102" s="162"/>
      <c r="B102" s="163"/>
      <c r="C102" s="162"/>
      <c r="D102" s="162"/>
      <c r="E102" s="162"/>
      <c r="F102" s="162"/>
      <c r="G102" s="162"/>
      <c r="H102" s="162"/>
      <c r="I102" s="116"/>
      <c r="J102" s="162" t="s">
        <v>103</v>
      </c>
      <c r="K102" s="162"/>
      <c r="L102" s="184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/>
    </row>
    <row r="103" spans="1:31" s="168" customFormat="1" ht="6.95" customHeight="1">
      <c r="A103" s="162"/>
      <c r="B103" s="189"/>
      <c r="C103" s="190"/>
      <c r="D103" s="190"/>
      <c r="E103" s="190"/>
      <c r="F103" s="190"/>
      <c r="G103" s="190"/>
      <c r="H103" s="190"/>
      <c r="I103" s="306"/>
      <c r="J103" s="190"/>
      <c r="K103" s="190"/>
      <c r="L103" s="184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/>
    </row>
    <row r="107" spans="1:31" s="168" customFormat="1" ht="6.95" customHeight="1">
      <c r="A107" s="162"/>
      <c r="B107" s="191"/>
      <c r="C107" s="192"/>
      <c r="D107" s="192"/>
      <c r="E107" s="192"/>
      <c r="F107" s="192"/>
      <c r="G107" s="192"/>
      <c r="H107" s="192"/>
      <c r="I107" s="307"/>
      <c r="J107" s="192"/>
      <c r="K107" s="192"/>
      <c r="L107" s="184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</row>
    <row r="108" spans="1:31" s="168" customFormat="1" ht="24.95" customHeight="1">
      <c r="A108" s="162"/>
      <c r="B108" s="163"/>
      <c r="C108" s="145" t="s">
        <v>141</v>
      </c>
      <c r="D108" s="162"/>
      <c r="E108" s="162"/>
      <c r="F108" s="162"/>
      <c r="G108" s="162"/>
      <c r="H108" s="162"/>
      <c r="I108" s="116"/>
      <c r="J108" s="162"/>
      <c r="K108" s="162"/>
      <c r="L108" s="184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</row>
    <row r="109" spans="1:31" s="168" customFormat="1" ht="6.95" customHeight="1">
      <c r="A109" s="162"/>
      <c r="B109" s="163"/>
      <c r="C109" s="162"/>
      <c r="D109" s="162"/>
      <c r="E109" s="162"/>
      <c r="F109" s="162"/>
      <c r="G109" s="162"/>
      <c r="H109" s="162"/>
      <c r="I109" s="116"/>
      <c r="J109" s="162"/>
      <c r="K109" s="162"/>
      <c r="L109" s="184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/>
    </row>
    <row r="110" spans="1:31" s="168" customFormat="1" ht="12" customHeight="1">
      <c r="A110" s="162"/>
      <c r="B110" s="163"/>
      <c r="C110" s="154" t="s">
        <v>16</v>
      </c>
      <c r="D110" s="162"/>
      <c r="E110" s="162"/>
      <c r="F110" s="162"/>
      <c r="G110" s="162"/>
      <c r="H110" s="162"/>
      <c r="I110" s="116"/>
      <c r="J110" s="162"/>
      <c r="K110" s="162"/>
      <c r="L110" s="184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</row>
    <row r="111" spans="1:31" s="168" customFormat="1" ht="26.25" customHeight="1">
      <c r="A111" s="162"/>
      <c r="B111" s="163"/>
      <c r="C111" s="162"/>
      <c r="D111" s="162"/>
      <c r="E111" s="313" t="str">
        <f>E7</f>
        <v>Snížení energetické náročnost budovy školy gymnázia SOŠ a VOŠ,Nový Bydžov</v>
      </c>
      <c r="F111" s="314"/>
      <c r="G111" s="314"/>
      <c r="H111" s="314"/>
      <c r="I111" s="116"/>
      <c r="J111" s="162"/>
      <c r="K111" s="162"/>
      <c r="L111" s="184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</row>
    <row r="112" spans="1:31" s="168" customFormat="1" ht="12" customHeight="1">
      <c r="A112" s="162"/>
      <c r="B112" s="163"/>
      <c r="C112" s="154" t="s">
        <v>115</v>
      </c>
      <c r="D112" s="162"/>
      <c r="E112" s="162"/>
      <c r="F112" s="162"/>
      <c r="G112" s="162"/>
      <c r="H112" s="162"/>
      <c r="I112" s="116"/>
      <c r="J112" s="162"/>
      <c r="K112" s="16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5" s="168" customFormat="1" ht="16.5" customHeight="1">
      <c r="A113" s="162"/>
      <c r="B113" s="163"/>
      <c r="C113" s="162"/>
      <c r="D113" s="162"/>
      <c r="E113" s="198" t="str">
        <f>E9</f>
        <v>06.3 - Žaluzie</v>
      </c>
      <c r="F113" s="315"/>
      <c r="G113" s="315"/>
      <c r="H113" s="315"/>
      <c r="I113" s="116"/>
      <c r="J113" s="162"/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168" customFormat="1" ht="6.95" customHeight="1">
      <c r="A114" s="162"/>
      <c r="B114" s="163"/>
      <c r="C114" s="162"/>
      <c r="D114" s="162"/>
      <c r="E114" s="162"/>
      <c r="F114" s="162"/>
      <c r="G114" s="162"/>
      <c r="H114" s="162"/>
      <c r="I114" s="116"/>
      <c r="J114" s="162"/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5" s="168" customFormat="1" ht="12" customHeight="1">
      <c r="A115" s="162"/>
      <c r="B115" s="163"/>
      <c r="C115" s="154" t="s">
        <v>20</v>
      </c>
      <c r="D115" s="162"/>
      <c r="E115" s="162"/>
      <c r="F115" s="155" t="str">
        <f>F12</f>
        <v xml:space="preserve"> </v>
      </c>
      <c r="G115" s="162"/>
      <c r="H115" s="162"/>
      <c r="I115" s="297" t="s">
        <v>22</v>
      </c>
      <c r="J115" s="316" t="str">
        <f>IF(J12="","",J12)</f>
        <v>25. 3. 2022</v>
      </c>
      <c r="K115" s="162"/>
      <c r="L115" s="184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</row>
    <row r="116" spans="1:65" s="168" customFormat="1" ht="6.95" customHeight="1">
      <c r="A116" s="162"/>
      <c r="B116" s="163"/>
      <c r="C116" s="162"/>
      <c r="D116" s="162"/>
      <c r="E116" s="162"/>
      <c r="F116" s="162"/>
      <c r="G116" s="162"/>
      <c r="H116" s="162"/>
      <c r="I116" s="116"/>
      <c r="J116" s="162"/>
      <c r="K116" s="162"/>
      <c r="L116" s="184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</row>
    <row r="117" spans="1:65" s="168" customFormat="1" ht="15.2" customHeight="1">
      <c r="A117" s="162"/>
      <c r="B117" s="163"/>
      <c r="C117" s="154" t="s">
        <v>24</v>
      </c>
      <c r="D117" s="162"/>
      <c r="E117" s="162"/>
      <c r="F117" s="155" t="str">
        <f>E15</f>
        <v xml:space="preserve"> </v>
      </c>
      <c r="G117" s="162"/>
      <c r="H117" s="162"/>
      <c r="I117" s="297" t="s">
        <v>29</v>
      </c>
      <c r="J117" s="335" t="str">
        <f>E21</f>
        <v xml:space="preserve"> </v>
      </c>
      <c r="K117" s="162"/>
      <c r="L117" s="184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5" s="168" customFormat="1" ht="15.2" customHeight="1">
      <c r="A118" s="162"/>
      <c r="B118" s="163"/>
      <c r="C118" s="154" t="s">
        <v>27</v>
      </c>
      <c r="D118" s="162"/>
      <c r="E118" s="162"/>
      <c r="F118" s="155" t="str">
        <f>IF(E18="","",E18)</f>
        <v>Vyplň údaj</v>
      </c>
      <c r="G118" s="162"/>
      <c r="H118" s="162"/>
      <c r="I118" s="297" t="s">
        <v>31</v>
      </c>
      <c r="J118" s="335" t="str">
        <f>E24</f>
        <v xml:space="preserve"> </v>
      </c>
      <c r="K118" s="162"/>
      <c r="L118" s="184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</row>
    <row r="119" spans="1:65" s="168" customFormat="1" ht="10.35" customHeight="1">
      <c r="A119" s="162"/>
      <c r="B119" s="163"/>
      <c r="C119" s="162"/>
      <c r="D119" s="162"/>
      <c r="E119" s="162"/>
      <c r="F119" s="162"/>
      <c r="G119" s="162"/>
      <c r="H119" s="162"/>
      <c r="I119" s="116"/>
      <c r="J119" s="162"/>
      <c r="K119" s="162"/>
      <c r="L119" s="184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</row>
    <row r="120" spans="1:65" s="352" customFormat="1" ht="29.25" customHeight="1">
      <c r="A120" s="349"/>
      <c r="B120" s="350"/>
      <c r="C120" s="256" t="s">
        <v>142</v>
      </c>
      <c r="D120" s="257" t="s">
        <v>58</v>
      </c>
      <c r="E120" s="257" t="s">
        <v>54</v>
      </c>
      <c r="F120" s="257" t="s">
        <v>55</v>
      </c>
      <c r="G120" s="257" t="s">
        <v>143</v>
      </c>
      <c r="H120" s="257" t="s">
        <v>144</v>
      </c>
      <c r="I120" s="311" t="s">
        <v>145</v>
      </c>
      <c r="J120" s="257" t="s">
        <v>119</v>
      </c>
      <c r="K120" s="258" t="s">
        <v>146</v>
      </c>
      <c r="L120" s="351"/>
      <c r="M120" s="219" t="s">
        <v>1</v>
      </c>
      <c r="N120" s="220" t="s">
        <v>37</v>
      </c>
      <c r="O120" s="220" t="s">
        <v>147</v>
      </c>
      <c r="P120" s="220" t="s">
        <v>148</v>
      </c>
      <c r="Q120" s="220" t="s">
        <v>149</v>
      </c>
      <c r="R120" s="220" t="s">
        <v>150</v>
      </c>
      <c r="S120" s="220" t="s">
        <v>151</v>
      </c>
      <c r="T120" s="221" t="s">
        <v>152</v>
      </c>
      <c r="U120" s="349"/>
      <c r="V120" s="349"/>
      <c r="W120" s="349"/>
      <c r="X120" s="349"/>
      <c r="Y120" s="349"/>
      <c r="Z120" s="349"/>
      <c r="AA120" s="349"/>
      <c r="AB120" s="349"/>
      <c r="AC120" s="349"/>
      <c r="AD120" s="349"/>
      <c r="AE120" s="349"/>
    </row>
    <row r="121" spans="1:65" s="168" customFormat="1" ht="22.9" customHeight="1">
      <c r="A121" s="162"/>
      <c r="B121" s="163"/>
      <c r="C121" s="227" t="s">
        <v>153</v>
      </c>
      <c r="D121" s="162"/>
      <c r="E121" s="162"/>
      <c r="F121" s="162"/>
      <c r="G121" s="162"/>
      <c r="H121" s="162"/>
      <c r="I121" s="116"/>
      <c r="J121" s="259">
        <f>BK121</f>
        <v>0</v>
      </c>
      <c r="K121" s="162"/>
      <c r="L121" s="163"/>
      <c r="M121" s="222"/>
      <c r="N121" s="206"/>
      <c r="O121" s="223"/>
      <c r="P121" s="353">
        <f>P122+P125+P127+P130+P132</f>
        <v>0</v>
      </c>
      <c r="Q121" s="223"/>
      <c r="R121" s="353">
        <f>R122+R125+R127+R130+R132</f>
        <v>0</v>
      </c>
      <c r="S121" s="223"/>
      <c r="T121" s="354">
        <f>T122+T125+T127+T130+T132</f>
        <v>0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  <c r="AT121" s="141" t="s">
        <v>72</v>
      </c>
      <c r="AU121" s="141" t="s">
        <v>121</v>
      </c>
      <c r="BK121" s="355">
        <f>BK122+BK125+BK127+BK130+BK132</f>
        <v>0</v>
      </c>
    </row>
    <row r="122" spans="1:65" s="260" customFormat="1" ht="25.9" customHeight="1">
      <c r="B122" s="356"/>
      <c r="D122" s="261" t="s">
        <v>72</v>
      </c>
      <c r="E122" s="262" t="s">
        <v>1468</v>
      </c>
      <c r="F122" s="262" t="s">
        <v>1469</v>
      </c>
      <c r="I122" s="79"/>
      <c r="J122" s="263">
        <f>BK122</f>
        <v>0</v>
      </c>
      <c r="L122" s="356"/>
      <c r="M122" s="357"/>
      <c r="N122" s="358"/>
      <c r="O122" s="358"/>
      <c r="P122" s="359">
        <f>SUM(P123:P124)</f>
        <v>0</v>
      </c>
      <c r="Q122" s="358"/>
      <c r="R122" s="359">
        <f>SUM(R123:R124)</f>
        <v>0</v>
      </c>
      <c r="S122" s="358"/>
      <c r="T122" s="360">
        <f>SUM(T123:T124)</f>
        <v>0</v>
      </c>
      <c r="AR122" s="261" t="s">
        <v>81</v>
      </c>
      <c r="AT122" s="361" t="s">
        <v>72</v>
      </c>
      <c r="AU122" s="361" t="s">
        <v>73</v>
      </c>
      <c r="AY122" s="261" t="s">
        <v>156</v>
      </c>
      <c r="BK122" s="362">
        <f>SUM(BK123:BK124)</f>
        <v>0</v>
      </c>
    </row>
    <row r="123" spans="1:65" s="168" customFormat="1" ht="16.5" customHeight="1">
      <c r="A123" s="162"/>
      <c r="B123" s="163"/>
      <c r="C123" s="266" t="s">
        <v>81</v>
      </c>
      <c r="D123" s="266" t="s">
        <v>158</v>
      </c>
      <c r="E123" s="267" t="s">
        <v>1472</v>
      </c>
      <c r="F123" s="268" t="s">
        <v>1473</v>
      </c>
      <c r="G123" s="269" t="s">
        <v>355</v>
      </c>
      <c r="H123" s="270">
        <v>20</v>
      </c>
      <c r="I123" s="87"/>
      <c r="J123" s="271">
        <f>ROUND(I123*H123,2)</f>
        <v>0</v>
      </c>
      <c r="K123" s="268" t="s">
        <v>1</v>
      </c>
      <c r="L123" s="163"/>
      <c r="M123" s="363" t="s">
        <v>1</v>
      </c>
      <c r="N123" s="364" t="s">
        <v>38</v>
      </c>
      <c r="O123" s="210"/>
      <c r="P123" s="365">
        <f>O123*H123</f>
        <v>0</v>
      </c>
      <c r="Q123" s="365">
        <v>0</v>
      </c>
      <c r="R123" s="365">
        <f>Q123*H123</f>
        <v>0</v>
      </c>
      <c r="S123" s="365">
        <v>0</v>
      </c>
      <c r="T123" s="366">
        <f>S123*H123</f>
        <v>0</v>
      </c>
      <c r="U123" s="162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/>
      <c r="AR123" s="367" t="s">
        <v>163</v>
      </c>
      <c r="AT123" s="367" t="s">
        <v>158</v>
      </c>
      <c r="AU123" s="367" t="s">
        <v>81</v>
      </c>
      <c r="AY123" s="141" t="s">
        <v>156</v>
      </c>
      <c r="BE123" s="368">
        <f>IF(N123="základní",J123,0)</f>
        <v>0</v>
      </c>
      <c r="BF123" s="368">
        <f>IF(N123="snížená",J123,0)</f>
        <v>0</v>
      </c>
      <c r="BG123" s="368">
        <f>IF(N123="zákl. přenesená",J123,0)</f>
        <v>0</v>
      </c>
      <c r="BH123" s="368">
        <f>IF(N123="sníž. přenesená",J123,0)</f>
        <v>0</v>
      </c>
      <c r="BI123" s="368">
        <f>IF(N123="nulová",J123,0)</f>
        <v>0</v>
      </c>
      <c r="BJ123" s="141" t="s">
        <v>81</v>
      </c>
      <c r="BK123" s="368">
        <f>ROUND(I123*H123,2)</f>
        <v>0</v>
      </c>
      <c r="BL123" s="141" t="s">
        <v>163</v>
      </c>
      <c r="BM123" s="367" t="s">
        <v>83</v>
      </c>
    </row>
    <row r="124" spans="1:65" s="168" customFormat="1" ht="16.5" customHeight="1">
      <c r="A124" s="162"/>
      <c r="B124" s="163"/>
      <c r="C124" s="266" t="s">
        <v>83</v>
      </c>
      <c r="D124" s="266" t="s">
        <v>158</v>
      </c>
      <c r="E124" s="267" t="s">
        <v>1476</v>
      </c>
      <c r="F124" s="268" t="s">
        <v>1477</v>
      </c>
      <c r="G124" s="269" t="s">
        <v>355</v>
      </c>
      <c r="H124" s="270">
        <v>60</v>
      </c>
      <c r="I124" s="87"/>
      <c r="J124" s="271">
        <f>ROUND(I124*H124,2)</f>
        <v>0</v>
      </c>
      <c r="K124" s="268" t="s">
        <v>1</v>
      </c>
      <c r="L124" s="163"/>
      <c r="M124" s="363" t="s">
        <v>1</v>
      </c>
      <c r="N124" s="364" t="s">
        <v>38</v>
      </c>
      <c r="O124" s="210"/>
      <c r="P124" s="365">
        <f>O124*H124</f>
        <v>0</v>
      </c>
      <c r="Q124" s="365">
        <v>0</v>
      </c>
      <c r="R124" s="365">
        <f>Q124*H124</f>
        <v>0</v>
      </c>
      <c r="S124" s="365">
        <v>0</v>
      </c>
      <c r="T124" s="366">
        <f>S124*H124</f>
        <v>0</v>
      </c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  <c r="AR124" s="367" t="s">
        <v>163</v>
      </c>
      <c r="AT124" s="367" t="s">
        <v>158</v>
      </c>
      <c r="AU124" s="367" t="s">
        <v>81</v>
      </c>
      <c r="AY124" s="141" t="s">
        <v>156</v>
      </c>
      <c r="BE124" s="368">
        <f>IF(N124="základní",J124,0)</f>
        <v>0</v>
      </c>
      <c r="BF124" s="368">
        <f>IF(N124="snížená",J124,0)</f>
        <v>0</v>
      </c>
      <c r="BG124" s="368">
        <f>IF(N124="zákl. přenesená",J124,0)</f>
        <v>0</v>
      </c>
      <c r="BH124" s="368">
        <f>IF(N124="sníž. přenesená",J124,0)</f>
        <v>0</v>
      </c>
      <c r="BI124" s="368">
        <f>IF(N124="nulová",J124,0)</f>
        <v>0</v>
      </c>
      <c r="BJ124" s="141" t="s">
        <v>81</v>
      </c>
      <c r="BK124" s="368">
        <f>ROUND(I124*H124,2)</f>
        <v>0</v>
      </c>
      <c r="BL124" s="141" t="s">
        <v>163</v>
      </c>
      <c r="BM124" s="367" t="s">
        <v>163</v>
      </c>
    </row>
    <row r="125" spans="1:65" s="260" customFormat="1" ht="25.9" customHeight="1">
      <c r="B125" s="356"/>
      <c r="D125" s="261" t="s">
        <v>72</v>
      </c>
      <c r="E125" s="262" t="s">
        <v>1486</v>
      </c>
      <c r="F125" s="262" t="s">
        <v>1487</v>
      </c>
      <c r="I125" s="79"/>
      <c r="J125" s="263">
        <f>BK125</f>
        <v>0</v>
      </c>
      <c r="L125" s="356"/>
      <c r="M125" s="357"/>
      <c r="N125" s="358"/>
      <c r="O125" s="358"/>
      <c r="P125" s="359">
        <f>P126</f>
        <v>0</v>
      </c>
      <c r="Q125" s="358"/>
      <c r="R125" s="359">
        <f>R126</f>
        <v>0</v>
      </c>
      <c r="S125" s="358"/>
      <c r="T125" s="360">
        <f>T126</f>
        <v>0</v>
      </c>
      <c r="AR125" s="261" t="s">
        <v>81</v>
      </c>
      <c r="AT125" s="361" t="s">
        <v>72</v>
      </c>
      <c r="AU125" s="361" t="s">
        <v>73</v>
      </c>
      <c r="AY125" s="261" t="s">
        <v>156</v>
      </c>
      <c r="BK125" s="362">
        <f>BK126</f>
        <v>0</v>
      </c>
    </row>
    <row r="126" spans="1:65" s="168" customFormat="1" ht="16.5" customHeight="1">
      <c r="A126" s="162"/>
      <c r="B126" s="163"/>
      <c r="C126" s="266" t="s">
        <v>170</v>
      </c>
      <c r="D126" s="266" t="s">
        <v>158</v>
      </c>
      <c r="E126" s="267" t="s">
        <v>1587</v>
      </c>
      <c r="F126" s="268" t="s">
        <v>1588</v>
      </c>
      <c r="G126" s="269" t="s">
        <v>1268</v>
      </c>
      <c r="H126" s="270">
        <v>3</v>
      </c>
      <c r="I126" s="87"/>
      <c r="J126" s="271">
        <f>ROUND(I126*H126,2)</f>
        <v>0</v>
      </c>
      <c r="K126" s="268" t="s">
        <v>1</v>
      </c>
      <c r="L126" s="163"/>
      <c r="M126" s="363" t="s">
        <v>1</v>
      </c>
      <c r="N126" s="364" t="s">
        <v>38</v>
      </c>
      <c r="O126" s="210"/>
      <c r="P126" s="365">
        <f>O126*H126</f>
        <v>0</v>
      </c>
      <c r="Q126" s="365">
        <v>0</v>
      </c>
      <c r="R126" s="365">
        <f>Q126*H126</f>
        <v>0</v>
      </c>
      <c r="S126" s="365">
        <v>0</v>
      </c>
      <c r="T126" s="366">
        <f>S126*H126</f>
        <v>0</v>
      </c>
      <c r="U126" s="162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  <c r="AR126" s="367" t="s">
        <v>163</v>
      </c>
      <c r="AT126" s="367" t="s">
        <v>158</v>
      </c>
      <c r="AU126" s="367" t="s">
        <v>81</v>
      </c>
      <c r="AY126" s="141" t="s">
        <v>156</v>
      </c>
      <c r="BE126" s="368">
        <f>IF(N126="základní",J126,0)</f>
        <v>0</v>
      </c>
      <c r="BF126" s="368">
        <f>IF(N126="snížená",J126,0)</f>
        <v>0</v>
      </c>
      <c r="BG126" s="368">
        <f>IF(N126="zákl. přenesená",J126,0)</f>
        <v>0</v>
      </c>
      <c r="BH126" s="368">
        <f>IF(N126="sníž. přenesená",J126,0)</f>
        <v>0</v>
      </c>
      <c r="BI126" s="368">
        <f>IF(N126="nulová",J126,0)</f>
        <v>0</v>
      </c>
      <c r="BJ126" s="141" t="s">
        <v>81</v>
      </c>
      <c r="BK126" s="368">
        <f>ROUND(I126*H126,2)</f>
        <v>0</v>
      </c>
      <c r="BL126" s="141" t="s">
        <v>163</v>
      </c>
      <c r="BM126" s="367" t="s">
        <v>173</v>
      </c>
    </row>
    <row r="127" spans="1:65" s="260" customFormat="1" ht="25.9" customHeight="1">
      <c r="B127" s="356"/>
      <c r="D127" s="261" t="s">
        <v>72</v>
      </c>
      <c r="E127" s="262" t="s">
        <v>1492</v>
      </c>
      <c r="F127" s="262" t="s">
        <v>1493</v>
      </c>
      <c r="I127" s="79"/>
      <c r="J127" s="263">
        <f>BK127</f>
        <v>0</v>
      </c>
      <c r="L127" s="356"/>
      <c r="M127" s="357"/>
      <c r="N127" s="358"/>
      <c r="O127" s="358"/>
      <c r="P127" s="359">
        <f>SUM(P128:P129)</f>
        <v>0</v>
      </c>
      <c r="Q127" s="358"/>
      <c r="R127" s="359">
        <f>SUM(R128:R129)</f>
        <v>0</v>
      </c>
      <c r="S127" s="358"/>
      <c r="T127" s="360">
        <f>SUM(T128:T129)</f>
        <v>0</v>
      </c>
      <c r="AR127" s="261" t="s">
        <v>81</v>
      </c>
      <c r="AT127" s="361" t="s">
        <v>72</v>
      </c>
      <c r="AU127" s="361" t="s">
        <v>73</v>
      </c>
      <c r="AY127" s="261" t="s">
        <v>156</v>
      </c>
      <c r="BK127" s="362">
        <f>SUM(BK128:BK129)</f>
        <v>0</v>
      </c>
    </row>
    <row r="128" spans="1:65" s="168" customFormat="1" ht="16.5" customHeight="1">
      <c r="A128" s="162"/>
      <c r="B128" s="163"/>
      <c r="C128" s="266" t="s">
        <v>163</v>
      </c>
      <c r="D128" s="266" t="s">
        <v>158</v>
      </c>
      <c r="E128" s="267" t="s">
        <v>1589</v>
      </c>
      <c r="F128" s="268" t="s">
        <v>1590</v>
      </c>
      <c r="G128" s="269" t="s">
        <v>1268</v>
      </c>
      <c r="H128" s="270">
        <v>12</v>
      </c>
      <c r="I128" s="87"/>
      <c r="J128" s="271">
        <f>ROUND(I128*H128,2)</f>
        <v>0</v>
      </c>
      <c r="K128" s="268" t="s">
        <v>1</v>
      </c>
      <c r="L128" s="163"/>
      <c r="M128" s="363" t="s">
        <v>1</v>
      </c>
      <c r="N128" s="364" t="s">
        <v>38</v>
      </c>
      <c r="O128" s="210"/>
      <c r="P128" s="365">
        <f>O128*H128</f>
        <v>0</v>
      </c>
      <c r="Q128" s="365">
        <v>0</v>
      </c>
      <c r="R128" s="365">
        <f>Q128*H128</f>
        <v>0</v>
      </c>
      <c r="S128" s="365">
        <v>0</v>
      </c>
      <c r="T128" s="366">
        <f>S128*H128</f>
        <v>0</v>
      </c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  <c r="AR128" s="367" t="s">
        <v>163</v>
      </c>
      <c r="AT128" s="367" t="s">
        <v>158</v>
      </c>
      <c r="AU128" s="367" t="s">
        <v>81</v>
      </c>
      <c r="AY128" s="141" t="s">
        <v>156</v>
      </c>
      <c r="BE128" s="368">
        <f>IF(N128="základní",J128,0)</f>
        <v>0</v>
      </c>
      <c r="BF128" s="368">
        <f>IF(N128="snížená",J128,0)</f>
        <v>0</v>
      </c>
      <c r="BG128" s="368">
        <f>IF(N128="zákl. přenesená",J128,0)</f>
        <v>0</v>
      </c>
      <c r="BH128" s="368">
        <f>IF(N128="sníž. přenesená",J128,0)</f>
        <v>0</v>
      </c>
      <c r="BI128" s="368">
        <f>IF(N128="nulová",J128,0)</f>
        <v>0</v>
      </c>
      <c r="BJ128" s="141" t="s">
        <v>81</v>
      </c>
      <c r="BK128" s="368">
        <f>ROUND(I128*H128,2)</f>
        <v>0</v>
      </c>
      <c r="BL128" s="141" t="s">
        <v>163</v>
      </c>
      <c r="BM128" s="367" t="s">
        <v>176</v>
      </c>
    </row>
    <row r="129" spans="1:65" s="168" customFormat="1" ht="16.5" customHeight="1">
      <c r="A129" s="162"/>
      <c r="B129" s="163"/>
      <c r="C129" s="266" t="s">
        <v>178</v>
      </c>
      <c r="D129" s="266" t="s">
        <v>158</v>
      </c>
      <c r="E129" s="267" t="s">
        <v>1496</v>
      </c>
      <c r="F129" s="268" t="s">
        <v>1497</v>
      </c>
      <c r="G129" s="269" t="s">
        <v>1268</v>
      </c>
      <c r="H129" s="270">
        <v>100</v>
      </c>
      <c r="I129" s="87"/>
      <c r="J129" s="271">
        <f>ROUND(I129*H129,2)</f>
        <v>0</v>
      </c>
      <c r="K129" s="268" t="s">
        <v>1</v>
      </c>
      <c r="L129" s="163"/>
      <c r="M129" s="363" t="s">
        <v>1</v>
      </c>
      <c r="N129" s="364" t="s">
        <v>38</v>
      </c>
      <c r="O129" s="210"/>
      <c r="P129" s="365">
        <f>O129*H129</f>
        <v>0</v>
      </c>
      <c r="Q129" s="365">
        <v>0</v>
      </c>
      <c r="R129" s="365">
        <f>Q129*H129</f>
        <v>0</v>
      </c>
      <c r="S129" s="365">
        <v>0</v>
      </c>
      <c r="T129" s="366">
        <f>S129*H129</f>
        <v>0</v>
      </c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  <c r="AR129" s="367" t="s">
        <v>163</v>
      </c>
      <c r="AT129" s="367" t="s">
        <v>158</v>
      </c>
      <c r="AU129" s="367" t="s">
        <v>81</v>
      </c>
      <c r="AY129" s="141" t="s">
        <v>156</v>
      </c>
      <c r="BE129" s="368">
        <f>IF(N129="základní",J129,0)</f>
        <v>0</v>
      </c>
      <c r="BF129" s="368">
        <f>IF(N129="snížená",J129,0)</f>
        <v>0</v>
      </c>
      <c r="BG129" s="368">
        <f>IF(N129="zákl. přenesená",J129,0)</f>
        <v>0</v>
      </c>
      <c r="BH129" s="368">
        <f>IF(N129="sníž. přenesená",J129,0)</f>
        <v>0</v>
      </c>
      <c r="BI129" s="368">
        <f>IF(N129="nulová",J129,0)</f>
        <v>0</v>
      </c>
      <c r="BJ129" s="141" t="s">
        <v>81</v>
      </c>
      <c r="BK129" s="368">
        <f>ROUND(I129*H129,2)</f>
        <v>0</v>
      </c>
      <c r="BL129" s="141" t="s">
        <v>163</v>
      </c>
      <c r="BM129" s="367" t="s">
        <v>181</v>
      </c>
    </row>
    <row r="130" spans="1:65" s="260" customFormat="1" ht="25.9" customHeight="1">
      <c r="B130" s="356"/>
      <c r="D130" s="261" t="s">
        <v>72</v>
      </c>
      <c r="E130" s="262" t="s">
        <v>1502</v>
      </c>
      <c r="F130" s="262" t="s">
        <v>1503</v>
      </c>
      <c r="I130" s="79"/>
      <c r="J130" s="263">
        <f>BK130</f>
        <v>0</v>
      </c>
      <c r="L130" s="356"/>
      <c r="M130" s="357"/>
      <c r="N130" s="358"/>
      <c r="O130" s="358"/>
      <c r="P130" s="359">
        <f>P131</f>
        <v>0</v>
      </c>
      <c r="Q130" s="358"/>
      <c r="R130" s="359">
        <f>R131</f>
        <v>0</v>
      </c>
      <c r="S130" s="358"/>
      <c r="T130" s="360">
        <f>T131</f>
        <v>0</v>
      </c>
      <c r="AR130" s="261" t="s">
        <v>81</v>
      </c>
      <c r="AT130" s="361" t="s">
        <v>72</v>
      </c>
      <c r="AU130" s="361" t="s">
        <v>73</v>
      </c>
      <c r="AY130" s="261" t="s">
        <v>156</v>
      </c>
      <c r="BK130" s="362">
        <f>BK131</f>
        <v>0</v>
      </c>
    </row>
    <row r="131" spans="1:65" s="168" customFormat="1" ht="16.5" customHeight="1">
      <c r="A131" s="162"/>
      <c r="B131" s="163"/>
      <c r="C131" s="266" t="s">
        <v>173</v>
      </c>
      <c r="D131" s="266" t="s">
        <v>158</v>
      </c>
      <c r="E131" s="267" t="s">
        <v>1591</v>
      </c>
      <c r="F131" s="268" t="s">
        <v>1592</v>
      </c>
      <c r="G131" s="269" t="s">
        <v>355</v>
      </c>
      <c r="H131" s="270">
        <v>40</v>
      </c>
      <c r="I131" s="87"/>
      <c r="J131" s="271">
        <f>ROUND(I131*H131,2)</f>
        <v>0</v>
      </c>
      <c r="K131" s="268" t="s">
        <v>1</v>
      </c>
      <c r="L131" s="163"/>
      <c r="M131" s="363" t="s">
        <v>1</v>
      </c>
      <c r="N131" s="364" t="s">
        <v>38</v>
      </c>
      <c r="O131" s="210"/>
      <c r="P131" s="365">
        <f>O131*H131</f>
        <v>0</v>
      </c>
      <c r="Q131" s="365">
        <v>0</v>
      </c>
      <c r="R131" s="365">
        <f>Q131*H131</f>
        <v>0</v>
      </c>
      <c r="S131" s="365">
        <v>0</v>
      </c>
      <c r="T131" s="366">
        <f>S131*H131</f>
        <v>0</v>
      </c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  <c r="AR131" s="367" t="s">
        <v>163</v>
      </c>
      <c r="AT131" s="367" t="s">
        <v>158</v>
      </c>
      <c r="AU131" s="367" t="s">
        <v>81</v>
      </c>
      <c r="AY131" s="141" t="s">
        <v>156</v>
      </c>
      <c r="BE131" s="368">
        <f>IF(N131="základní",J131,0)</f>
        <v>0</v>
      </c>
      <c r="BF131" s="368">
        <f>IF(N131="snížená",J131,0)</f>
        <v>0</v>
      </c>
      <c r="BG131" s="368">
        <f>IF(N131="zákl. přenesená",J131,0)</f>
        <v>0</v>
      </c>
      <c r="BH131" s="368">
        <f>IF(N131="sníž. přenesená",J131,0)</f>
        <v>0</v>
      </c>
      <c r="BI131" s="368">
        <f>IF(N131="nulová",J131,0)</f>
        <v>0</v>
      </c>
      <c r="BJ131" s="141" t="s">
        <v>81</v>
      </c>
      <c r="BK131" s="368">
        <f>ROUND(I131*H131,2)</f>
        <v>0</v>
      </c>
      <c r="BL131" s="141" t="s">
        <v>163</v>
      </c>
      <c r="BM131" s="367" t="s">
        <v>187</v>
      </c>
    </row>
    <row r="132" spans="1:65" s="260" customFormat="1" ht="25.9" customHeight="1">
      <c r="B132" s="356"/>
      <c r="D132" s="261" t="s">
        <v>72</v>
      </c>
      <c r="E132" s="262" t="s">
        <v>1516</v>
      </c>
      <c r="F132" s="262" t="s">
        <v>1574</v>
      </c>
      <c r="I132" s="79"/>
      <c r="J132" s="263">
        <f>BK132</f>
        <v>0</v>
      </c>
      <c r="L132" s="356"/>
      <c r="M132" s="357"/>
      <c r="N132" s="358"/>
      <c r="O132" s="358"/>
      <c r="P132" s="359">
        <f>SUM(P133:P136)</f>
        <v>0</v>
      </c>
      <c r="Q132" s="358"/>
      <c r="R132" s="359">
        <f>SUM(R133:R136)</f>
        <v>0</v>
      </c>
      <c r="S132" s="358"/>
      <c r="T132" s="360">
        <f>SUM(T133:T136)</f>
        <v>0</v>
      </c>
      <c r="AR132" s="261" t="s">
        <v>81</v>
      </c>
      <c r="AT132" s="361" t="s">
        <v>72</v>
      </c>
      <c r="AU132" s="361" t="s">
        <v>73</v>
      </c>
      <c r="AY132" s="261" t="s">
        <v>156</v>
      </c>
      <c r="BK132" s="362">
        <f>SUM(BK133:BK136)</f>
        <v>0</v>
      </c>
    </row>
    <row r="133" spans="1:65" s="168" customFormat="1" ht="16.5" customHeight="1">
      <c r="A133" s="162"/>
      <c r="B133" s="163"/>
      <c r="C133" s="266" t="s">
        <v>194</v>
      </c>
      <c r="D133" s="266" t="s">
        <v>158</v>
      </c>
      <c r="E133" s="267" t="s">
        <v>1593</v>
      </c>
      <c r="F133" s="268" t="s">
        <v>1594</v>
      </c>
      <c r="G133" s="269" t="s">
        <v>1268</v>
      </c>
      <c r="H133" s="270">
        <v>9</v>
      </c>
      <c r="I133" s="87"/>
      <c r="J133" s="271">
        <f>ROUND(I133*H133,2)</f>
        <v>0</v>
      </c>
      <c r="K133" s="268" t="s">
        <v>1</v>
      </c>
      <c r="L133" s="163"/>
      <c r="M133" s="363" t="s">
        <v>1</v>
      </c>
      <c r="N133" s="364" t="s">
        <v>38</v>
      </c>
      <c r="O133" s="210"/>
      <c r="P133" s="365">
        <f>O133*H133</f>
        <v>0</v>
      </c>
      <c r="Q133" s="365">
        <v>0</v>
      </c>
      <c r="R133" s="365">
        <f>Q133*H133</f>
        <v>0</v>
      </c>
      <c r="S133" s="365">
        <v>0</v>
      </c>
      <c r="T133" s="366">
        <f>S133*H133</f>
        <v>0</v>
      </c>
      <c r="U133" s="162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R133" s="367" t="s">
        <v>163</v>
      </c>
      <c r="AT133" s="367" t="s">
        <v>158</v>
      </c>
      <c r="AU133" s="367" t="s">
        <v>81</v>
      </c>
      <c r="AY133" s="141" t="s">
        <v>156</v>
      </c>
      <c r="BE133" s="368">
        <f>IF(N133="základní",J133,0)</f>
        <v>0</v>
      </c>
      <c r="BF133" s="368">
        <f>IF(N133="snížená",J133,0)</f>
        <v>0</v>
      </c>
      <c r="BG133" s="368">
        <f>IF(N133="zákl. přenesená",J133,0)</f>
        <v>0</v>
      </c>
      <c r="BH133" s="368">
        <f>IF(N133="sníž. přenesená",J133,0)</f>
        <v>0</v>
      </c>
      <c r="BI133" s="368">
        <f>IF(N133="nulová",J133,0)</f>
        <v>0</v>
      </c>
      <c r="BJ133" s="141" t="s">
        <v>81</v>
      </c>
      <c r="BK133" s="368">
        <f>ROUND(I133*H133,2)</f>
        <v>0</v>
      </c>
      <c r="BL133" s="141" t="s">
        <v>163</v>
      </c>
      <c r="BM133" s="367" t="s">
        <v>197</v>
      </c>
    </row>
    <row r="134" spans="1:65" s="168" customFormat="1" ht="21.75" customHeight="1">
      <c r="A134" s="162"/>
      <c r="B134" s="163"/>
      <c r="C134" s="266" t="s">
        <v>176</v>
      </c>
      <c r="D134" s="266" t="s">
        <v>158</v>
      </c>
      <c r="E134" s="267" t="s">
        <v>1595</v>
      </c>
      <c r="F134" s="268" t="s">
        <v>1596</v>
      </c>
      <c r="G134" s="269" t="s">
        <v>161</v>
      </c>
      <c r="H134" s="270">
        <v>45</v>
      </c>
      <c r="I134" s="87"/>
      <c r="J134" s="271">
        <f>ROUND(I134*H134,2)</f>
        <v>0</v>
      </c>
      <c r="K134" s="268" t="s">
        <v>1</v>
      </c>
      <c r="L134" s="163"/>
      <c r="M134" s="363" t="s">
        <v>1</v>
      </c>
      <c r="N134" s="364" t="s">
        <v>38</v>
      </c>
      <c r="O134" s="210"/>
      <c r="P134" s="365">
        <f>O134*H134</f>
        <v>0</v>
      </c>
      <c r="Q134" s="365">
        <v>0</v>
      </c>
      <c r="R134" s="365">
        <f>Q134*H134</f>
        <v>0</v>
      </c>
      <c r="S134" s="365">
        <v>0</v>
      </c>
      <c r="T134" s="366">
        <f>S134*H134</f>
        <v>0</v>
      </c>
      <c r="U134" s="162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R134" s="367" t="s">
        <v>163</v>
      </c>
      <c r="AT134" s="367" t="s">
        <v>158</v>
      </c>
      <c r="AU134" s="367" t="s">
        <v>81</v>
      </c>
      <c r="AY134" s="141" t="s">
        <v>156</v>
      </c>
      <c r="BE134" s="368">
        <f>IF(N134="základní",J134,0)</f>
        <v>0</v>
      </c>
      <c r="BF134" s="368">
        <f>IF(N134="snížená",J134,0)</f>
        <v>0</v>
      </c>
      <c r="BG134" s="368">
        <f>IF(N134="zákl. přenesená",J134,0)</f>
        <v>0</v>
      </c>
      <c r="BH134" s="368">
        <f>IF(N134="sníž. přenesená",J134,0)</f>
        <v>0</v>
      </c>
      <c r="BI134" s="368">
        <f>IF(N134="nulová",J134,0)</f>
        <v>0</v>
      </c>
      <c r="BJ134" s="141" t="s">
        <v>81</v>
      </c>
      <c r="BK134" s="368">
        <f>ROUND(I134*H134,2)</f>
        <v>0</v>
      </c>
      <c r="BL134" s="141" t="s">
        <v>163</v>
      </c>
      <c r="BM134" s="367" t="s">
        <v>201</v>
      </c>
    </row>
    <row r="135" spans="1:65" s="168" customFormat="1" ht="16.5" customHeight="1">
      <c r="A135" s="162"/>
      <c r="B135" s="163"/>
      <c r="C135" s="266" t="s">
        <v>204</v>
      </c>
      <c r="D135" s="266" t="s">
        <v>158</v>
      </c>
      <c r="E135" s="267" t="s">
        <v>1581</v>
      </c>
      <c r="F135" s="268" t="s">
        <v>1582</v>
      </c>
      <c r="G135" s="269" t="s">
        <v>910</v>
      </c>
      <c r="H135" s="270">
        <v>15</v>
      </c>
      <c r="I135" s="87"/>
      <c r="J135" s="271">
        <f>ROUND(I135*H135,2)</f>
        <v>0</v>
      </c>
      <c r="K135" s="268" t="s">
        <v>1</v>
      </c>
      <c r="L135" s="163"/>
      <c r="M135" s="363" t="s">
        <v>1</v>
      </c>
      <c r="N135" s="364" t="s">
        <v>38</v>
      </c>
      <c r="O135" s="210"/>
      <c r="P135" s="365">
        <f>O135*H135</f>
        <v>0</v>
      </c>
      <c r="Q135" s="365">
        <v>0</v>
      </c>
      <c r="R135" s="365">
        <f>Q135*H135</f>
        <v>0</v>
      </c>
      <c r="S135" s="365">
        <v>0</v>
      </c>
      <c r="T135" s="366">
        <f>S135*H135</f>
        <v>0</v>
      </c>
      <c r="U135" s="162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R135" s="367" t="s">
        <v>163</v>
      </c>
      <c r="AT135" s="367" t="s">
        <v>158</v>
      </c>
      <c r="AU135" s="367" t="s">
        <v>81</v>
      </c>
      <c r="AY135" s="141" t="s">
        <v>156</v>
      </c>
      <c r="BE135" s="368">
        <f>IF(N135="základní",J135,0)</f>
        <v>0</v>
      </c>
      <c r="BF135" s="368">
        <f>IF(N135="snížená",J135,0)</f>
        <v>0</v>
      </c>
      <c r="BG135" s="368">
        <f>IF(N135="zákl. přenesená",J135,0)</f>
        <v>0</v>
      </c>
      <c r="BH135" s="368">
        <f>IF(N135="sníž. přenesená",J135,0)</f>
        <v>0</v>
      </c>
      <c r="BI135" s="368">
        <f>IF(N135="nulová",J135,0)</f>
        <v>0</v>
      </c>
      <c r="BJ135" s="141" t="s">
        <v>81</v>
      </c>
      <c r="BK135" s="368">
        <f>ROUND(I135*H135,2)</f>
        <v>0</v>
      </c>
      <c r="BL135" s="141" t="s">
        <v>163</v>
      </c>
      <c r="BM135" s="367" t="s">
        <v>207</v>
      </c>
    </row>
    <row r="136" spans="1:65" s="168" customFormat="1" ht="16.5" customHeight="1">
      <c r="A136" s="162"/>
      <c r="B136" s="163"/>
      <c r="C136" s="266" t="s">
        <v>181</v>
      </c>
      <c r="D136" s="266" t="s">
        <v>158</v>
      </c>
      <c r="E136" s="267" t="s">
        <v>1583</v>
      </c>
      <c r="F136" s="268" t="s">
        <v>1584</v>
      </c>
      <c r="G136" s="269" t="s">
        <v>659</v>
      </c>
      <c r="H136" s="270">
        <v>0.1</v>
      </c>
      <c r="I136" s="87"/>
      <c r="J136" s="271">
        <f>ROUND(I136*H136,2)</f>
        <v>0</v>
      </c>
      <c r="K136" s="268" t="s">
        <v>1</v>
      </c>
      <c r="L136" s="163"/>
      <c r="M136" s="393" t="s">
        <v>1</v>
      </c>
      <c r="N136" s="394" t="s">
        <v>38</v>
      </c>
      <c r="O136" s="395"/>
      <c r="P136" s="396">
        <f>O136*H136</f>
        <v>0</v>
      </c>
      <c r="Q136" s="396">
        <v>0</v>
      </c>
      <c r="R136" s="396">
        <f>Q136*H136</f>
        <v>0</v>
      </c>
      <c r="S136" s="396">
        <v>0</v>
      </c>
      <c r="T136" s="397">
        <f>S136*H136</f>
        <v>0</v>
      </c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R136" s="367" t="s">
        <v>163</v>
      </c>
      <c r="AT136" s="367" t="s">
        <v>158</v>
      </c>
      <c r="AU136" s="367" t="s">
        <v>81</v>
      </c>
      <c r="AY136" s="141" t="s">
        <v>156</v>
      </c>
      <c r="BE136" s="368">
        <f>IF(N136="základní",J136,0)</f>
        <v>0</v>
      </c>
      <c r="BF136" s="368">
        <f>IF(N136="snížená",J136,0)</f>
        <v>0</v>
      </c>
      <c r="BG136" s="368">
        <f>IF(N136="zákl. přenesená",J136,0)</f>
        <v>0</v>
      </c>
      <c r="BH136" s="368">
        <f>IF(N136="sníž. přenesená",J136,0)</f>
        <v>0</v>
      </c>
      <c r="BI136" s="368">
        <f>IF(N136="nulová",J136,0)</f>
        <v>0</v>
      </c>
      <c r="BJ136" s="141" t="s">
        <v>81</v>
      </c>
      <c r="BK136" s="368">
        <f>ROUND(I136*H136,2)</f>
        <v>0</v>
      </c>
      <c r="BL136" s="141" t="s">
        <v>163</v>
      </c>
      <c r="BM136" s="367" t="s">
        <v>213</v>
      </c>
    </row>
    <row r="137" spans="1:65" s="168" customFormat="1" ht="6.95" customHeight="1">
      <c r="A137" s="162"/>
      <c r="B137" s="189"/>
      <c r="C137" s="190"/>
      <c r="D137" s="190"/>
      <c r="E137" s="190"/>
      <c r="F137" s="190"/>
      <c r="G137" s="190"/>
      <c r="H137" s="190"/>
      <c r="I137" s="306"/>
      <c r="J137" s="190"/>
      <c r="K137" s="190"/>
      <c r="L137" s="163"/>
      <c r="M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</row>
  </sheetData>
  <sheetProtection algorithmName="SHA-512" hashValue="lxcl8toICi+ZK6KUPgbIIfgXIcn3+tTuTqUk5FWF3cSmF4k2S71fNRKab3Sd5m7vm3BXZBw+cH4kcPkLXk8ugA==" saltValue="VdTUT8YAKNlIABwubK5K0g==" spinCount="100000" sheet="1" objects="1" scenarios="1"/>
  <autoFilter ref="C120:K136" xr:uid="{00000000-0009-0000-0000-00000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38"/>
  <sheetViews>
    <sheetView showGridLines="0" topLeftCell="A119" workbookViewId="0">
      <selection activeCell="J104" sqref="J104:AF104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110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1597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ROUND(J118,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ROUND((SUM(BE118:BE137)),  2)</f>
        <v>0</v>
      </c>
      <c r="G33" s="162"/>
      <c r="H33" s="162"/>
      <c r="I33" s="301">
        <v>0.21</v>
      </c>
      <c r="J33" s="326">
        <f>ROUND(((SUM(BE118:BE137))*I33),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ROUND((SUM(BF118:BF137)),  2)</f>
        <v>0</v>
      </c>
      <c r="G34" s="162"/>
      <c r="H34" s="162"/>
      <c r="I34" s="301">
        <v>0.15</v>
      </c>
      <c r="J34" s="326">
        <f>ROUND(((SUM(BF118:BF137))*I34),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ROUND((SUM(BG118:BG137)),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ROUND((SUM(BH118:BH137)),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ROUND((SUM(BI118:BI137)),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07 - žaluzie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J118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339" customFormat="1" ht="24.95" customHeight="1">
      <c r="B97" s="340"/>
      <c r="D97" s="341" t="s">
        <v>130</v>
      </c>
      <c r="E97" s="342"/>
      <c r="F97" s="342"/>
      <c r="G97" s="342"/>
      <c r="H97" s="342"/>
      <c r="I97" s="309"/>
      <c r="J97" s="343">
        <f>J119</f>
        <v>0</v>
      </c>
      <c r="L97" s="340"/>
    </row>
    <row r="98" spans="1:31" s="344" customFormat="1" ht="19.899999999999999" customHeight="1">
      <c r="B98" s="345"/>
      <c r="D98" s="346" t="s">
        <v>1598</v>
      </c>
      <c r="E98" s="347"/>
      <c r="F98" s="347"/>
      <c r="G98" s="347"/>
      <c r="H98" s="347"/>
      <c r="I98" s="310"/>
      <c r="J98" s="348">
        <f>J120</f>
        <v>0</v>
      </c>
      <c r="L98" s="345"/>
    </row>
    <row r="99" spans="1:31" s="168" customFormat="1" ht="21.75" customHeight="1">
      <c r="A99" s="162"/>
      <c r="B99" s="163"/>
      <c r="C99" s="162"/>
      <c r="D99" s="162"/>
      <c r="E99" s="162"/>
      <c r="F99" s="162"/>
      <c r="G99" s="162"/>
      <c r="H99" s="162"/>
      <c r="I99" s="116"/>
      <c r="J99" s="162"/>
      <c r="K99" s="162"/>
      <c r="L99" s="184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  <c r="AC99" s="162"/>
      <c r="AD99" s="162"/>
      <c r="AE99" s="162"/>
    </row>
    <row r="100" spans="1:31" s="168" customFormat="1" ht="6.95" customHeight="1">
      <c r="A100" s="162"/>
      <c r="B100" s="189"/>
      <c r="C100" s="190"/>
      <c r="D100" s="190"/>
      <c r="E100" s="190"/>
      <c r="F100" s="190"/>
      <c r="G100" s="190"/>
      <c r="H100" s="190"/>
      <c r="I100" s="306"/>
      <c r="J100" s="190"/>
      <c r="K100" s="190"/>
      <c r="L100" s="184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/>
    </row>
    <row r="102" spans="1:31">
      <c r="J102" s="138" t="s">
        <v>103</v>
      </c>
    </row>
    <row r="104" spans="1:31" s="168" customFormat="1" ht="6.95" customHeight="1">
      <c r="A104" s="162"/>
      <c r="B104" s="191"/>
      <c r="C104" s="192"/>
      <c r="D104" s="192"/>
      <c r="E104" s="192"/>
      <c r="F104" s="192"/>
      <c r="G104" s="192"/>
      <c r="H104" s="192"/>
      <c r="I104" s="307"/>
      <c r="J104" s="192"/>
      <c r="K104" s="192"/>
      <c r="L104" s="184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/>
    </row>
    <row r="105" spans="1:31" s="168" customFormat="1" ht="24.95" customHeight="1">
      <c r="A105" s="162"/>
      <c r="B105" s="163"/>
      <c r="C105" s="145" t="s">
        <v>141</v>
      </c>
      <c r="D105" s="162"/>
      <c r="E105" s="162"/>
      <c r="F105" s="162"/>
      <c r="G105" s="162"/>
      <c r="H105" s="162"/>
      <c r="I105" s="116"/>
      <c r="J105" s="162"/>
      <c r="K105" s="162"/>
      <c r="L105" s="184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</row>
    <row r="106" spans="1:31" s="168" customFormat="1" ht="6.95" customHeight="1">
      <c r="A106" s="162"/>
      <c r="B106" s="163"/>
      <c r="C106" s="162"/>
      <c r="D106" s="162"/>
      <c r="E106" s="162"/>
      <c r="F106" s="162"/>
      <c r="G106" s="162"/>
      <c r="H106" s="162"/>
      <c r="I106" s="116"/>
      <c r="J106" s="162"/>
      <c r="K106" s="162"/>
      <c r="L106" s="184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</row>
    <row r="107" spans="1:31" s="168" customFormat="1" ht="12" customHeight="1">
      <c r="A107" s="162"/>
      <c r="B107" s="163"/>
      <c r="C107" s="154" t="s">
        <v>16</v>
      </c>
      <c r="D107" s="162"/>
      <c r="E107" s="162"/>
      <c r="F107" s="162"/>
      <c r="G107" s="162"/>
      <c r="H107" s="162"/>
      <c r="I107" s="116"/>
      <c r="J107" s="162"/>
      <c r="K107" s="162"/>
      <c r="L107" s="184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</row>
    <row r="108" spans="1:31" s="168" customFormat="1" ht="26.25" customHeight="1">
      <c r="A108" s="162"/>
      <c r="B108" s="163"/>
      <c r="C108" s="162"/>
      <c r="D108" s="162"/>
      <c r="E108" s="313" t="str">
        <f>E7</f>
        <v>Snížení energetické náročnost budovy školy gymnázia SOŠ a VOŠ,Nový Bydžov</v>
      </c>
      <c r="F108" s="314"/>
      <c r="G108" s="314"/>
      <c r="H108" s="314"/>
      <c r="I108" s="116"/>
      <c r="J108" s="162"/>
      <c r="K108" s="162"/>
      <c r="L108" s="184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</row>
    <row r="109" spans="1:31" s="168" customFormat="1" ht="12" customHeight="1">
      <c r="A109" s="162"/>
      <c r="B109" s="163"/>
      <c r="C109" s="154" t="s">
        <v>115</v>
      </c>
      <c r="D109" s="162"/>
      <c r="E109" s="162"/>
      <c r="F109" s="162"/>
      <c r="G109" s="162"/>
      <c r="H109" s="162"/>
      <c r="I109" s="116"/>
      <c r="J109" s="162"/>
      <c r="K109" s="162"/>
      <c r="L109" s="184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/>
    </row>
    <row r="110" spans="1:31" s="168" customFormat="1" ht="16.5" customHeight="1">
      <c r="A110" s="162"/>
      <c r="B110" s="163"/>
      <c r="C110" s="162"/>
      <c r="D110" s="162"/>
      <c r="E110" s="198" t="str">
        <f>E9</f>
        <v>07 - žaluzie</v>
      </c>
      <c r="F110" s="315"/>
      <c r="G110" s="315"/>
      <c r="H110" s="315"/>
      <c r="I110" s="116"/>
      <c r="J110" s="162"/>
      <c r="K110" s="162"/>
      <c r="L110" s="184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</row>
    <row r="111" spans="1:31" s="168" customFormat="1" ht="6.95" customHeight="1">
      <c r="A111" s="162"/>
      <c r="B111" s="163"/>
      <c r="C111" s="162"/>
      <c r="D111" s="162"/>
      <c r="E111" s="162"/>
      <c r="F111" s="162"/>
      <c r="G111" s="162"/>
      <c r="H111" s="162"/>
      <c r="I111" s="116"/>
      <c r="J111" s="162"/>
      <c r="K111" s="162"/>
      <c r="L111" s="184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</row>
    <row r="112" spans="1:31" s="168" customFormat="1" ht="12" customHeight="1">
      <c r="A112" s="162"/>
      <c r="B112" s="163"/>
      <c r="C112" s="154" t="s">
        <v>20</v>
      </c>
      <c r="D112" s="162"/>
      <c r="E112" s="162"/>
      <c r="F112" s="155" t="str">
        <f>F12</f>
        <v xml:space="preserve"> </v>
      </c>
      <c r="G112" s="162"/>
      <c r="H112" s="162"/>
      <c r="I112" s="297" t="s">
        <v>22</v>
      </c>
      <c r="J112" s="316" t="str">
        <f>IF(J12="","",J12)</f>
        <v>25. 3. 2022</v>
      </c>
      <c r="K112" s="16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5" s="168" customFormat="1" ht="6.95" customHeight="1">
      <c r="A113" s="162"/>
      <c r="B113" s="163"/>
      <c r="C113" s="162"/>
      <c r="D113" s="162"/>
      <c r="E113" s="162"/>
      <c r="F113" s="162"/>
      <c r="G113" s="162"/>
      <c r="H113" s="162"/>
      <c r="I113" s="116"/>
      <c r="J113" s="162"/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168" customFormat="1" ht="15.2" customHeight="1">
      <c r="A114" s="162"/>
      <c r="B114" s="163"/>
      <c r="C114" s="154" t="s">
        <v>24</v>
      </c>
      <c r="D114" s="162"/>
      <c r="E114" s="162"/>
      <c r="F114" s="155" t="str">
        <f>E15</f>
        <v xml:space="preserve"> </v>
      </c>
      <c r="G114" s="162"/>
      <c r="H114" s="162"/>
      <c r="I114" s="297" t="s">
        <v>29</v>
      </c>
      <c r="J114" s="335" t="str">
        <f>E21</f>
        <v xml:space="preserve"> </v>
      </c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5" s="168" customFormat="1" ht="15.2" customHeight="1">
      <c r="A115" s="162"/>
      <c r="B115" s="163"/>
      <c r="C115" s="154" t="s">
        <v>27</v>
      </c>
      <c r="D115" s="162"/>
      <c r="E115" s="162"/>
      <c r="F115" s="155" t="str">
        <f>IF(E18="","",E18)</f>
        <v>Vyplň údaj</v>
      </c>
      <c r="G115" s="162"/>
      <c r="H115" s="162"/>
      <c r="I115" s="297" t="s">
        <v>31</v>
      </c>
      <c r="J115" s="335" t="str">
        <f>E24</f>
        <v xml:space="preserve"> </v>
      </c>
      <c r="K115" s="162"/>
      <c r="L115" s="184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</row>
    <row r="116" spans="1:65" s="168" customFormat="1" ht="10.35" customHeight="1">
      <c r="A116" s="162"/>
      <c r="B116" s="163"/>
      <c r="C116" s="162"/>
      <c r="D116" s="162"/>
      <c r="E116" s="162"/>
      <c r="F116" s="162"/>
      <c r="G116" s="162"/>
      <c r="H116" s="162"/>
      <c r="I116" s="116"/>
      <c r="J116" s="162"/>
      <c r="K116" s="162"/>
      <c r="L116" s="184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</row>
    <row r="117" spans="1:65" s="352" customFormat="1" ht="29.25" customHeight="1">
      <c r="A117" s="349"/>
      <c r="B117" s="350"/>
      <c r="C117" s="256" t="s">
        <v>142</v>
      </c>
      <c r="D117" s="257" t="s">
        <v>58</v>
      </c>
      <c r="E117" s="257" t="s">
        <v>54</v>
      </c>
      <c r="F117" s="257" t="s">
        <v>55</v>
      </c>
      <c r="G117" s="257" t="s">
        <v>143</v>
      </c>
      <c r="H117" s="257" t="s">
        <v>144</v>
      </c>
      <c r="I117" s="311" t="s">
        <v>145</v>
      </c>
      <c r="J117" s="257" t="s">
        <v>119</v>
      </c>
      <c r="K117" s="258" t="s">
        <v>146</v>
      </c>
      <c r="L117" s="351"/>
      <c r="M117" s="219" t="s">
        <v>1</v>
      </c>
      <c r="N117" s="220" t="s">
        <v>37</v>
      </c>
      <c r="O117" s="220" t="s">
        <v>147</v>
      </c>
      <c r="P117" s="220" t="s">
        <v>148</v>
      </c>
      <c r="Q117" s="220" t="s">
        <v>149</v>
      </c>
      <c r="R117" s="220" t="s">
        <v>150</v>
      </c>
      <c r="S117" s="220" t="s">
        <v>151</v>
      </c>
      <c r="T117" s="221" t="s">
        <v>152</v>
      </c>
      <c r="U117" s="349"/>
      <c r="V117" s="349"/>
      <c r="W117" s="349"/>
      <c r="X117" s="349"/>
      <c r="Y117" s="349"/>
      <c r="Z117" s="349"/>
      <c r="AA117" s="349"/>
      <c r="AB117" s="349"/>
      <c r="AC117" s="349"/>
      <c r="AD117" s="349"/>
      <c r="AE117" s="349"/>
    </row>
    <row r="118" spans="1:65" s="168" customFormat="1" ht="22.9" customHeight="1">
      <c r="A118" s="162"/>
      <c r="B118" s="163"/>
      <c r="C118" s="227" t="s">
        <v>153</v>
      </c>
      <c r="D118" s="162"/>
      <c r="E118" s="162"/>
      <c r="F118" s="162"/>
      <c r="G118" s="162"/>
      <c r="H118" s="162"/>
      <c r="I118" s="116"/>
      <c r="J118" s="259">
        <f>BK118</f>
        <v>0</v>
      </c>
      <c r="K118" s="162"/>
      <c r="L118" s="163"/>
      <c r="M118" s="222"/>
      <c r="N118" s="206"/>
      <c r="O118" s="223"/>
      <c r="P118" s="353">
        <f>P119</f>
        <v>0</v>
      </c>
      <c r="Q118" s="223"/>
      <c r="R118" s="353">
        <f>R119</f>
        <v>1.4669999999999999E-2</v>
      </c>
      <c r="S118" s="223"/>
      <c r="T118" s="354">
        <f>T119</f>
        <v>0</v>
      </c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  <c r="AT118" s="141" t="s">
        <v>72</v>
      </c>
      <c r="AU118" s="141" t="s">
        <v>121</v>
      </c>
      <c r="BK118" s="355">
        <f>BK119</f>
        <v>0</v>
      </c>
    </row>
    <row r="119" spans="1:65" s="260" customFormat="1" ht="25.9" customHeight="1">
      <c r="B119" s="356"/>
      <c r="D119" s="261" t="s">
        <v>72</v>
      </c>
      <c r="E119" s="262" t="s">
        <v>678</v>
      </c>
      <c r="F119" s="262" t="s">
        <v>679</v>
      </c>
      <c r="I119" s="79"/>
      <c r="J119" s="263">
        <f>BK119</f>
        <v>0</v>
      </c>
      <c r="L119" s="356"/>
      <c r="M119" s="357"/>
      <c r="N119" s="358"/>
      <c r="O119" s="358"/>
      <c r="P119" s="359">
        <f>P120</f>
        <v>0</v>
      </c>
      <c r="Q119" s="358"/>
      <c r="R119" s="359">
        <f>R120</f>
        <v>1.4669999999999999E-2</v>
      </c>
      <c r="S119" s="358"/>
      <c r="T119" s="360">
        <f>T120</f>
        <v>0</v>
      </c>
      <c r="AR119" s="261" t="s">
        <v>83</v>
      </c>
      <c r="AT119" s="361" t="s">
        <v>72</v>
      </c>
      <c r="AU119" s="361" t="s">
        <v>73</v>
      </c>
      <c r="AY119" s="261" t="s">
        <v>156</v>
      </c>
      <c r="BK119" s="362">
        <f>BK120</f>
        <v>0</v>
      </c>
    </row>
    <row r="120" spans="1:65" s="260" customFormat="1" ht="22.9" customHeight="1">
      <c r="B120" s="356"/>
      <c r="D120" s="261" t="s">
        <v>72</v>
      </c>
      <c r="E120" s="264" t="s">
        <v>1599</v>
      </c>
      <c r="F120" s="264" t="s">
        <v>1600</v>
      </c>
      <c r="I120" s="79"/>
      <c r="J120" s="265">
        <f>BK120</f>
        <v>0</v>
      </c>
      <c r="L120" s="356"/>
      <c r="M120" s="357"/>
      <c r="N120" s="358"/>
      <c r="O120" s="358"/>
      <c r="P120" s="359">
        <f>SUM(P121:P137)</f>
        <v>0</v>
      </c>
      <c r="Q120" s="358"/>
      <c r="R120" s="359">
        <f>SUM(R121:R137)</f>
        <v>1.4669999999999999E-2</v>
      </c>
      <c r="S120" s="358"/>
      <c r="T120" s="360">
        <f>SUM(T121:T137)</f>
        <v>0</v>
      </c>
      <c r="AR120" s="261" t="s">
        <v>83</v>
      </c>
      <c r="AT120" s="361" t="s">
        <v>72</v>
      </c>
      <c r="AU120" s="361" t="s">
        <v>81</v>
      </c>
      <c r="AY120" s="261" t="s">
        <v>156</v>
      </c>
      <c r="BK120" s="362">
        <f>SUM(BK121:BK137)</f>
        <v>0</v>
      </c>
    </row>
    <row r="121" spans="1:65" s="168" customFormat="1" ht="37.9" customHeight="1">
      <c r="A121" s="162"/>
      <c r="B121" s="163"/>
      <c r="C121" s="266" t="s">
        <v>81</v>
      </c>
      <c r="D121" s="266" t="s">
        <v>158</v>
      </c>
      <c r="E121" s="267" t="s">
        <v>1601</v>
      </c>
      <c r="F121" s="268" t="s">
        <v>1602</v>
      </c>
      <c r="G121" s="269" t="s">
        <v>185</v>
      </c>
      <c r="H121" s="270">
        <v>9</v>
      </c>
      <c r="I121" s="87"/>
      <c r="J121" s="271">
        <f>ROUND(I121*H121,2)</f>
        <v>0</v>
      </c>
      <c r="K121" s="268" t="s">
        <v>162</v>
      </c>
      <c r="L121" s="163"/>
      <c r="M121" s="363" t="s">
        <v>1</v>
      </c>
      <c r="N121" s="364" t="s">
        <v>38</v>
      </c>
      <c r="O121" s="210"/>
      <c r="P121" s="365">
        <f>O121*H121</f>
        <v>0</v>
      </c>
      <c r="Q121" s="365">
        <v>0</v>
      </c>
      <c r="R121" s="365">
        <f>Q121*H121</f>
        <v>0</v>
      </c>
      <c r="S121" s="365">
        <v>0</v>
      </c>
      <c r="T121" s="366">
        <f>S121*H121</f>
        <v>0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  <c r="AR121" s="367" t="s">
        <v>201</v>
      </c>
      <c r="AT121" s="367" t="s">
        <v>158</v>
      </c>
      <c r="AU121" s="367" t="s">
        <v>83</v>
      </c>
      <c r="AY121" s="141" t="s">
        <v>156</v>
      </c>
      <c r="BE121" s="368">
        <f>IF(N121="základní",J121,0)</f>
        <v>0</v>
      </c>
      <c r="BF121" s="368">
        <f>IF(N121="snížená",J121,0)</f>
        <v>0</v>
      </c>
      <c r="BG121" s="368">
        <f>IF(N121="zákl. přenesená",J121,0)</f>
        <v>0</v>
      </c>
      <c r="BH121" s="368">
        <f>IF(N121="sníž. přenesená",J121,0)</f>
        <v>0</v>
      </c>
      <c r="BI121" s="368">
        <f>IF(N121="nulová",J121,0)</f>
        <v>0</v>
      </c>
      <c r="BJ121" s="141" t="s">
        <v>81</v>
      </c>
      <c r="BK121" s="368">
        <f>ROUND(I121*H121,2)</f>
        <v>0</v>
      </c>
      <c r="BL121" s="141" t="s">
        <v>201</v>
      </c>
      <c r="BM121" s="367" t="s">
        <v>83</v>
      </c>
    </row>
    <row r="122" spans="1:65" s="276" customFormat="1">
      <c r="B122" s="373"/>
      <c r="D122" s="273" t="s">
        <v>164</v>
      </c>
      <c r="E122" s="277" t="s">
        <v>1</v>
      </c>
      <c r="F122" s="278" t="s">
        <v>1603</v>
      </c>
      <c r="H122" s="279">
        <v>9</v>
      </c>
      <c r="I122" s="102"/>
      <c r="L122" s="373"/>
      <c r="M122" s="374"/>
      <c r="N122" s="375"/>
      <c r="O122" s="375"/>
      <c r="P122" s="375"/>
      <c r="Q122" s="375"/>
      <c r="R122" s="375"/>
      <c r="S122" s="375"/>
      <c r="T122" s="376"/>
      <c r="AT122" s="277" t="s">
        <v>164</v>
      </c>
      <c r="AU122" s="277" t="s">
        <v>83</v>
      </c>
      <c r="AV122" s="276" t="s">
        <v>83</v>
      </c>
      <c r="AW122" s="276" t="s">
        <v>30</v>
      </c>
      <c r="AX122" s="276" t="s">
        <v>73</v>
      </c>
      <c r="AY122" s="277" t="s">
        <v>156</v>
      </c>
    </row>
    <row r="123" spans="1:65" s="280" customFormat="1">
      <c r="B123" s="377"/>
      <c r="D123" s="273" t="s">
        <v>164</v>
      </c>
      <c r="E123" s="281" t="s">
        <v>1</v>
      </c>
      <c r="F123" s="282" t="s">
        <v>167</v>
      </c>
      <c r="H123" s="283">
        <v>9</v>
      </c>
      <c r="I123" s="108"/>
      <c r="L123" s="377"/>
      <c r="M123" s="378"/>
      <c r="N123" s="379"/>
      <c r="O123" s="379"/>
      <c r="P123" s="379"/>
      <c r="Q123" s="379"/>
      <c r="R123" s="379"/>
      <c r="S123" s="379"/>
      <c r="T123" s="380"/>
      <c r="AT123" s="281" t="s">
        <v>164</v>
      </c>
      <c r="AU123" s="281" t="s">
        <v>83</v>
      </c>
      <c r="AV123" s="280" t="s">
        <v>163</v>
      </c>
      <c r="AW123" s="280" t="s">
        <v>30</v>
      </c>
      <c r="AX123" s="280" t="s">
        <v>81</v>
      </c>
      <c r="AY123" s="281" t="s">
        <v>156</v>
      </c>
    </row>
    <row r="124" spans="1:65" s="168" customFormat="1" ht="24.2" customHeight="1">
      <c r="A124" s="162"/>
      <c r="B124" s="163"/>
      <c r="C124" s="284" t="s">
        <v>83</v>
      </c>
      <c r="D124" s="284" t="s">
        <v>235</v>
      </c>
      <c r="E124" s="285" t="s">
        <v>1604</v>
      </c>
      <c r="F124" s="286" t="s">
        <v>1605</v>
      </c>
      <c r="G124" s="287" t="s">
        <v>161</v>
      </c>
      <c r="H124" s="288">
        <v>22.68</v>
      </c>
      <c r="I124" s="112"/>
      <c r="J124" s="289">
        <f>ROUND(I124*H124,2)</f>
        <v>0</v>
      </c>
      <c r="K124" s="286" t="s">
        <v>186</v>
      </c>
      <c r="L124" s="383"/>
      <c r="M124" s="384" t="s">
        <v>1</v>
      </c>
      <c r="N124" s="385" t="s">
        <v>38</v>
      </c>
      <c r="O124" s="210"/>
      <c r="P124" s="365">
        <f>O124*H124</f>
        <v>0</v>
      </c>
      <c r="Q124" s="365">
        <v>0</v>
      </c>
      <c r="R124" s="365">
        <f>Q124*H124</f>
        <v>0</v>
      </c>
      <c r="S124" s="365">
        <v>0</v>
      </c>
      <c r="T124" s="366">
        <f>S124*H124</f>
        <v>0</v>
      </c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  <c r="AR124" s="367" t="s">
        <v>247</v>
      </c>
      <c r="AT124" s="367" t="s">
        <v>235</v>
      </c>
      <c r="AU124" s="367" t="s">
        <v>83</v>
      </c>
      <c r="AY124" s="141" t="s">
        <v>156</v>
      </c>
      <c r="BE124" s="368">
        <f>IF(N124="základní",J124,0)</f>
        <v>0</v>
      </c>
      <c r="BF124" s="368">
        <f>IF(N124="snížená",J124,0)</f>
        <v>0</v>
      </c>
      <c r="BG124" s="368">
        <f>IF(N124="zákl. přenesená",J124,0)</f>
        <v>0</v>
      </c>
      <c r="BH124" s="368">
        <f>IF(N124="sníž. přenesená",J124,0)</f>
        <v>0</v>
      </c>
      <c r="BI124" s="368">
        <f>IF(N124="nulová",J124,0)</f>
        <v>0</v>
      </c>
      <c r="BJ124" s="141" t="s">
        <v>81</v>
      </c>
      <c r="BK124" s="368">
        <f>ROUND(I124*H124,2)</f>
        <v>0</v>
      </c>
      <c r="BL124" s="141" t="s">
        <v>201</v>
      </c>
      <c r="BM124" s="367" t="s">
        <v>163</v>
      </c>
    </row>
    <row r="125" spans="1:65" s="276" customFormat="1">
      <c r="B125" s="373"/>
      <c r="D125" s="273" t="s">
        <v>164</v>
      </c>
      <c r="E125" s="277" t="s">
        <v>1</v>
      </c>
      <c r="F125" s="278" t="s">
        <v>1606</v>
      </c>
      <c r="H125" s="279">
        <v>22.68</v>
      </c>
      <c r="I125" s="102"/>
      <c r="L125" s="373"/>
      <c r="M125" s="374"/>
      <c r="N125" s="375"/>
      <c r="O125" s="375"/>
      <c r="P125" s="375"/>
      <c r="Q125" s="375"/>
      <c r="R125" s="375"/>
      <c r="S125" s="375"/>
      <c r="T125" s="376"/>
      <c r="AT125" s="277" t="s">
        <v>164</v>
      </c>
      <c r="AU125" s="277" t="s">
        <v>83</v>
      </c>
      <c r="AV125" s="276" t="s">
        <v>83</v>
      </c>
      <c r="AW125" s="276" t="s">
        <v>30</v>
      </c>
      <c r="AX125" s="276" t="s">
        <v>73</v>
      </c>
      <c r="AY125" s="277" t="s">
        <v>156</v>
      </c>
    </row>
    <row r="126" spans="1:65" s="280" customFormat="1">
      <c r="B126" s="377"/>
      <c r="D126" s="273" t="s">
        <v>164</v>
      </c>
      <c r="E126" s="281" t="s">
        <v>1</v>
      </c>
      <c r="F126" s="282" t="s">
        <v>167</v>
      </c>
      <c r="H126" s="283">
        <v>22.68</v>
      </c>
      <c r="I126" s="108"/>
      <c r="L126" s="377"/>
      <c r="M126" s="378"/>
      <c r="N126" s="379"/>
      <c r="O126" s="379"/>
      <c r="P126" s="379"/>
      <c r="Q126" s="379"/>
      <c r="R126" s="379"/>
      <c r="S126" s="379"/>
      <c r="T126" s="380"/>
      <c r="AT126" s="281" t="s">
        <v>164</v>
      </c>
      <c r="AU126" s="281" t="s">
        <v>83</v>
      </c>
      <c r="AV126" s="280" t="s">
        <v>163</v>
      </c>
      <c r="AW126" s="280" t="s">
        <v>30</v>
      </c>
      <c r="AX126" s="280" t="s">
        <v>81</v>
      </c>
      <c r="AY126" s="281" t="s">
        <v>156</v>
      </c>
    </row>
    <row r="127" spans="1:65" s="168" customFormat="1" ht="21.75" customHeight="1">
      <c r="A127" s="162"/>
      <c r="B127" s="163"/>
      <c r="C127" s="266" t="s">
        <v>170</v>
      </c>
      <c r="D127" s="266" t="s">
        <v>158</v>
      </c>
      <c r="E127" s="267" t="s">
        <v>1607</v>
      </c>
      <c r="F127" s="268" t="s">
        <v>1608</v>
      </c>
      <c r="G127" s="269" t="s">
        <v>185</v>
      </c>
      <c r="H127" s="270">
        <v>9</v>
      </c>
      <c r="I127" s="87"/>
      <c r="J127" s="271">
        <f>ROUND(I127*H127,2)</f>
        <v>0</v>
      </c>
      <c r="K127" s="268" t="s">
        <v>162</v>
      </c>
      <c r="L127" s="163"/>
      <c r="M127" s="363" t="s">
        <v>1</v>
      </c>
      <c r="N127" s="364" t="s">
        <v>38</v>
      </c>
      <c r="O127" s="210"/>
      <c r="P127" s="365">
        <f>O127*H127</f>
        <v>0</v>
      </c>
      <c r="Q127" s="365">
        <v>0</v>
      </c>
      <c r="R127" s="365">
        <f>Q127*H127</f>
        <v>0</v>
      </c>
      <c r="S127" s="365">
        <v>0</v>
      </c>
      <c r="T127" s="366">
        <f>S127*H127</f>
        <v>0</v>
      </c>
      <c r="U127" s="162"/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/>
      <c r="AR127" s="367" t="s">
        <v>201</v>
      </c>
      <c r="AT127" s="367" t="s">
        <v>158</v>
      </c>
      <c r="AU127" s="367" t="s">
        <v>83</v>
      </c>
      <c r="AY127" s="141" t="s">
        <v>156</v>
      </c>
      <c r="BE127" s="368">
        <f>IF(N127="základní",J127,0)</f>
        <v>0</v>
      </c>
      <c r="BF127" s="368">
        <f>IF(N127="snížená",J127,0)</f>
        <v>0</v>
      </c>
      <c r="BG127" s="368">
        <f>IF(N127="zákl. přenesená",J127,0)</f>
        <v>0</v>
      </c>
      <c r="BH127" s="368">
        <f>IF(N127="sníž. přenesená",J127,0)</f>
        <v>0</v>
      </c>
      <c r="BI127" s="368">
        <f>IF(N127="nulová",J127,0)</f>
        <v>0</v>
      </c>
      <c r="BJ127" s="141" t="s">
        <v>81</v>
      </c>
      <c r="BK127" s="368">
        <f>ROUND(I127*H127,2)</f>
        <v>0</v>
      </c>
      <c r="BL127" s="141" t="s">
        <v>201</v>
      </c>
      <c r="BM127" s="367" t="s">
        <v>173</v>
      </c>
    </row>
    <row r="128" spans="1:65" s="276" customFormat="1">
      <c r="B128" s="373"/>
      <c r="D128" s="273" t="s">
        <v>164</v>
      </c>
      <c r="E128" s="277" t="s">
        <v>1</v>
      </c>
      <c r="F128" s="278" t="s">
        <v>1603</v>
      </c>
      <c r="H128" s="279">
        <v>9</v>
      </c>
      <c r="I128" s="102"/>
      <c r="L128" s="373"/>
      <c r="M128" s="374"/>
      <c r="N128" s="375"/>
      <c r="O128" s="375"/>
      <c r="P128" s="375"/>
      <c r="Q128" s="375"/>
      <c r="R128" s="375"/>
      <c r="S128" s="375"/>
      <c r="T128" s="376"/>
      <c r="AT128" s="277" t="s">
        <v>164</v>
      </c>
      <c r="AU128" s="277" t="s">
        <v>83</v>
      </c>
      <c r="AV128" s="276" t="s">
        <v>83</v>
      </c>
      <c r="AW128" s="276" t="s">
        <v>30</v>
      </c>
      <c r="AX128" s="276" t="s">
        <v>73</v>
      </c>
      <c r="AY128" s="277" t="s">
        <v>156</v>
      </c>
    </row>
    <row r="129" spans="1:65" s="280" customFormat="1">
      <c r="B129" s="377"/>
      <c r="D129" s="273" t="s">
        <v>164</v>
      </c>
      <c r="E129" s="281" t="s">
        <v>1</v>
      </c>
      <c r="F129" s="282" t="s">
        <v>167</v>
      </c>
      <c r="H129" s="283">
        <v>9</v>
      </c>
      <c r="I129" s="108"/>
      <c r="L129" s="377"/>
      <c r="M129" s="378"/>
      <c r="N129" s="379"/>
      <c r="O129" s="379"/>
      <c r="P129" s="379"/>
      <c r="Q129" s="379"/>
      <c r="R129" s="379"/>
      <c r="S129" s="379"/>
      <c r="T129" s="380"/>
      <c r="AT129" s="281" t="s">
        <v>164</v>
      </c>
      <c r="AU129" s="281" t="s">
        <v>83</v>
      </c>
      <c r="AV129" s="280" t="s">
        <v>163</v>
      </c>
      <c r="AW129" s="280" t="s">
        <v>30</v>
      </c>
      <c r="AX129" s="280" t="s">
        <v>81</v>
      </c>
      <c r="AY129" s="281" t="s">
        <v>156</v>
      </c>
    </row>
    <row r="130" spans="1:65" s="168" customFormat="1" ht="33" customHeight="1">
      <c r="A130" s="162"/>
      <c r="B130" s="163"/>
      <c r="C130" s="284" t="s">
        <v>163</v>
      </c>
      <c r="D130" s="284" t="s">
        <v>235</v>
      </c>
      <c r="E130" s="285" t="s">
        <v>1609</v>
      </c>
      <c r="F130" s="286" t="s">
        <v>1610</v>
      </c>
      <c r="G130" s="287" t="s">
        <v>185</v>
      </c>
      <c r="H130" s="288">
        <v>9</v>
      </c>
      <c r="I130" s="112"/>
      <c r="J130" s="289">
        <f>ROUND(I130*H130,2)</f>
        <v>0</v>
      </c>
      <c r="K130" s="286" t="s">
        <v>162</v>
      </c>
      <c r="L130" s="383"/>
      <c r="M130" s="384" t="s">
        <v>1</v>
      </c>
      <c r="N130" s="385" t="s">
        <v>38</v>
      </c>
      <c r="O130" s="210"/>
      <c r="P130" s="365">
        <f>O130*H130</f>
        <v>0</v>
      </c>
      <c r="Q130" s="365">
        <v>1E-3</v>
      </c>
      <c r="R130" s="365">
        <f>Q130*H130</f>
        <v>9.0000000000000011E-3</v>
      </c>
      <c r="S130" s="365">
        <v>0</v>
      </c>
      <c r="T130" s="366">
        <f>S130*H130</f>
        <v>0</v>
      </c>
      <c r="U130" s="162"/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/>
      <c r="AR130" s="367" t="s">
        <v>247</v>
      </c>
      <c r="AT130" s="367" t="s">
        <v>235</v>
      </c>
      <c r="AU130" s="367" t="s">
        <v>83</v>
      </c>
      <c r="AY130" s="141" t="s">
        <v>156</v>
      </c>
      <c r="BE130" s="368">
        <f>IF(N130="základní",J130,0)</f>
        <v>0</v>
      </c>
      <c r="BF130" s="368">
        <f>IF(N130="snížená",J130,0)</f>
        <v>0</v>
      </c>
      <c r="BG130" s="368">
        <f>IF(N130="zákl. přenesená",J130,0)</f>
        <v>0</v>
      </c>
      <c r="BH130" s="368">
        <f>IF(N130="sníž. přenesená",J130,0)</f>
        <v>0</v>
      </c>
      <c r="BI130" s="368">
        <f>IF(N130="nulová",J130,0)</f>
        <v>0</v>
      </c>
      <c r="BJ130" s="141" t="s">
        <v>81</v>
      </c>
      <c r="BK130" s="368">
        <f>ROUND(I130*H130,2)</f>
        <v>0</v>
      </c>
      <c r="BL130" s="141" t="s">
        <v>201</v>
      </c>
      <c r="BM130" s="367" t="s">
        <v>176</v>
      </c>
    </row>
    <row r="131" spans="1:65" s="168" customFormat="1" ht="24.2" customHeight="1">
      <c r="A131" s="162"/>
      <c r="B131" s="163"/>
      <c r="C131" s="266" t="s">
        <v>178</v>
      </c>
      <c r="D131" s="266" t="s">
        <v>158</v>
      </c>
      <c r="E131" s="267" t="s">
        <v>1611</v>
      </c>
      <c r="F131" s="268" t="s">
        <v>1612</v>
      </c>
      <c r="G131" s="269" t="s">
        <v>185</v>
      </c>
      <c r="H131" s="270">
        <v>18</v>
      </c>
      <c r="I131" s="87"/>
      <c r="J131" s="271">
        <f>ROUND(I131*H131,2)</f>
        <v>0</v>
      </c>
      <c r="K131" s="268" t="s">
        <v>162</v>
      </c>
      <c r="L131" s="163"/>
      <c r="M131" s="363" t="s">
        <v>1</v>
      </c>
      <c r="N131" s="364" t="s">
        <v>38</v>
      </c>
      <c r="O131" s="210"/>
      <c r="P131" s="365">
        <f>O131*H131</f>
        <v>0</v>
      </c>
      <c r="Q131" s="365">
        <v>0</v>
      </c>
      <c r="R131" s="365">
        <f>Q131*H131</f>
        <v>0</v>
      </c>
      <c r="S131" s="365">
        <v>0</v>
      </c>
      <c r="T131" s="366">
        <f>S131*H131</f>
        <v>0</v>
      </c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  <c r="AR131" s="367" t="s">
        <v>201</v>
      </c>
      <c r="AT131" s="367" t="s">
        <v>158</v>
      </c>
      <c r="AU131" s="367" t="s">
        <v>83</v>
      </c>
      <c r="AY131" s="141" t="s">
        <v>156</v>
      </c>
      <c r="BE131" s="368">
        <f>IF(N131="základní",J131,0)</f>
        <v>0</v>
      </c>
      <c r="BF131" s="368">
        <f>IF(N131="snížená",J131,0)</f>
        <v>0</v>
      </c>
      <c r="BG131" s="368">
        <f>IF(N131="zákl. přenesená",J131,0)</f>
        <v>0</v>
      </c>
      <c r="BH131" s="368">
        <f>IF(N131="sníž. přenesená",J131,0)</f>
        <v>0</v>
      </c>
      <c r="BI131" s="368">
        <f>IF(N131="nulová",J131,0)</f>
        <v>0</v>
      </c>
      <c r="BJ131" s="141" t="s">
        <v>81</v>
      </c>
      <c r="BK131" s="368">
        <f>ROUND(I131*H131,2)</f>
        <v>0</v>
      </c>
      <c r="BL131" s="141" t="s">
        <v>201</v>
      </c>
      <c r="BM131" s="367" t="s">
        <v>181</v>
      </c>
    </row>
    <row r="132" spans="1:65" s="276" customFormat="1">
      <c r="B132" s="373"/>
      <c r="D132" s="273" t="s">
        <v>164</v>
      </c>
      <c r="E132" s="277" t="s">
        <v>1</v>
      </c>
      <c r="F132" s="278" t="s">
        <v>1613</v>
      </c>
      <c r="H132" s="279">
        <v>18</v>
      </c>
      <c r="I132" s="102"/>
      <c r="L132" s="373"/>
      <c r="M132" s="374"/>
      <c r="N132" s="375"/>
      <c r="O132" s="375"/>
      <c r="P132" s="375"/>
      <c r="Q132" s="375"/>
      <c r="R132" s="375"/>
      <c r="S132" s="375"/>
      <c r="T132" s="376"/>
      <c r="AT132" s="277" t="s">
        <v>164</v>
      </c>
      <c r="AU132" s="277" t="s">
        <v>83</v>
      </c>
      <c r="AV132" s="276" t="s">
        <v>83</v>
      </c>
      <c r="AW132" s="276" t="s">
        <v>30</v>
      </c>
      <c r="AX132" s="276" t="s">
        <v>73</v>
      </c>
      <c r="AY132" s="277" t="s">
        <v>156</v>
      </c>
    </row>
    <row r="133" spans="1:65" s="280" customFormat="1">
      <c r="B133" s="377"/>
      <c r="D133" s="273" t="s">
        <v>164</v>
      </c>
      <c r="E133" s="281" t="s">
        <v>1</v>
      </c>
      <c r="F133" s="282" t="s">
        <v>167</v>
      </c>
      <c r="H133" s="283">
        <v>18</v>
      </c>
      <c r="I133" s="108"/>
      <c r="L133" s="377"/>
      <c r="M133" s="378"/>
      <c r="N133" s="379"/>
      <c r="O133" s="379"/>
      <c r="P133" s="379"/>
      <c r="Q133" s="379"/>
      <c r="R133" s="379"/>
      <c r="S133" s="379"/>
      <c r="T133" s="380"/>
      <c r="AT133" s="281" t="s">
        <v>164</v>
      </c>
      <c r="AU133" s="281" t="s">
        <v>83</v>
      </c>
      <c r="AV133" s="280" t="s">
        <v>163</v>
      </c>
      <c r="AW133" s="280" t="s">
        <v>30</v>
      </c>
      <c r="AX133" s="280" t="s">
        <v>81</v>
      </c>
      <c r="AY133" s="281" t="s">
        <v>156</v>
      </c>
    </row>
    <row r="134" spans="1:65" s="168" customFormat="1" ht="24.2" customHeight="1">
      <c r="A134" s="162"/>
      <c r="B134" s="163"/>
      <c r="C134" s="284" t="s">
        <v>173</v>
      </c>
      <c r="D134" s="284" t="s">
        <v>235</v>
      </c>
      <c r="E134" s="285" t="s">
        <v>1614</v>
      </c>
      <c r="F134" s="286" t="s">
        <v>1615</v>
      </c>
      <c r="G134" s="287" t="s">
        <v>355</v>
      </c>
      <c r="H134" s="288">
        <v>37.799999999999997</v>
      </c>
      <c r="I134" s="112"/>
      <c r="J134" s="289">
        <f>ROUND(I134*H134,2)</f>
        <v>0</v>
      </c>
      <c r="K134" s="286" t="s">
        <v>162</v>
      </c>
      <c r="L134" s="383"/>
      <c r="M134" s="384" t="s">
        <v>1</v>
      </c>
      <c r="N134" s="385" t="s">
        <v>38</v>
      </c>
      <c r="O134" s="210"/>
      <c r="P134" s="365">
        <f>O134*H134</f>
        <v>0</v>
      </c>
      <c r="Q134" s="365">
        <v>1.4999999999999999E-4</v>
      </c>
      <c r="R134" s="365">
        <f>Q134*H134</f>
        <v>5.6699999999999988E-3</v>
      </c>
      <c r="S134" s="365">
        <v>0</v>
      </c>
      <c r="T134" s="366">
        <f>S134*H134</f>
        <v>0</v>
      </c>
      <c r="U134" s="162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R134" s="367" t="s">
        <v>247</v>
      </c>
      <c r="AT134" s="367" t="s">
        <v>235</v>
      </c>
      <c r="AU134" s="367" t="s">
        <v>83</v>
      </c>
      <c r="AY134" s="141" t="s">
        <v>156</v>
      </c>
      <c r="BE134" s="368">
        <f>IF(N134="základní",J134,0)</f>
        <v>0</v>
      </c>
      <c r="BF134" s="368">
        <f>IF(N134="snížená",J134,0)</f>
        <v>0</v>
      </c>
      <c r="BG134" s="368">
        <f>IF(N134="zákl. přenesená",J134,0)</f>
        <v>0</v>
      </c>
      <c r="BH134" s="368">
        <f>IF(N134="sníž. přenesená",J134,0)</f>
        <v>0</v>
      </c>
      <c r="BI134" s="368">
        <f>IF(N134="nulová",J134,0)</f>
        <v>0</v>
      </c>
      <c r="BJ134" s="141" t="s">
        <v>81</v>
      </c>
      <c r="BK134" s="368">
        <f>ROUND(I134*H134,2)</f>
        <v>0</v>
      </c>
      <c r="BL134" s="141" t="s">
        <v>201</v>
      </c>
      <c r="BM134" s="367" t="s">
        <v>187</v>
      </c>
    </row>
    <row r="135" spans="1:65" s="276" customFormat="1">
      <c r="B135" s="373"/>
      <c r="D135" s="273" t="s">
        <v>164</v>
      </c>
      <c r="E135" s="277" t="s">
        <v>1</v>
      </c>
      <c r="F135" s="278" t="s">
        <v>1616</v>
      </c>
      <c r="H135" s="279">
        <v>37.799999999999997</v>
      </c>
      <c r="I135" s="102"/>
      <c r="L135" s="373"/>
      <c r="M135" s="374"/>
      <c r="N135" s="375"/>
      <c r="O135" s="375"/>
      <c r="P135" s="375"/>
      <c r="Q135" s="375"/>
      <c r="R135" s="375"/>
      <c r="S135" s="375"/>
      <c r="T135" s="376"/>
      <c r="AT135" s="277" t="s">
        <v>164</v>
      </c>
      <c r="AU135" s="277" t="s">
        <v>83</v>
      </c>
      <c r="AV135" s="276" t="s">
        <v>83</v>
      </c>
      <c r="AW135" s="276" t="s">
        <v>30</v>
      </c>
      <c r="AX135" s="276" t="s">
        <v>73</v>
      </c>
      <c r="AY135" s="277" t="s">
        <v>156</v>
      </c>
    </row>
    <row r="136" spans="1:65" s="280" customFormat="1">
      <c r="B136" s="377"/>
      <c r="D136" s="273" t="s">
        <v>164</v>
      </c>
      <c r="E136" s="281" t="s">
        <v>1</v>
      </c>
      <c r="F136" s="282" t="s">
        <v>167</v>
      </c>
      <c r="H136" s="283">
        <v>37.799999999999997</v>
      </c>
      <c r="I136" s="108"/>
      <c r="L136" s="377"/>
      <c r="M136" s="378"/>
      <c r="N136" s="379"/>
      <c r="O136" s="379"/>
      <c r="P136" s="379"/>
      <c r="Q136" s="379"/>
      <c r="R136" s="379"/>
      <c r="S136" s="379"/>
      <c r="T136" s="380"/>
      <c r="AT136" s="281" t="s">
        <v>164</v>
      </c>
      <c r="AU136" s="281" t="s">
        <v>83</v>
      </c>
      <c r="AV136" s="280" t="s">
        <v>163</v>
      </c>
      <c r="AW136" s="280" t="s">
        <v>30</v>
      </c>
      <c r="AX136" s="280" t="s">
        <v>81</v>
      </c>
      <c r="AY136" s="281" t="s">
        <v>156</v>
      </c>
    </row>
    <row r="137" spans="1:65" s="168" customFormat="1" ht="24.2" customHeight="1">
      <c r="A137" s="162"/>
      <c r="B137" s="163"/>
      <c r="C137" s="266" t="s">
        <v>194</v>
      </c>
      <c r="D137" s="266" t="s">
        <v>158</v>
      </c>
      <c r="E137" s="267" t="s">
        <v>1617</v>
      </c>
      <c r="F137" s="268" t="s">
        <v>1618</v>
      </c>
      <c r="G137" s="269" t="s">
        <v>659</v>
      </c>
      <c r="H137" s="270">
        <v>3.6999999999999998E-2</v>
      </c>
      <c r="I137" s="87"/>
      <c r="J137" s="271">
        <f>ROUND(I137*H137,2)</f>
        <v>0</v>
      </c>
      <c r="K137" s="268" t="s">
        <v>162</v>
      </c>
      <c r="L137" s="163"/>
      <c r="M137" s="393" t="s">
        <v>1</v>
      </c>
      <c r="N137" s="394" t="s">
        <v>38</v>
      </c>
      <c r="O137" s="395"/>
      <c r="P137" s="396">
        <f>O137*H137</f>
        <v>0</v>
      </c>
      <c r="Q137" s="396">
        <v>0</v>
      </c>
      <c r="R137" s="396">
        <f>Q137*H137</f>
        <v>0</v>
      </c>
      <c r="S137" s="396">
        <v>0</v>
      </c>
      <c r="T137" s="397">
        <f>S137*H137</f>
        <v>0</v>
      </c>
      <c r="U137" s="162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  <c r="AR137" s="367" t="s">
        <v>201</v>
      </c>
      <c r="AT137" s="367" t="s">
        <v>158</v>
      </c>
      <c r="AU137" s="367" t="s">
        <v>83</v>
      </c>
      <c r="AY137" s="141" t="s">
        <v>156</v>
      </c>
      <c r="BE137" s="368">
        <f>IF(N137="základní",J137,0)</f>
        <v>0</v>
      </c>
      <c r="BF137" s="368">
        <f>IF(N137="snížená",J137,0)</f>
        <v>0</v>
      </c>
      <c r="BG137" s="368">
        <f>IF(N137="zákl. přenesená",J137,0)</f>
        <v>0</v>
      </c>
      <c r="BH137" s="368">
        <f>IF(N137="sníž. přenesená",J137,0)</f>
        <v>0</v>
      </c>
      <c r="BI137" s="368">
        <f>IF(N137="nulová",J137,0)</f>
        <v>0</v>
      </c>
      <c r="BJ137" s="141" t="s">
        <v>81</v>
      </c>
      <c r="BK137" s="368">
        <f>ROUND(I137*H137,2)</f>
        <v>0</v>
      </c>
      <c r="BL137" s="141" t="s">
        <v>201</v>
      </c>
      <c r="BM137" s="367" t="s">
        <v>197</v>
      </c>
    </row>
    <row r="138" spans="1:65" s="168" customFormat="1" ht="6.95" customHeight="1">
      <c r="A138" s="162"/>
      <c r="B138" s="189"/>
      <c r="C138" s="190"/>
      <c r="D138" s="190"/>
      <c r="E138" s="190"/>
      <c r="F138" s="190"/>
      <c r="G138" s="190"/>
      <c r="H138" s="190"/>
      <c r="I138" s="306"/>
      <c r="J138" s="190"/>
      <c r="K138" s="190"/>
      <c r="L138" s="163"/>
      <c r="M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/>
    </row>
  </sheetData>
  <sheetProtection algorithmName="SHA-512" hashValue="9V0z2ZWO3i4d/0WYOly46O2zCfKnUdg97k7C2bIMwZRuAScnVOK/HZzQqtytpM+eGdz1Igd5v7mFJO6Ob+lBBw==" saltValue="BzTdCX7/LEGxwKj/ZtlNrQ==" spinCount="100000" sheet="1" objects="1" scenarios="1"/>
  <autoFilter ref="C117:K137" xr:uid="{00000000-0009-0000-0000-00000A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31"/>
  <sheetViews>
    <sheetView showGridLines="0" tabSelected="1" topLeftCell="A110" workbookViewId="0">
      <selection activeCell="K121" sqref="K121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113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1619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ROUND(J117,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ROUND((SUM(BE117:BE130)),  2)</f>
        <v>0</v>
      </c>
      <c r="G33" s="162"/>
      <c r="H33" s="162"/>
      <c r="I33" s="301">
        <v>0.21</v>
      </c>
      <c r="J33" s="326">
        <f>ROUND(((SUM(BE117:BE130))*I33),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ROUND((SUM(BF117:BF130)),  2)</f>
        <v>0</v>
      </c>
      <c r="G34" s="162"/>
      <c r="H34" s="162"/>
      <c r="I34" s="301">
        <v>0.15</v>
      </c>
      <c r="J34" s="326">
        <f>ROUND(((SUM(BF117:BF130))*I34),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ROUND((SUM(BG117:BG130)),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ROUND((SUM(BH117:BH130)),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ROUND((SUM(BI117:BI130)),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VRN - Vedlejší rozpočtové...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J117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339" customFormat="1" ht="24.95" customHeight="1">
      <c r="B97" s="340"/>
      <c r="D97" s="341" t="s">
        <v>1620</v>
      </c>
      <c r="E97" s="342"/>
      <c r="F97" s="342"/>
      <c r="G97" s="342"/>
      <c r="H97" s="342"/>
      <c r="I97" s="309"/>
      <c r="J97" s="343">
        <f>J118</f>
        <v>0</v>
      </c>
      <c r="L97" s="340"/>
    </row>
    <row r="98" spans="1:31" s="168" customFormat="1" ht="21.75" customHeight="1">
      <c r="A98" s="162"/>
      <c r="B98" s="163"/>
      <c r="C98" s="162"/>
      <c r="D98" s="162"/>
      <c r="E98" s="162"/>
      <c r="F98" s="162"/>
      <c r="G98" s="162"/>
      <c r="H98" s="162"/>
      <c r="I98" s="116"/>
      <c r="J98" s="162"/>
      <c r="K98" s="162"/>
      <c r="L98" s="184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  <c r="AC98" s="162"/>
      <c r="AD98" s="162"/>
      <c r="AE98" s="162"/>
    </row>
    <row r="99" spans="1:31" s="168" customFormat="1" ht="6.95" customHeight="1">
      <c r="A99" s="162"/>
      <c r="B99" s="189"/>
      <c r="C99" s="190"/>
      <c r="D99" s="190"/>
      <c r="E99" s="190"/>
      <c r="F99" s="190"/>
      <c r="G99" s="190"/>
      <c r="H99" s="190"/>
      <c r="I99" s="306"/>
      <c r="J99" s="190"/>
      <c r="K99" s="190"/>
      <c r="L99" s="184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  <c r="AC99" s="162"/>
      <c r="AD99" s="162"/>
      <c r="AE99" s="162"/>
    </row>
    <row r="102" spans="1:31">
      <c r="J102" s="138" t="s">
        <v>103</v>
      </c>
    </row>
    <row r="103" spans="1:31" s="168" customFormat="1" ht="6.95" customHeight="1">
      <c r="A103" s="162"/>
      <c r="B103" s="191"/>
      <c r="C103" s="192"/>
      <c r="D103" s="192"/>
      <c r="E103" s="192"/>
      <c r="F103" s="192"/>
      <c r="G103" s="192"/>
      <c r="H103" s="192"/>
      <c r="I103" s="307"/>
      <c r="J103" s="192"/>
      <c r="K103" s="192"/>
      <c r="L103" s="184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/>
    </row>
    <row r="104" spans="1:31" s="168" customFormat="1" ht="24.95" customHeight="1">
      <c r="A104" s="162"/>
      <c r="B104" s="163"/>
      <c r="C104" s="145" t="s">
        <v>141</v>
      </c>
      <c r="D104" s="162"/>
      <c r="E104" s="162"/>
      <c r="F104" s="162"/>
      <c r="G104" s="162"/>
      <c r="H104" s="162"/>
      <c r="I104" s="116"/>
      <c r="J104" s="162"/>
      <c r="K104" s="162"/>
      <c r="L104" s="184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/>
    </row>
    <row r="105" spans="1:31" s="168" customFormat="1" ht="6.95" customHeight="1">
      <c r="A105" s="162"/>
      <c r="B105" s="163"/>
      <c r="C105" s="162"/>
      <c r="D105" s="162"/>
      <c r="E105" s="162"/>
      <c r="F105" s="162"/>
      <c r="G105" s="162"/>
      <c r="H105" s="162"/>
      <c r="I105" s="116"/>
      <c r="J105" s="162"/>
      <c r="K105" s="162"/>
      <c r="L105" s="184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</row>
    <row r="106" spans="1:31" s="168" customFormat="1" ht="12" customHeight="1">
      <c r="A106" s="162"/>
      <c r="B106" s="163"/>
      <c r="C106" s="154" t="s">
        <v>16</v>
      </c>
      <c r="D106" s="162"/>
      <c r="E106" s="162"/>
      <c r="F106" s="162"/>
      <c r="G106" s="162"/>
      <c r="H106" s="162"/>
      <c r="I106" s="116"/>
      <c r="J106" s="162"/>
      <c r="K106" s="162"/>
      <c r="L106" s="184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</row>
    <row r="107" spans="1:31" s="168" customFormat="1" ht="26.25" customHeight="1">
      <c r="A107" s="162"/>
      <c r="B107" s="163"/>
      <c r="C107" s="162"/>
      <c r="D107" s="162"/>
      <c r="E107" s="313" t="str">
        <f>E7</f>
        <v>Snížení energetické náročnost budovy školy gymnázia SOŠ a VOŠ,Nový Bydžov</v>
      </c>
      <c r="F107" s="314"/>
      <c r="G107" s="314"/>
      <c r="H107" s="314"/>
      <c r="I107" s="116"/>
      <c r="J107" s="162"/>
      <c r="K107" s="162"/>
      <c r="L107" s="184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</row>
    <row r="108" spans="1:31" s="168" customFormat="1" ht="12" customHeight="1">
      <c r="A108" s="162"/>
      <c r="B108" s="163"/>
      <c r="C108" s="154" t="s">
        <v>115</v>
      </c>
      <c r="D108" s="162"/>
      <c r="E108" s="162"/>
      <c r="F108" s="162"/>
      <c r="G108" s="162"/>
      <c r="H108" s="162"/>
      <c r="I108" s="116"/>
      <c r="J108" s="162"/>
      <c r="K108" s="162"/>
      <c r="L108" s="184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</row>
    <row r="109" spans="1:31" s="168" customFormat="1" ht="16.5" customHeight="1">
      <c r="A109" s="162"/>
      <c r="B109" s="163"/>
      <c r="C109" s="162"/>
      <c r="D109" s="162"/>
      <c r="E109" s="198" t="str">
        <f>E9</f>
        <v>VRN - Vedlejší rozpočtové...</v>
      </c>
      <c r="F109" s="315"/>
      <c r="G109" s="315"/>
      <c r="H109" s="315"/>
      <c r="I109" s="116"/>
      <c r="J109" s="162"/>
      <c r="K109" s="162"/>
      <c r="L109" s="184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/>
    </row>
    <row r="110" spans="1:31" s="168" customFormat="1" ht="6.95" customHeight="1">
      <c r="A110" s="162"/>
      <c r="B110" s="163"/>
      <c r="C110" s="162"/>
      <c r="D110" s="162"/>
      <c r="E110" s="162"/>
      <c r="F110" s="162"/>
      <c r="G110" s="162"/>
      <c r="H110" s="162"/>
      <c r="I110" s="116"/>
      <c r="J110" s="162"/>
      <c r="K110" s="162"/>
      <c r="L110" s="184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</row>
    <row r="111" spans="1:31" s="168" customFormat="1" ht="12" customHeight="1">
      <c r="A111" s="162"/>
      <c r="B111" s="163"/>
      <c r="C111" s="154" t="s">
        <v>20</v>
      </c>
      <c r="D111" s="162"/>
      <c r="E111" s="162"/>
      <c r="F111" s="155" t="str">
        <f>F12</f>
        <v xml:space="preserve"> </v>
      </c>
      <c r="G111" s="162"/>
      <c r="H111" s="162"/>
      <c r="I111" s="297" t="s">
        <v>22</v>
      </c>
      <c r="J111" s="316" t="str">
        <f>IF(J12="","",J12)</f>
        <v>25. 3. 2022</v>
      </c>
      <c r="K111" s="162"/>
      <c r="L111" s="184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</row>
    <row r="112" spans="1:31" s="168" customFormat="1" ht="6.95" customHeight="1">
      <c r="A112" s="162"/>
      <c r="B112" s="163"/>
      <c r="C112" s="162"/>
      <c r="D112" s="162"/>
      <c r="E112" s="162"/>
      <c r="F112" s="162"/>
      <c r="G112" s="162"/>
      <c r="H112" s="162"/>
      <c r="I112" s="116"/>
      <c r="J112" s="162"/>
      <c r="K112" s="16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5" s="168" customFormat="1" ht="15.2" customHeight="1">
      <c r="A113" s="162"/>
      <c r="B113" s="163"/>
      <c r="C113" s="154" t="s">
        <v>24</v>
      </c>
      <c r="D113" s="162"/>
      <c r="E113" s="162"/>
      <c r="F113" s="155" t="str">
        <f>E15</f>
        <v xml:space="preserve"> </v>
      </c>
      <c r="G113" s="162"/>
      <c r="H113" s="162"/>
      <c r="I113" s="297" t="s">
        <v>29</v>
      </c>
      <c r="J113" s="335" t="str">
        <f>E21</f>
        <v xml:space="preserve"> </v>
      </c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168" customFormat="1" ht="15.2" customHeight="1">
      <c r="A114" s="162"/>
      <c r="B114" s="163"/>
      <c r="C114" s="154" t="s">
        <v>27</v>
      </c>
      <c r="D114" s="162"/>
      <c r="E114" s="162"/>
      <c r="F114" s="155" t="str">
        <f>IF(E18="","",E18)</f>
        <v>Vyplň údaj</v>
      </c>
      <c r="G114" s="162"/>
      <c r="H114" s="162"/>
      <c r="I114" s="297" t="s">
        <v>31</v>
      </c>
      <c r="J114" s="335" t="str">
        <f>E24</f>
        <v xml:space="preserve"> </v>
      </c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5" s="168" customFormat="1" ht="10.35" customHeight="1">
      <c r="A115" s="162"/>
      <c r="B115" s="163"/>
      <c r="C115" s="162"/>
      <c r="D115" s="162"/>
      <c r="E115" s="162"/>
      <c r="F115" s="162"/>
      <c r="G115" s="162"/>
      <c r="H115" s="162"/>
      <c r="I115" s="116"/>
      <c r="J115" s="162"/>
      <c r="K115" s="162"/>
      <c r="L115" s="184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</row>
    <row r="116" spans="1:65" s="352" customFormat="1" ht="29.25" customHeight="1">
      <c r="A116" s="349"/>
      <c r="B116" s="350"/>
      <c r="C116" s="256" t="s">
        <v>142</v>
      </c>
      <c r="D116" s="257" t="s">
        <v>58</v>
      </c>
      <c r="E116" s="257" t="s">
        <v>54</v>
      </c>
      <c r="F116" s="257" t="s">
        <v>55</v>
      </c>
      <c r="G116" s="257" t="s">
        <v>143</v>
      </c>
      <c r="H116" s="257" t="s">
        <v>144</v>
      </c>
      <c r="I116" s="311" t="s">
        <v>145</v>
      </c>
      <c r="J116" s="257" t="s">
        <v>119</v>
      </c>
      <c r="K116" s="258" t="s">
        <v>146</v>
      </c>
      <c r="L116" s="351"/>
      <c r="M116" s="219" t="s">
        <v>1</v>
      </c>
      <c r="N116" s="220" t="s">
        <v>37</v>
      </c>
      <c r="O116" s="220" t="s">
        <v>147</v>
      </c>
      <c r="P116" s="220" t="s">
        <v>148</v>
      </c>
      <c r="Q116" s="220" t="s">
        <v>149</v>
      </c>
      <c r="R116" s="220" t="s">
        <v>150</v>
      </c>
      <c r="S116" s="220" t="s">
        <v>151</v>
      </c>
      <c r="T116" s="221" t="s">
        <v>152</v>
      </c>
      <c r="U116" s="349"/>
      <c r="V116" s="349"/>
      <c r="W116" s="349"/>
      <c r="X116" s="349"/>
      <c r="Y116" s="349"/>
      <c r="Z116" s="349"/>
      <c r="AA116" s="349"/>
      <c r="AB116" s="349"/>
      <c r="AC116" s="349"/>
      <c r="AD116" s="349"/>
      <c r="AE116" s="349"/>
    </row>
    <row r="117" spans="1:65" s="168" customFormat="1" ht="22.9" customHeight="1">
      <c r="A117" s="162"/>
      <c r="B117" s="163"/>
      <c r="C117" s="227" t="s">
        <v>153</v>
      </c>
      <c r="D117" s="162"/>
      <c r="E117" s="162"/>
      <c r="F117" s="162"/>
      <c r="G117" s="162"/>
      <c r="H117" s="162"/>
      <c r="I117" s="116"/>
      <c r="J117" s="259">
        <f>BK117</f>
        <v>0</v>
      </c>
      <c r="K117" s="162"/>
      <c r="L117" s="163"/>
      <c r="M117" s="222"/>
      <c r="N117" s="206"/>
      <c r="O117" s="223"/>
      <c r="P117" s="353">
        <f>P118</f>
        <v>0</v>
      </c>
      <c r="Q117" s="223"/>
      <c r="R117" s="353">
        <f>R118</f>
        <v>0</v>
      </c>
      <c r="S117" s="223"/>
      <c r="T117" s="354">
        <f>T118</f>
        <v>0</v>
      </c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  <c r="AT117" s="141" t="s">
        <v>72</v>
      </c>
      <c r="AU117" s="141" t="s">
        <v>121</v>
      </c>
      <c r="BK117" s="355">
        <f>BK118</f>
        <v>0</v>
      </c>
    </row>
    <row r="118" spans="1:65" s="260" customFormat="1" ht="25.9" customHeight="1">
      <c r="B118" s="356"/>
      <c r="D118" s="261" t="s">
        <v>72</v>
      </c>
      <c r="E118" s="262" t="s">
        <v>111</v>
      </c>
      <c r="F118" s="262" t="s">
        <v>1621</v>
      </c>
      <c r="I118" s="79"/>
      <c r="J118" s="263">
        <f>BK118</f>
        <v>0</v>
      </c>
      <c r="L118" s="356"/>
      <c r="M118" s="357"/>
      <c r="N118" s="358"/>
      <c r="O118" s="358"/>
      <c r="P118" s="359">
        <f>SUM(P119:P130)</f>
        <v>0</v>
      </c>
      <c r="Q118" s="358"/>
      <c r="R118" s="359">
        <f>SUM(R119:R130)</f>
        <v>0</v>
      </c>
      <c r="S118" s="358"/>
      <c r="T118" s="360">
        <f>SUM(T119:T130)</f>
        <v>0</v>
      </c>
      <c r="AR118" s="261" t="s">
        <v>178</v>
      </c>
      <c r="AT118" s="361" t="s">
        <v>72</v>
      </c>
      <c r="AU118" s="361" t="s">
        <v>73</v>
      </c>
      <c r="AY118" s="261" t="s">
        <v>156</v>
      </c>
      <c r="BK118" s="362">
        <f>SUM(BK119:BK130)</f>
        <v>0</v>
      </c>
    </row>
    <row r="119" spans="1:65" s="168" customFormat="1" ht="16.5" customHeight="1">
      <c r="A119" s="162"/>
      <c r="B119" s="163"/>
      <c r="C119" s="266" t="s">
        <v>81</v>
      </c>
      <c r="D119" s="266" t="s">
        <v>158</v>
      </c>
      <c r="E119" s="267" t="s">
        <v>1622</v>
      </c>
      <c r="F119" s="268" t="s">
        <v>1623</v>
      </c>
      <c r="G119" s="269" t="s">
        <v>1624</v>
      </c>
      <c r="H119" s="270">
        <v>1</v>
      </c>
      <c r="I119" s="87"/>
      <c r="J119" s="271">
        <f>ROUND(I119*H119,2)</f>
        <v>0</v>
      </c>
      <c r="K119" s="268" t="s">
        <v>162</v>
      </c>
      <c r="L119" s="163"/>
      <c r="M119" s="363" t="s">
        <v>1</v>
      </c>
      <c r="N119" s="364" t="s">
        <v>38</v>
      </c>
      <c r="O119" s="210"/>
      <c r="P119" s="365">
        <f>O119*H119</f>
        <v>0</v>
      </c>
      <c r="Q119" s="365">
        <v>0</v>
      </c>
      <c r="R119" s="365">
        <f>Q119*H119</f>
        <v>0</v>
      </c>
      <c r="S119" s="365">
        <v>0</v>
      </c>
      <c r="T119" s="366">
        <f>S119*H119</f>
        <v>0</v>
      </c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  <c r="AR119" s="367" t="s">
        <v>163</v>
      </c>
      <c r="AT119" s="367" t="s">
        <v>158</v>
      </c>
      <c r="AU119" s="367" t="s">
        <v>81</v>
      </c>
      <c r="AY119" s="141" t="s">
        <v>156</v>
      </c>
      <c r="BE119" s="368">
        <f>IF(N119="základní",J119,0)</f>
        <v>0</v>
      </c>
      <c r="BF119" s="368">
        <f>IF(N119="snížená",J119,0)</f>
        <v>0</v>
      </c>
      <c r="BG119" s="368">
        <f>IF(N119="zákl. přenesená",J119,0)</f>
        <v>0</v>
      </c>
      <c r="BH119" s="368">
        <f>IF(N119="sníž. přenesená",J119,0)</f>
        <v>0</v>
      </c>
      <c r="BI119" s="368">
        <f>IF(N119="nulová",J119,0)</f>
        <v>0</v>
      </c>
      <c r="BJ119" s="141" t="s">
        <v>81</v>
      </c>
      <c r="BK119" s="368">
        <f>ROUND(I119*H119,2)</f>
        <v>0</v>
      </c>
      <c r="BL119" s="141" t="s">
        <v>163</v>
      </c>
      <c r="BM119" s="367" t="s">
        <v>83</v>
      </c>
    </row>
    <row r="120" spans="1:65" s="168" customFormat="1" ht="29.25">
      <c r="A120" s="162"/>
      <c r="B120" s="163"/>
      <c r="C120" s="162"/>
      <c r="D120" s="273" t="s">
        <v>273</v>
      </c>
      <c r="E120" s="162"/>
      <c r="F120" s="290" t="s">
        <v>1625</v>
      </c>
      <c r="G120" s="162"/>
      <c r="H120" s="162"/>
      <c r="I120" s="116"/>
      <c r="J120" s="162"/>
      <c r="K120" s="162"/>
      <c r="L120" s="163"/>
      <c r="M120" s="381"/>
      <c r="N120" s="382"/>
      <c r="O120" s="210"/>
      <c r="P120" s="210"/>
      <c r="Q120" s="210"/>
      <c r="R120" s="210"/>
      <c r="S120" s="210"/>
      <c r="T120" s="211"/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  <c r="AT120" s="141" t="s">
        <v>273</v>
      </c>
      <c r="AU120" s="141" t="s">
        <v>81</v>
      </c>
    </row>
    <row r="121" spans="1:65" s="168" customFormat="1" ht="16.5" customHeight="1">
      <c r="A121" s="162"/>
      <c r="B121" s="163"/>
      <c r="C121" s="266" t="s">
        <v>83</v>
      </c>
      <c r="D121" s="266" t="s">
        <v>158</v>
      </c>
      <c r="E121" s="267" t="s">
        <v>1626</v>
      </c>
      <c r="F121" s="268" t="s">
        <v>1627</v>
      </c>
      <c r="G121" s="269" t="s">
        <v>1624</v>
      </c>
      <c r="H121" s="270">
        <v>1</v>
      </c>
      <c r="I121" s="87"/>
      <c r="J121" s="271">
        <f>ROUND(I121*H121,2)</f>
        <v>0</v>
      </c>
      <c r="K121" s="268" t="s">
        <v>162</v>
      </c>
      <c r="L121" s="163"/>
      <c r="M121" s="363" t="s">
        <v>1</v>
      </c>
      <c r="N121" s="364" t="s">
        <v>38</v>
      </c>
      <c r="O121" s="210"/>
      <c r="P121" s="365">
        <f>O121*H121</f>
        <v>0</v>
      </c>
      <c r="Q121" s="365">
        <v>0</v>
      </c>
      <c r="R121" s="365">
        <f>Q121*H121</f>
        <v>0</v>
      </c>
      <c r="S121" s="365">
        <v>0</v>
      </c>
      <c r="T121" s="366">
        <f>S121*H121</f>
        <v>0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  <c r="AR121" s="367" t="s">
        <v>163</v>
      </c>
      <c r="AT121" s="367" t="s">
        <v>158</v>
      </c>
      <c r="AU121" s="367" t="s">
        <v>81</v>
      </c>
      <c r="AY121" s="141" t="s">
        <v>156</v>
      </c>
      <c r="BE121" s="368">
        <f>IF(N121="základní",J121,0)</f>
        <v>0</v>
      </c>
      <c r="BF121" s="368">
        <f>IF(N121="snížená",J121,0)</f>
        <v>0</v>
      </c>
      <c r="BG121" s="368">
        <f>IF(N121="zákl. přenesená",J121,0)</f>
        <v>0</v>
      </c>
      <c r="BH121" s="368">
        <f>IF(N121="sníž. přenesená",J121,0)</f>
        <v>0</v>
      </c>
      <c r="BI121" s="368">
        <f>IF(N121="nulová",J121,0)</f>
        <v>0</v>
      </c>
      <c r="BJ121" s="141" t="s">
        <v>81</v>
      </c>
      <c r="BK121" s="368">
        <f>ROUND(I121*H121,2)</f>
        <v>0</v>
      </c>
      <c r="BL121" s="141" t="s">
        <v>163</v>
      </c>
      <c r="BM121" s="367" t="s">
        <v>163</v>
      </c>
    </row>
    <row r="122" spans="1:65" s="168" customFormat="1" ht="29.25">
      <c r="A122" s="162"/>
      <c r="B122" s="163"/>
      <c r="C122" s="162"/>
      <c r="D122" s="273" t="s">
        <v>273</v>
      </c>
      <c r="E122" s="162"/>
      <c r="F122" s="290" t="s">
        <v>1628</v>
      </c>
      <c r="G122" s="162"/>
      <c r="H122" s="162"/>
      <c r="I122" s="116"/>
      <c r="J122" s="162"/>
      <c r="K122" s="162"/>
      <c r="L122" s="163"/>
      <c r="M122" s="381"/>
      <c r="N122" s="382"/>
      <c r="O122" s="210"/>
      <c r="P122" s="210"/>
      <c r="Q122" s="210"/>
      <c r="R122" s="210"/>
      <c r="S122" s="210"/>
      <c r="T122" s="211"/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  <c r="AT122" s="141" t="s">
        <v>273</v>
      </c>
      <c r="AU122" s="141" t="s">
        <v>81</v>
      </c>
    </row>
    <row r="123" spans="1:65" s="168" customFormat="1" ht="16.5" customHeight="1">
      <c r="A123" s="162"/>
      <c r="B123" s="163"/>
      <c r="C123" s="266" t="s">
        <v>170</v>
      </c>
      <c r="D123" s="266" t="s">
        <v>158</v>
      </c>
      <c r="E123" s="267" t="s">
        <v>1629</v>
      </c>
      <c r="F123" s="268" t="s">
        <v>1630</v>
      </c>
      <c r="G123" s="269" t="s">
        <v>1624</v>
      </c>
      <c r="H123" s="270">
        <v>1</v>
      </c>
      <c r="I123" s="87"/>
      <c r="J123" s="271">
        <f>ROUND(I123*H123,2)</f>
        <v>0</v>
      </c>
      <c r="K123" s="268" t="s">
        <v>162</v>
      </c>
      <c r="L123" s="163"/>
      <c r="M123" s="363" t="s">
        <v>1</v>
      </c>
      <c r="N123" s="364" t="s">
        <v>38</v>
      </c>
      <c r="O123" s="210"/>
      <c r="P123" s="365">
        <f>O123*H123</f>
        <v>0</v>
      </c>
      <c r="Q123" s="365">
        <v>0</v>
      </c>
      <c r="R123" s="365">
        <f>Q123*H123</f>
        <v>0</v>
      </c>
      <c r="S123" s="365">
        <v>0</v>
      </c>
      <c r="T123" s="366">
        <f>S123*H123</f>
        <v>0</v>
      </c>
      <c r="U123" s="162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/>
      <c r="AR123" s="367" t="s">
        <v>163</v>
      </c>
      <c r="AT123" s="367" t="s">
        <v>158</v>
      </c>
      <c r="AU123" s="367" t="s">
        <v>81</v>
      </c>
      <c r="AY123" s="141" t="s">
        <v>156</v>
      </c>
      <c r="BE123" s="368">
        <f>IF(N123="základní",J123,0)</f>
        <v>0</v>
      </c>
      <c r="BF123" s="368">
        <f>IF(N123="snížená",J123,0)</f>
        <v>0</v>
      </c>
      <c r="BG123" s="368">
        <f>IF(N123="zákl. přenesená",J123,0)</f>
        <v>0</v>
      </c>
      <c r="BH123" s="368">
        <f>IF(N123="sníž. přenesená",J123,0)</f>
        <v>0</v>
      </c>
      <c r="BI123" s="368">
        <f>IF(N123="nulová",J123,0)</f>
        <v>0</v>
      </c>
      <c r="BJ123" s="141" t="s">
        <v>81</v>
      </c>
      <c r="BK123" s="368">
        <f>ROUND(I123*H123,2)</f>
        <v>0</v>
      </c>
      <c r="BL123" s="141" t="s">
        <v>163</v>
      </c>
      <c r="BM123" s="367" t="s">
        <v>173</v>
      </c>
    </row>
    <row r="124" spans="1:65" s="168" customFormat="1" ht="19.5">
      <c r="A124" s="162"/>
      <c r="B124" s="163"/>
      <c r="C124" s="162"/>
      <c r="D124" s="273" t="s">
        <v>273</v>
      </c>
      <c r="E124" s="162"/>
      <c r="F124" s="290" t="s">
        <v>1631</v>
      </c>
      <c r="G124" s="162"/>
      <c r="H124" s="162"/>
      <c r="I124" s="116"/>
      <c r="J124" s="162"/>
      <c r="K124" s="162"/>
      <c r="L124" s="163"/>
      <c r="M124" s="381"/>
      <c r="N124" s="382"/>
      <c r="O124" s="210"/>
      <c r="P124" s="210"/>
      <c r="Q124" s="210"/>
      <c r="R124" s="210"/>
      <c r="S124" s="210"/>
      <c r="T124" s="211"/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  <c r="AT124" s="141" t="s">
        <v>273</v>
      </c>
      <c r="AU124" s="141" t="s">
        <v>81</v>
      </c>
    </row>
    <row r="125" spans="1:65" s="168" customFormat="1" ht="16.5" customHeight="1">
      <c r="A125" s="162"/>
      <c r="B125" s="163"/>
      <c r="C125" s="266" t="s">
        <v>163</v>
      </c>
      <c r="D125" s="266" t="s">
        <v>158</v>
      </c>
      <c r="E125" s="267" t="s">
        <v>1632</v>
      </c>
      <c r="F125" s="268" t="s">
        <v>1633</v>
      </c>
      <c r="G125" s="269" t="s">
        <v>1624</v>
      </c>
      <c r="H125" s="270">
        <v>1</v>
      </c>
      <c r="I125" s="87"/>
      <c r="J125" s="271">
        <f>ROUND(I125*H125,2)</f>
        <v>0</v>
      </c>
      <c r="K125" s="268" t="s">
        <v>162</v>
      </c>
      <c r="L125" s="163"/>
      <c r="M125" s="363" t="s">
        <v>1</v>
      </c>
      <c r="N125" s="364" t="s">
        <v>38</v>
      </c>
      <c r="O125" s="210"/>
      <c r="P125" s="365">
        <f>O125*H125</f>
        <v>0</v>
      </c>
      <c r="Q125" s="365">
        <v>0</v>
      </c>
      <c r="R125" s="365">
        <f>Q125*H125</f>
        <v>0</v>
      </c>
      <c r="S125" s="365">
        <v>0</v>
      </c>
      <c r="T125" s="366">
        <f>S125*H125</f>
        <v>0</v>
      </c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  <c r="AR125" s="367" t="s">
        <v>163</v>
      </c>
      <c r="AT125" s="367" t="s">
        <v>158</v>
      </c>
      <c r="AU125" s="367" t="s">
        <v>81</v>
      </c>
      <c r="AY125" s="141" t="s">
        <v>156</v>
      </c>
      <c r="BE125" s="368">
        <f>IF(N125="základní",J125,0)</f>
        <v>0</v>
      </c>
      <c r="BF125" s="368">
        <f>IF(N125="snížená",J125,0)</f>
        <v>0</v>
      </c>
      <c r="BG125" s="368">
        <f>IF(N125="zákl. přenesená",J125,0)</f>
        <v>0</v>
      </c>
      <c r="BH125" s="368">
        <f>IF(N125="sníž. přenesená",J125,0)</f>
        <v>0</v>
      </c>
      <c r="BI125" s="368">
        <f>IF(N125="nulová",J125,0)</f>
        <v>0</v>
      </c>
      <c r="BJ125" s="141" t="s">
        <v>81</v>
      </c>
      <c r="BK125" s="368">
        <f>ROUND(I125*H125,2)</f>
        <v>0</v>
      </c>
      <c r="BL125" s="141" t="s">
        <v>163</v>
      </c>
      <c r="BM125" s="367" t="s">
        <v>176</v>
      </c>
    </row>
    <row r="126" spans="1:65" s="168" customFormat="1" ht="39">
      <c r="A126" s="162"/>
      <c r="B126" s="163"/>
      <c r="C126" s="162"/>
      <c r="D126" s="273" t="s">
        <v>273</v>
      </c>
      <c r="E126" s="162"/>
      <c r="F126" s="290" t="s">
        <v>1634</v>
      </c>
      <c r="G126" s="162"/>
      <c r="H126" s="162"/>
      <c r="I126" s="116"/>
      <c r="J126" s="162"/>
      <c r="K126" s="162"/>
      <c r="L126" s="163"/>
      <c r="M126" s="381"/>
      <c r="N126" s="382"/>
      <c r="O126" s="210"/>
      <c r="P126" s="210"/>
      <c r="Q126" s="210"/>
      <c r="R126" s="210"/>
      <c r="S126" s="210"/>
      <c r="T126" s="211"/>
      <c r="U126" s="162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  <c r="AT126" s="141" t="s">
        <v>273</v>
      </c>
      <c r="AU126" s="141" t="s">
        <v>81</v>
      </c>
    </row>
    <row r="127" spans="1:65" s="168" customFormat="1" ht="16.5" customHeight="1">
      <c r="A127" s="162"/>
      <c r="B127" s="163"/>
      <c r="C127" s="266" t="s">
        <v>178</v>
      </c>
      <c r="D127" s="266" t="s">
        <v>158</v>
      </c>
      <c r="E127" s="267" t="s">
        <v>1635</v>
      </c>
      <c r="F127" s="268" t="s">
        <v>1636</v>
      </c>
      <c r="G127" s="269" t="s">
        <v>1624</v>
      </c>
      <c r="H127" s="270">
        <v>1</v>
      </c>
      <c r="I127" s="87"/>
      <c r="J127" s="271">
        <f>ROUND(I127*H127,2)</f>
        <v>0</v>
      </c>
      <c r="K127" s="268" t="s">
        <v>1637</v>
      </c>
      <c r="L127" s="163"/>
      <c r="M127" s="363" t="s">
        <v>1</v>
      </c>
      <c r="N127" s="364" t="s">
        <v>38</v>
      </c>
      <c r="O127" s="210"/>
      <c r="P127" s="365">
        <f>O127*H127</f>
        <v>0</v>
      </c>
      <c r="Q127" s="365">
        <v>0</v>
      </c>
      <c r="R127" s="365">
        <f>Q127*H127</f>
        <v>0</v>
      </c>
      <c r="S127" s="365">
        <v>0</v>
      </c>
      <c r="T127" s="366">
        <f>S127*H127</f>
        <v>0</v>
      </c>
      <c r="U127" s="162"/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/>
      <c r="AR127" s="367" t="s">
        <v>163</v>
      </c>
      <c r="AT127" s="367" t="s">
        <v>158</v>
      </c>
      <c r="AU127" s="367" t="s">
        <v>81</v>
      </c>
      <c r="AY127" s="141" t="s">
        <v>156</v>
      </c>
      <c r="BE127" s="368">
        <f>IF(N127="základní",J127,0)</f>
        <v>0</v>
      </c>
      <c r="BF127" s="368">
        <f>IF(N127="snížená",J127,0)</f>
        <v>0</v>
      </c>
      <c r="BG127" s="368">
        <f>IF(N127="zákl. přenesená",J127,0)</f>
        <v>0</v>
      </c>
      <c r="BH127" s="368">
        <f>IF(N127="sníž. přenesená",J127,0)</f>
        <v>0</v>
      </c>
      <c r="BI127" s="368">
        <f>IF(N127="nulová",J127,0)</f>
        <v>0</v>
      </c>
      <c r="BJ127" s="141" t="s">
        <v>81</v>
      </c>
      <c r="BK127" s="368">
        <f>ROUND(I127*H127,2)</f>
        <v>0</v>
      </c>
      <c r="BL127" s="141" t="s">
        <v>163</v>
      </c>
      <c r="BM127" s="367" t="s">
        <v>181</v>
      </c>
    </row>
    <row r="128" spans="1:65" s="168" customFormat="1" ht="39">
      <c r="A128" s="162"/>
      <c r="B128" s="163"/>
      <c r="C128" s="162"/>
      <c r="D128" s="273" t="s">
        <v>273</v>
      </c>
      <c r="E128" s="162"/>
      <c r="F128" s="290" t="s">
        <v>1638</v>
      </c>
      <c r="G128" s="162"/>
      <c r="H128" s="162"/>
      <c r="I128" s="116"/>
      <c r="J128" s="162"/>
      <c r="K128" s="162"/>
      <c r="L128" s="163"/>
      <c r="M128" s="381"/>
      <c r="N128" s="382"/>
      <c r="O128" s="210"/>
      <c r="P128" s="210"/>
      <c r="Q128" s="210"/>
      <c r="R128" s="210"/>
      <c r="S128" s="210"/>
      <c r="T128" s="211"/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  <c r="AT128" s="141" t="s">
        <v>273</v>
      </c>
      <c r="AU128" s="141" t="s">
        <v>81</v>
      </c>
    </row>
    <row r="129" spans="1:65" s="168" customFormat="1" ht="16.5" customHeight="1">
      <c r="A129" s="162"/>
      <c r="B129" s="163"/>
      <c r="C129" s="266" t="s">
        <v>173</v>
      </c>
      <c r="D129" s="266" t="s">
        <v>158</v>
      </c>
      <c r="E129" s="267" t="s">
        <v>1639</v>
      </c>
      <c r="F129" s="268" t="s">
        <v>1640</v>
      </c>
      <c r="G129" s="269" t="s">
        <v>1624</v>
      </c>
      <c r="H129" s="270">
        <v>1</v>
      </c>
      <c r="I129" s="87"/>
      <c r="J129" s="271">
        <f>ROUND(I129*H129,2)</f>
        <v>0</v>
      </c>
      <c r="K129" s="268" t="s">
        <v>162</v>
      </c>
      <c r="L129" s="163"/>
      <c r="M129" s="363" t="s">
        <v>1</v>
      </c>
      <c r="N129" s="364" t="s">
        <v>38</v>
      </c>
      <c r="O129" s="210"/>
      <c r="P129" s="365">
        <f>O129*H129</f>
        <v>0</v>
      </c>
      <c r="Q129" s="365">
        <v>0</v>
      </c>
      <c r="R129" s="365">
        <f>Q129*H129</f>
        <v>0</v>
      </c>
      <c r="S129" s="365">
        <v>0</v>
      </c>
      <c r="T129" s="366">
        <f>S129*H129</f>
        <v>0</v>
      </c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  <c r="AR129" s="367" t="s">
        <v>163</v>
      </c>
      <c r="AT129" s="367" t="s">
        <v>158</v>
      </c>
      <c r="AU129" s="367" t="s">
        <v>81</v>
      </c>
      <c r="AY129" s="141" t="s">
        <v>156</v>
      </c>
      <c r="BE129" s="368">
        <f>IF(N129="základní",J129,0)</f>
        <v>0</v>
      </c>
      <c r="BF129" s="368">
        <f>IF(N129="snížená",J129,0)</f>
        <v>0</v>
      </c>
      <c r="BG129" s="368">
        <f>IF(N129="zákl. přenesená",J129,0)</f>
        <v>0</v>
      </c>
      <c r="BH129" s="368">
        <f>IF(N129="sníž. přenesená",J129,0)</f>
        <v>0</v>
      </c>
      <c r="BI129" s="368">
        <f>IF(N129="nulová",J129,0)</f>
        <v>0</v>
      </c>
      <c r="BJ129" s="141" t="s">
        <v>81</v>
      </c>
      <c r="BK129" s="368">
        <f>ROUND(I129*H129,2)</f>
        <v>0</v>
      </c>
      <c r="BL129" s="141" t="s">
        <v>163</v>
      </c>
      <c r="BM129" s="367" t="s">
        <v>187</v>
      </c>
    </row>
    <row r="130" spans="1:65" s="168" customFormat="1" ht="39">
      <c r="A130" s="162"/>
      <c r="B130" s="163"/>
      <c r="C130" s="162"/>
      <c r="D130" s="273" t="s">
        <v>273</v>
      </c>
      <c r="E130" s="162"/>
      <c r="F130" s="290" t="s">
        <v>1638</v>
      </c>
      <c r="G130" s="162"/>
      <c r="H130" s="162"/>
      <c r="I130" s="116"/>
      <c r="J130" s="162"/>
      <c r="K130" s="162"/>
      <c r="L130" s="163"/>
      <c r="M130" s="398"/>
      <c r="N130" s="399"/>
      <c r="O130" s="395"/>
      <c r="P130" s="395"/>
      <c r="Q130" s="395"/>
      <c r="R130" s="395"/>
      <c r="S130" s="395"/>
      <c r="T130" s="400"/>
      <c r="U130" s="162"/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/>
      <c r="AT130" s="141" t="s">
        <v>273</v>
      </c>
      <c r="AU130" s="141" t="s">
        <v>81</v>
      </c>
    </row>
    <row r="131" spans="1:65" s="168" customFormat="1" ht="6.95" customHeight="1">
      <c r="A131" s="162"/>
      <c r="B131" s="189"/>
      <c r="C131" s="190"/>
      <c r="D131" s="190"/>
      <c r="E131" s="190"/>
      <c r="F131" s="190"/>
      <c r="G131" s="190"/>
      <c r="H131" s="190"/>
      <c r="I131" s="306"/>
      <c r="J131" s="190"/>
      <c r="K131" s="190"/>
      <c r="L131" s="163"/>
      <c r="M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</row>
  </sheetData>
  <sheetProtection algorithmName="SHA-512" hashValue="6slJadjrwiGrz0m6ZZD0bqL04Xt76KvBRzwgZaRFaBH/ag/Cus/w3JEfrBxXPbLUXCW60cWl8N4KC2waxC/uMQ==" saltValue="6eEn7ho5v+5MmO3Vl6ys2Q==" spinCount="100000" sheet="1" objects="1" scenarios="1"/>
  <autoFilter ref="C116:K130" xr:uid="{00000000-0009-0000-0000-00000B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996"/>
  <sheetViews>
    <sheetView showGridLines="0" topLeftCell="A389" workbookViewId="0">
      <selection activeCell="W419" sqref="W4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295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295"/>
      <c r="L2" s="131" t="s">
        <v>5</v>
      </c>
      <c r="M2" s="129"/>
      <c r="N2" s="129"/>
      <c r="O2" s="129"/>
      <c r="P2" s="129"/>
      <c r="Q2" s="129"/>
      <c r="R2" s="129"/>
      <c r="S2" s="129"/>
      <c r="T2" s="129"/>
      <c r="U2" s="129"/>
      <c r="V2" s="129"/>
      <c r="AT2" s="12" t="s">
        <v>82</v>
      </c>
    </row>
    <row r="3" spans="1:46" s="1" customFormat="1" ht="6.95" customHeight="1">
      <c r="B3" s="13"/>
      <c r="C3" s="14"/>
      <c r="D3" s="14"/>
      <c r="E3" s="14"/>
      <c r="F3" s="14"/>
      <c r="G3" s="14"/>
      <c r="H3" s="14"/>
      <c r="I3" s="296"/>
      <c r="J3" s="14"/>
      <c r="K3" s="14"/>
      <c r="L3" s="15"/>
      <c r="AT3" s="12" t="s">
        <v>83</v>
      </c>
    </row>
    <row r="4" spans="1:46" s="1" customFormat="1" ht="24.95" customHeight="1">
      <c r="B4" s="15"/>
      <c r="D4" s="16" t="s">
        <v>114</v>
      </c>
      <c r="I4" s="295"/>
      <c r="L4" s="15"/>
      <c r="M4" s="45" t="s">
        <v>10</v>
      </c>
      <c r="AT4" s="12" t="s">
        <v>3</v>
      </c>
    </row>
    <row r="5" spans="1:46" s="1" customFormat="1" ht="6.95" customHeight="1">
      <c r="B5" s="15"/>
      <c r="I5" s="295"/>
      <c r="L5" s="15"/>
    </row>
    <row r="6" spans="1:46" s="1" customFormat="1" ht="12" customHeight="1">
      <c r="B6" s="15"/>
      <c r="D6" s="18" t="s">
        <v>16</v>
      </c>
      <c r="I6" s="295"/>
      <c r="L6" s="15"/>
    </row>
    <row r="7" spans="1:46" s="1" customFormat="1" ht="26.25" customHeight="1">
      <c r="B7" s="15"/>
      <c r="E7" s="134" t="str">
        <f>'Rekapitulace stavby'!K6</f>
        <v>Snížení energetické náročnost budovy školy gymnázia SOŠ a VOŠ,Nový Bydžov</v>
      </c>
      <c r="F7" s="135"/>
      <c r="G7" s="135"/>
      <c r="H7" s="135"/>
      <c r="I7" s="295"/>
      <c r="L7" s="15"/>
    </row>
    <row r="8" spans="1:46" s="2" customFormat="1" ht="12" customHeight="1">
      <c r="A8" s="21"/>
      <c r="B8" s="22"/>
      <c r="C8" s="21"/>
      <c r="D8" s="18" t="s">
        <v>115</v>
      </c>
      <c r="E8" s="21"/>
      <c r="F8" s="21"/>
      <c r="G8" s="21"/>
      <c r="H8" s="21"/>
      <c r="I8" s="116"/>
      <c r="J8" s="21"/>
      <c r="K8" s="21"/>
      <c r="L8" s="25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pans="1:46" s="2" customFormat="1" ht="16.5" customHeight="1">
      <c r="A9" s="21"/>
      <c r="B9" s="22"/>
      <c r="C9" s="21"/>
      <c r="D9" s="21"/>
      <c r="E9" s="132" t="s">
        <v>116</v>
      </c>
      <c r="F9" s="133"/>
      <c r="G9" s="133"/>
      <c r="H9" s="133"/>
      <c r="I9" s="116"/>
      <c r="J9" s="21"/>
      <c r="K9" s="21"/>
      <c r="L9" s="25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46" s="2" customFormat="1">
      <c r="A10" s="21"/>
      <c r="B10" s="22"/>
      <c r="C10" s="21"/>
      <c r="D10" s="21"/>
      <c r="E10" s="21"/>
      <c r="F10" s="21"/>
      <c r="G10" s="21"/>
      <c r="H10" s="21"/>
      <c r="I10" s="116"/>
      <c r="J10" s="21"/>
      <c r="K10" s="21"/>
      <c r="L10" s="25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46" s="2" customFormat="1" ht="12" customHeight="1">
      <c r="A11" s="21"/>
      <c r="B11" s="22"/>
      <c r="C11" s="21"/>
      <c r="D11" s="18" t="s">
        <v>18</v>
      </c>
      <c r="E11" s="21"/>
      <c r="F11" s="17" t="s">
        <v>1</v>
      </c>
      <c r="G11" s="21"/>
      <c r="H11" s="21"/>
      <c r="I11" s="297" t="s">
        <v>19</v>
      </c>
      <c r="J11" s="17" t="s">
        <v>1</v>
      </c>
      <c r="K11" s="21"/>
      <c r="L11" s="25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46" s="2" customFormat="1" ht="12" customHeight="1">
      <c r="A12" s="21"/>
      <c r="B12" s="22"/>
      <c r="C12" s="21"/>
      <c r="D12" s="18" t="s">
        <v>20</v>
      </c>
      <c r="E12" s="21"/>
      <c r="F12" s="17" t="s">
        <v>21</v>
      </c>
      <c r="G12" s="21"/>
      <c r="H12" s="21"/>
      <c r="I12" s="297" t="s">
        <v>22</v>
      </c>
      <c r="J12" s="34" t="str">
        <f>'Rekapitulace stavby'!AN8</f>
        <v>25. 3. 2022</v>
      </c>
      <c r="K12" s="21"/>
      <c r="L12" s="25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46" s="2" customFormat="1" ht="10.9" customHeight="1">
      <c r="A13" s="21"/>
      <c r="B13" s="22"/>
      <c r="C13" s="21"/>
      <c r="D13" s="21"/>
      <c r="E13" s="21"/>
      <c r="F13" s="21"/>
      <c r="G13" s="21"/>
      <c r="H13" s="21"/>
      <c r="I13" s="116"/>
      <c r="J13" s="21"/>
      <c r="K13" s="21"/>
      <c r="L13" s="25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46" s="2" customFormat="1" ht="12" customHeight="1">
      <c r="A14" s="21"/>
      <c r="B14" s="22"/>
      <c r="C14" s="21"/>
      <c r="D14" s="18" t="s">
        <v>24</v>
      </c>
      <c r="E14" s="21"/>
      <c r="F14" s="21"/>
      <c r="G14" s="21"/>
      <c r="H14" s="21"/>
      <c r="I14" s="297" t="s">
        <v>25</v>
      </c>
      <c r="J14" s="17" t="str">
        <f>IF('Rekapitulace stavby'!AN10="","",'Rekapitulace stavby'!AN10)</f>
        <v/>
      </c>
      <c r="K14" s="21"/>
      <c r="L14" s="25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46" s="2" customFormat="1" ht="18" customHeight="1">
      <c r="A15" s="21"/>
      <c r="B15" s="22"/>
      <c r="C15" s="21"/>
      <c r="D15" s="21"/>
      <c r="E15" s="17" t="str">
        <f>IF('Rekapitulace stavby'!E11="","",'Rekapitulace stavby'!E11)</f>
        <v xml:space="preserve"> </v>
      </c>
      <c r="F15" s="21"/>
      <c r="G15" s="21"/>
      <c r="H15" s="21"/>
      <c r="I15" s="297" t="s">
        <v>26</v>
      </c>
      <c r="J15" s="17" t="str">
        <f>IF('Rekapitulace stavby'!AN11="","",'Rekapitulace stavby'!AN11)</f>
        <v/>
      </c>
      <c r="K15" s="21"/>
      <c r="L15" s="25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46" s="2" customFormat="1" ht="6.95" customHeight="1">
      <c r="A16" s="21"/>
      <c r="B16" s="22"/>
      <c r="C16" s="21"/>
      <c r="D16" s="21"/>
      <c r="E16" s="21"/>
      <c r="F16" s="21"/>
      <c r="G16" s="21"/>
      <c r="H16" s="21"/>
      <c r="I16" s="116"/>
      <c r="J16" s="21"/>
      <c r="K16" s="21"/>
      <c r="L16" s="25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2" customHeight="1">
      <c r="A17" s="21"/>
      <c r="B17" s="22"/>
      <c r="C17" s="21"/>
      <c r="D17" s="18" t="s">
        <v>27</v>
      </c>
      <c r="E17" s="21"/>
      <c r="F17" s="21"/>
      <c r="G17" s="21"/>
      <c r="H17" s="21"/>
      <c r="I17" s="297" t="s">
        <v>25</v>
      </c>
      <c r="J17" s="19" t="str">
        <f>'Rekapitulace stavby'!AN13</f>
        <v>Vyplň údaj</v>
      </c>
      <c r="K17" s="21"/>
      <c r="L17" s="25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18" customHeight="1">
      <c r="A18" s="21"/>
      <c r="B18" s="22"/>
      <c r="C18" s="21"/>
      <c r="D18" s="21"/>
      <c r="E18" s="136" t="str">
        <f>'Rekapitulace stavby'!E14</f>
        <v>Vyplň údaj</v>
      </c>
      <c r="F18" s="128"/>
      <c r="G18" s="128"/>
      <c r="H18" s="128"/>
      <c r="I18" s="297" t="s">
        <v>26</v>
      </c>
      <c r="J18" s="19" t="str">
        <f>'Rekapitulace stavby'!AN14</f>
        <v>Vyplň údaj</v>
      </c>
      <c r="K18" s="21"/>
      <c r="L18" s="25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6.95" customHeight="1">
      <c r="A19" s="21"/>
      <c r="B19" s="22"/>
      <c r="C19" s="21"/>
      <c r="D19" s="21"/>
      <c r="E19" s="21"/>
      <c r="F19" s="21"/>
      <c r="G19" s="21"/>
      <c r="H19" s="21"/>
      <c r="I19" s="116"/>
      <c r="J19" s="21"/>
      <c r="K19" s="21"/>
      <c r="L19" s="25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2" customHeight="1">
      <c r="A20" s="21"/>
      <c r="B20" s="22"/>
      <c r="C20" s="21"/>
      <c r="D20" s="18" t="s">
        <v>29</v>
      </c>
      <c r="E20" s="21"/>
      <c r="F20" s="21"/>
      <c r="G20" s="21"/>
      <c r="H20" s="21"/>
      <c r="I20" s="297" t="s">
        <v>25</v>
      </c>
      <c r="J20" s="17" t="str">
        <f>IF('Rekapitulace stavby'!AN16="","",'Rekapitulace stavby'!AN16)</f>
        <v/>
      </c>
      <c r="K20" s="21"/>
      <c r="L20" s="25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18" customHeight="1">
      <c r="A21" s="21"/>
      <c r="B21" s="22"/>
      <c r="C21" s="21"/>
      <c r="D21" s="21"/>
      <c r="E21" s="17" t="str">
        <f>IF('Rekapitulace stavby'!E17="","",'Rekapitulace stavby'!E17)</f>
        <v xml:space="preserve"> </v>
      </c>
      <c r="F21" s="21"/>
      <c r="G21" s="21"/>
      <c r="H21" s="21"/>
      <c r="I21" s="297" t="s">
        <v>26</v>
      </c>
      <c r="J21" s="17" t="str">
        <f>IF('Rekapitulace stavby'!AN17="","",'Rekapitulace stavby'!AN17)</f>
        <v/>
      </c>
      <c r="K21" s="21"/>
      <c r="L21" s="25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6.95" customHeight="1">
      <c r="A22" s="21"/>
      <c r="B22" s="22"/>
      <c r="C22" s="21"/>
      <c r="D22" s="21"/>
      <c r="E22" s="21"/>
      <c r="F22" s="21"/>
      <c r="G22" s="21"/>
      <c r="H22" s="21"/>
      <c r="I22" s="116"/>
      <c r="J22" s="21"/>
      <c r="K22" s="21"/>
      <c r="L22" s="25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2" customHeight="1">
      <c r="A23" s="21"/>
      <c r="B23" s="22"/>
      <c r="C23" s="21"/>
      <c r="D23" s="18" t="s">
        <v>31</v>
      </c>
      <c r="E23" s="21"/>
      <c r="F23" s="21"/>
      <c r="G23" s="21"/>
      <c r="H23" s="21"/>
      <c r="I23" s="297" t="s">
        <v>25</v>
      </c>
      <c r="J23" s="17" t="str">
        <f>IF('Rekapitulace stavby'!AN19="","",'Rekapitulace stavby'!AN19)</f>
        <v/>
      </c>
      <c r="K23" s="21"/>
      <c r="L23" s="25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18" customHeight="1">
      <c r="A24" s="21"/>
      <c r="B24" s="22"/>
      <c r="C24" s="21"/>
      <c r="D24" s="21"/>
      <c r="E24" s="17" t="str">
        <f>IF('Rekapitulace stavby'!E20="","",'Rekapitulace stavby'!E20)</f>
        <v xml:space="preserve"> </v>
      </c>
      <c r="F24" s="21"/>
      <c r="G24" s="21"/>
      <c r="H24" s="21"/>
      <c r="I24" s="297" t="s">
        <v>26</v>
      </c>
      <c r="J24" s="17" t="str">
        <f>IF('Rekapitulace stavby'!AN20="","",'Rekapitulace stavby'!AN20)</f>
        <v/>
      </c>
      <c r="K24" s="21"/>
      <c r="L24" s="25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6.95" customHeight="1">
      <c r="A25" s="21"/>
      <c r="B25" s="22"/>
      <c r="C25" s="21"/>
      <c r="D25" s="21"/>
      <c r="E25" s="21"/>
      <c r="F25" s="21"/>
      <c r="G25" s="21"/>
      <c r="H25" s="21"/>
      <c r="I25" s="116"/>
      <c r="J25" s="21"/>
      <c r="K25" s="21"/>
      <c r="L25" s="25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2" customHeight="1">
      <c r="A26" s="21"/>
      <c r="B26" s="22"/>
      <c r="C26" s="21"/>
      <c r="D26" s="18" t="s">
        <v>32</v>
      </c>
      <c r="E26" s="21"/>
      <c r="F26" s="21"/>
      <c r="G26" s="21"/>
      <c r="H26" s="21"/>
      <c r="I26" s="116"/>
      <c r="J26" s="21"/>
      <c r="K26" s="21"/>
      <c r="L26" s="25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3" customFormat="1" ht="16.5" customHeight="1">
      <c r="A27" s="46"/>
      <c r="B27" s="47"/>
      <c r="C27" s="46"/>
      <c r="D27" s="46"/>
      <c r="E27" s="130" t="s">
        <v>1</v>
      </c>
      <c r="F27" s="130"/>
      <c r="G27" s="130"/>
      <c r="H27" s="130"/>
      <c r="I27" s="298"/>
      <c r="J27" s="46"/>
      <c r="K27" s="46"/>
      <c r="L27" s="48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</row>
    <row r="28" spans="1:31" s="2" customFormat="1" ht="6.95" customHeight="1">
      <c r="A28" s="21"/>
      <c r="B28" s="22"/>
      <c r="C28" s="21"/>
      <c r="D28" s="21"/>
      <c r="E28" s="21"/>
      <c r="F28" s="21"/>
      <c r="G28" s="21"/>
      <c r="H28" s="21"/>
      <c r="I28" s="116"/>
      <c r="J28" s="21"/>
      <c r="K28" s="21"/>
      <c r="L28" s="25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2" customFormat="1" ht="6.95" customHeight="1">
      <c r="A29" s="21"/>
      <c r="B29" s="22"/>
      <c r="C29" s="21"/>
      <c r="D29" s="43"/>
      <c r="E29" s="43"/>
      <c r="F29" s="43"/>
      <c r="G29" s="43"/>
      <c r="H29" s="43"/>
      <c r="I29" s="299"/>
      <c r="J29" s="43"/>
      <c r="K29" s="43"/>
      <c r="L29" s="25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s="2" customFormat="1" ht="25.35" customHeight="1">
      <c r="A30" s="21"/>
      <c r="B30" s="22"/>
      <c r="C30" s="21"/>
      <c r="D30" s="49" t="s">
        <v>33</v>
      </c>
      <c r="E30" s="21"/>
      <c r="F30" s="21"/>
      <c r="G30" s="21"/>
      <c r="H30" s="21"/>
      <c r="I30" s="116"/>
      <c r="J30" s="44">
        <f>ROUND(J135, 2)</f>
        <v>0</v>
      </c>
      <c r="K30" s="21"/>
      <c r="L30" s="25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>
      <c r="A31" s="21"/>
      <c r="B31" s="22"/>
      <c r="C31" s="21"/>
      <c r="D31" s="43"/>
      <c r="E31" s="43"/>
      <c r="F31" s="43"/>
      <c r="G31" s="43"/>
      <c r="H31" s="43"/>
      <c r="I31" s="299"/>
      <c r="J31" s="43"/>
      <c r="K31" s="43"/>
      <c r="L31" s="25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14.45" customHeight="1">
      <c r="A32" s="21"/>
      <c r="B32" s="22"/>
      <c r="C32" s="21"/>
      <c r="D32" s="21"/>
      <c r="E32" s="21"/>
      <c r="F32" s="24" t="s">
        <v>35</v>
      </c>
      <c r="G32" s="21"/>
      <c r="H32" s="21"/>
      <c r="I32" s="300" t="s">
        <v>34</v>
      </c>
      <c r="J32" s="24" t="s">
        <v>36</v>
      </c>
      <c r="K32" s="21"/>
      <c r="L32" s="25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14.45" customHeight="1">
      <c r="A33" s="21"/>
      <c r="B33" s="22"/>
      <c r="C33" s="21"/>
      <c r="D33" s="50" t="s">
        <v>37</v>
      </c>
      <c r="E33" s="18" t="s">
        <v>38</v>
      </c>
      <c r="F33" s="51">
        <f>ROUND((SUM(BE135:BE995)),  2)</f>
        <v>0</v>
      </c>
      <c r="G33" s="21"/>
      <c r="H33" s="21"/>
      <c r="I33" s="301">
        <v>0.21</v>
      </c>
      <c r="J33" s="51">
        <f>ROUND(((SUM(BE135:BE995))*I33),  2)</f>
        <v>0</v>
      </c>
      <c r="K33" s="21"/>
      <c r="L33" s="25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>
      <c r="A34" s="21"/>
      <c r="B34" s="22"/>
      <c r="C34" s="21"/>
      <c r="D34" s="21"/>
      <c r="E34" s="18" t="s">
        <v>39</v>
      </c>
      <c r="F34" s="51">
        <f>ROUND((SUM(BF135:BF995)),  2)</f>
        <v>0</v>
      </c>
      <c r="G34" s="21"/>
      <c r="H34" s="21"/>
      <c r="I34" s="301">
        <v>0.15</v>
      </c>
      <c r="J34" s="51">
        <f>ROUND(((SUM(BF135:BF995))*I34),  2)</f>
        <v>0</v>
      </c>
      <c r="K34" s="21"/>
      <c r="L34" s="25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hidden="1" customHeight="1">
      <c r="A35" s="21"/>
      <c r="B35" s="22"/>
      <c r="C35" s="21"/>
      <c r="D35" s="21"/>
      <c r="E35" s="18" t="s">
        <v>40</v>
      </c>
      <c r="F35" s="51">
        <f>ROUND((SUM(BG135:BG995)),  2)</f>
        <v>0</v>
      </c>
      <c r="G35" s="21"/>
      <c r="H35" s="21"/>
      <c r="I35" s="301">
        <v>0.21</v>
      </c>
      <c r="J35" s="51">
        <f>0</f>
        <v>0</v>
      </c>
      <c r="K35" s="21"/>
      <c r="L35" s="25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hidden="1" customHeight="1">
      <c r="A36" s="21"/>
      <c r="B36" s="22"/>
      <c r="C36" s="21"/>
      <c r="D36" s="21"/>
      <c r="E36" s="18" t="s">
        <v>41</v>
      </c>
      <c r="F36" s="51">
        <f>ROUND((SUM(BH135:BH995)),  2)</f>
        <v>0</v>
      </c>
      <c r="G36" s="21"/>
      <c r="H36" s="21"/>
      <c r="I36" s="301">
        <v>0.15</v>
      </c>
      <c r="J36" s="51">
        <f>0</f>
        <v>0</v>
      </c>
      <c r="K36" s="21"/>
      <c r="L36" s="25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>
      <c r="A37" s="21"/>
      <c r="B37" s="22"/>
      <c r="C37" s="21"/>
      <c r="D37" s="21"/>
      <c r="E37" s="18" t="s">
        <v>42</v>
      </c>
      <c r="F37" s="51">
        <f>ROUND((SUM(BI135:BI995)),  2)</f>
        <v>0</v>
      </c>
      <c r="G37" s="21"/>
      <c r="H37" s="21"/>
      <c r="I37" s="301">
        <v>0</v>
      </c>
      <c r="J37" s="51">
        <f>0</f>
        <v>0</v>
      </c>
      <c r="K37" s="21"/>
      <c r="L37" s="25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6.95" customHeight="1">
      <c r="A38" s="21"/>
      <c r="B38" s="22"/>
      <c r="C38" s="21"/>
      <c r="D38" s="21"/>
      <c r="E38" s="21"/>
      <c r="F38" s="21"/>
      <c r="G38" s="21"/>
      <c r="H38" s="21"/>
      <c r="I38" s="116"/>
      <c r="J38" s="21"/>
      <c r="K38" s="21"/>
      <c r="L38" s="25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25.35" customHeight="1">
      <c r="A39" s="21"/>
      <c r="B39" s="22"/>
      <c r="C39" s="52"/>
      <c r="D39" s="53" t="s">
        <v>43</v>
      </c>
      <c r="E39" s="38"/>
      <c r="F39" s="38"/>
      <c r="G39" s="54" t="s">
        <v>44</v>
      </c>
      <c r="H39" s="55" t="s">
        <v>45</v>
      </c>
      <c r="I39" s="302"/>
      <c r="J39" s="56">
        <f>SUM(J30:J37)</f>
        <v>0</v>
      </c>
      <c r="K39" s="57"/>
      <c r="L39" s="25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14.45" customHeight="1">
      <c r="A40" s="21"/>
      <c r="B40" s="22"/>
      <c r="C40" s="21"/>
      <c r="D40" s="21"/>
      <c r="E40" s="21"/>
      <c r="F40" s="21"/>
      <c r="G40" s="21"/>
      <c r="H40" s="21"/>
      <c r="I40" s="116"/>
      <c r="J40" s="21"/>
      <c r="K40" s="21"/>
      <c r="L40" s="25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1" customFormat="1" ht="14.45" customHeight="1">
      <c r="B41" s="15"/>
      <c r="I41" s="295"/>
      <c r="L41" s="15"/>
    </row>
    <row r="42" spans="1:31" s="1" customFormat="1" ht="14.45" customHeight="1">
      <c r="B42" s="15"/>
      <c r="I42" s="295"/>
      <c r="L42" s="15"/>
    </row>
    <row r="43" spans="1:31" s="1" customFormat="1" ht="14.45" customHeight="1">
      <c r="B43" s="15"/>
      <c r="I43" s="295"/>
      <c r="L43" s="15"/>
    </row>
    <row r="44" spans="1:31" s="1" customFormat="1" ht="14.45" customHeight="1">
      <c r="B44" s="15"/>
      <c r="I44" s="295"/>
      <c r="L44" s="15"/>
    </row>
    <row r="45" spans="1:31" s="1" customFormat="1" ht="14.45" customHeight="1">
      <c r="B45" s="15"/>
      <c r="I45" s="295"/>
      <c r="L45" s="15"/>
    </row>
    <row r="46" spans="1:31" s="1" customFormat="1" ht="14.45" customHeight="1">
      <c r="B46" s="15"/>
      <c r="I46" s="295"/>
      <c r="L46" s="15"/>
    </row>
    <row r="47" spans="1:31" s="1" customFormat="1" ht="14.45" customHeight="1">
      <c r="B47" s="15"/>
      <c r="I47" s="295"/>
      <c r="L47" s="15"/>
    </row>
    <row r="48" spans="1:31" s="1" customFormat="1" ht="14.45" customHeight="1">
      <c r="B48" s="15"/>
      <c r="I48" s="295"/>
      <c r="L48" s="15"/>
    </row>
    <row r="49" spans="1:31" s="1" customFormat="1" ht="14.45" customHeight="1">
      <c r="B49" s="15"/>
      <c r="I49" s="295"/>
      <c r="L49" s="15"/>
    </row>
    <row r="50" spans="1:31" s="2" customFormat="1" ht="14.45" customHeight="1">
      <c r="B50" s="25"/>
      <c r="D50" s="26" t="s">
        <v>46</v>
      </c>
      <c r="E50" s="27"/>
      <c r="F50" s="27"/>
      <c r="G50" s="26" t="s">
        <v>47</v>
      </c>
      <c r="H50" s="27"/>
      <c r="I50" s="303"/>
      <c r="J50" s="27"/>
      <c r="K50" s="27"/>
      <c r="L50" s="25"/>
    </row>
    <row r="51" spans="1:31">
      <c r="B51" s="15"/>
      <c r="L51" s="15"/>
    </row>
    <row r="52" spans="1:31">
      <c r="B52" s="15"/>
      <c r="L52" s="15"/>
    </row>
    <row r="53" spans="1:31">
      <c r="B53" s="15"/>
      <c r="L53" s="15"/>
    </row>
    <row r="54" spans="1:31">
      <c r="B54" s="15"/>
      <c r="L54" s="15"/>
    </row>
    <row r="55" spans="1:31">
      <c r="B55" s="15"/>
      <c r="L55" s="15"/>
    </row>
    <row r="56" spans="1:31">
      <c r="B56" s="15"/>
      <c r="L56" s="15"/>
    </row>
    <row r="57" spans="1:31">
      <c r="B57" s="15"/>
      <c r="L57" s="15"/>
    </row>
    <row r="58" spans="1:31">
      <c r="B58" s="15"/>
      <c r="L58" s="15"/>
    </row>
    <row r="59" spans="1:31">
      <c r="B59" s="15"/>
      <c r="L59" s="15"/>
    </row>
    <row r="60" spans="1:31">
      <c r="B60" s="15"/>
      <c r="L60" s="15"/>
    </row>
    <row r="61" spans="1:31" s="2" customFormat="1" ht="12.75">
      <c r="A61" s="21"/>
      <c r="B61" s="22"/>
      <c r="C61" s="21"/>
      <c r="D61" s="28" t="s">
        <v>48</v>
      </c>
      <c r="E61" s="23"/>
      <c r="F61" s="58" t="s">
        <v>49</v>
      </c>
      <c r="G61" s="28" t="s">
        <v>48</v>
      </c>
      <c r="H61" s="23"/>
      <c r="I61" s="304"/>
      <c r="J61" s="59" t="s">
        <v>49</v>
      </c>
      <c r="K61" s="23"/>
      <c r="L61" s="25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B62" s="15"/>
      <c r="L62" s="15"/>
    </row>
    <row r="63" spans="1:31">
      <c r="B63" s="15"/>
      <c r="L63" s="15"/>
    </row>
    <row r="64" spans="1:31">
      <c r="B64" s="15"/>
      <c r="L64" s="15"/>
    </row>
    <row r="65" spans="1:31" s="2" customFormat="1" ht="12.75">
      <c r="A65" s="21"/>
      <c r="B65" s="22"/>
      <c r="C65" s="21"/>
      <c r="D65" s="26" t="s">
        <v>50</v>
      </c>
      <c r="E65" s="29"/>
      <c r="F65" s="29"/>
      <c r="G65" s="26" t="s">
        <v>51</v>
      </c>
      <c r="H65" s="29"/>
      <c r="I65" s="305"/>
      <c r="J65" s="29"/>
      <c r="K65" s="29"/>
      <c r="L65" s="25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>
      <c r="B66" s="15"/>
      <c r="L66" s="15"/>
    </row>
    <row r="67" spans="1:31">
      <c r="B67" s="15"/>
      <c r="L67" s="15"/>
    </row>
    <row r="68" spans="1:31">
      <c r="B68" s="15"/>
      <c r="L68" s="15"/>
    </row>
    <row r="69" spans="1:31">
      <c r="B69" s="15"/>
      <c r="L69" s="15"/>
    </row>
    <row r="70" spans="1:31">
      <c r="B70" s="15"/>
      <c r="L70" s="15"/>
    </row>
    <row r="71" spans="1:31">
      <c r="B71" s="15"/>
      <c r="L71" s="15"/>
    </row>
    <row r="72" spans="1:31">
      <c r="B72" s="15"/>
      <c r="L72" s="15"/>
    </row>
    <row r="73" spans="1:31">
      <c r="B73" s="15"/>
      <c r="L73" s="15"/>
    </row>
    <row r="74" spans="1:31">
      <c r="B74" s="15"/>
      <c r="L74" s="15"/>
    </row>
    <row r="75" spans="1:31">
      <c r="B75" s="15"/>
      <c r="L75" s="15"/>
    </row>
    <row r="76" spans="1:31" s="2" customFormat="1" ht="12.75">
      <c r="A76" s="21"/>
      <c r="B76" s="22"/>
      <c r="C76" s="21"/>
      <c r="D76" s="28" t="s">
        <v>48</v>
      </c>
      <c r="E76" s="23"/>
      <c r="F76" s="58" t="s">
        <v>49</v>
      </c>
      <c r="G76" s="28" t="s">
        <v>48</v>
      </c>
      <c r="H76" s="23"/>
      <c r="I76" s="304"/>
      <c r="J76" s="59" t="s">
        <v>49</v>
      </c>
      <c r="K76" s="23"/>
      <c r="L76" s="25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s="2" customFormat="1" ht="14.45" customHeight="1">
      <c r="A77" s="21"/>
      <c r="B77" s="30"/>
      <c r="C77" s="31"/>
      <c r="D77" s="31"/>
      <c r="E77" s="31"/>
      <c r="F77" s="31"/>
      <c r="G77" s="31"/>
      <c r="H77" s="31"/>
      <c r="I77" s="306"/>
      <c r="J77" s="31"/>
      <c r="K77" s="31"/>
      <c r="L77" s="25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81" spans="1:47" s="2" customFormat="1" ht="6.95" customHeight="1">
      <c r="A81" s="21"/>
      <c r="B81" s="32"/>
      <c r="C81" s="33"/>
      <c r="D81" s="33"/>
      <c r="E81" s="33"/>
      <c r="F81" s="33"/>
      <c r="G81" s="33"/>
      <c r="H81" s="33"/>
      <c r="I81" s="307"/>
      <c r="J81" s="33"/>
      <c r="K81" s="33"/>
      <c r="L81" s="25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47" s="2" customFormat="1" ht="24.95" customHeight="1">
      <c r="A82" s="21"/>
      <c r="B82" s="22"/>
      <c r="C82" s="16" t="s">
        <v>117</v>
      </c>
      <c r="D82" s="21"/>
      <c r="E82" s="21"/>
      <c r="F82" s="21"/>
      <c r="G82" s="21"/>
      <c r="H82" s="21"/>
      <c r="I82" s="116"/>
      <c r="J82" s="21"/>
      <c r="K82" s="21"/>
      <c r="L82" s="25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47" s="2" customFormat="1" ht="6.95" customHeight="1">
      <c r="A83" s="21"/>
      <c r="B83" s="22"/>
      <c r="C83" s="21"/>
      <c r="D83" s="21"/>
      <c r="E83" s="21"/>
      <c r="F83" s="21"/>
      <c r="G83" s="21"/>
      <c r="H83" s="21"/>
      <c r="I83" s="116"/>
      <c r="J83" s="21"/>
      <c r="K83" s="21"/>
      <c r="L83" s="25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47" s="2" customFormat="1" ht="12" customHeight="1">
      <c r="A84" s="21"/>
      <c r="B84" s="22"/>
      <c r="C84" s="18" t="s">
        <v>16</v>
      </c>
      <c r="D84" s="21"/>
      <c r="E84" s="21"/>
      <c r="F84" s="21"/>
      <c r="G84" s="21"/>
      <c r="H84" s="21"/>
      <c r="I84" s="116"/>
      <c r="J84" s="21"/>
      <c r="K84" s="21"/>
      <c r="L84" s="25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47" s="2" customFormat="1" ht="26.25" customHeight="1">
      <c r="A85" s="21"/>
      <c r="B85" s="22"/>
      <c r="C85" s="21"/>
      <c r="D85" s="21"/>
      <c r="E85" s="134" t="str">
        <f>E7</f>
        <v>Snížení energetické náročnost budovy školy gymnázia SOŠ a VOŠ,Nový Bydžov</v>
      </c>
      <c r="F85" s="135"/>
      <c r="G85" s="135"/>
      <c r="H85" s="135"/>
      <c r="I85" s="116"/>
      <c r="J85" s="21"/>
      <c r="K85" s="21"/>
      <c r="L85" s="25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47" s="2" customFormat="1" ht="12" customHeight="1">
      <c r="A86" s="21"/>
      <c r="B86" s="22"/>
      <c r="C86" s="18" t="s">
        <v>115</v>
      </c>
      <c r="D86" s="21"/>
      <c r="E86" s="21"/>
      <c r="F86" s="21"/>
      <c r="G86" s="21"/>
      <c r="H86" s="21"/>
      <c r="I86" s="116"/>
      <c r="J86" s="21"/>
      <c r="K86" s="21"/>
      <c r="L86" s="25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47" s="2" customFormat="1" ht="16.5" customHeight="1">
      <c r="A87" s="21"/>
      <c r="B87" s="22"/>
      <c r="C87" s="21"/>
      <c r="D87" s="21"/>
      <c r="E87" s="132" t="str">
        <f>E9</f>
        <v>01 - Zateplení obvodového...</v>
      </c>
      <c r="F87" s="133"/>
      <c r="G87" s="133"/>
      <c r="H87" s="133"/>
      <c r="I87" s="116"/>
      <c r="J87" s="21"/>
      <c r="K87" s="21"/>
      <c r="L87" s="25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47" s="2" customFormat="1" ht="6.95" customHeight="1">
      <c r="A88" s="21"/>
      <c r="B88" s="22"/>
      <c r="C88" s="21"/>
      <c r="D88" s="21"/>
      <c r="E88" s="21"/>
      <c r="F88" s="21"/>
      <c r="G88" s="21"/>
      <c r="H88" s="21"/>
      <c r="I88" s="116"/>
      <c r="J88" s="21"/>
      <c r="K88" s="21"/>
      <c r="L88" s="25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47" s="2" customFormat="1" ht="12" customHeight="1">
      <c r="A89" s="21"/>
      <c r="B89" s="22"/>
      <c r="C89" s="18" t="s">
        <v>20</v>
      </c>
      <c r="D89" s="21"/>
      <c r="E89" s="21"/>
      <c r="F89" s="17" t="str">
        <f>F12</f>
        <v xml:space="preserve"> </v>
      </c>
      <c r="G89" s="21"/>
      <c r="H89" s="21"/>
      <c r="I89" s="297" t="s">
        <v>22</v>
      </c>
      <c r="J89" s="34" t="str">
        <f>IF(J12="","",J12)</f>
        <v>25. 3. 2022</v>
      </c>
      <c r="K89" s="21"/>
      <c r="L89" s="25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47" s="2" customFormat="1" ht="6.95" customHeight="1">
      <c r="A90" s="21"/>
      <c r="B90" s="22"/>
      <c r="C90" s="21"/>
      <c r="D90" s="21"/>
      <c r="E90" s="21"/>
      <c r="F90" s="21"/>
      <c r="G90" s="21"/>
      <c r="H90" s="21"/>
      <c r="I90" s="116"/>
      <c r="J90" s="21"/>
      <c r="K90" s="21"/>
      <c r="L90" s="25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47" s="2" customFormat="1" ht="15.2" customHeight="1">
      <c r="A91" s="21"/>
      <c r="B91" s="22"/>
      <c r="C91" s="18" t="s">
        <v>24</v>
      </c>
      <c r="D91" s="21"/>
      <c r="E91" s="21"/>
      <c r="F91" s="17" t="str">
        <f>E15</f>
        <v xml:space="preserve"> </v>
      </c>
      <c r="G91" s="21"/>
      <c r="H91" s="21"/>
      <c r="I91" s="297" t="s">
        <v>29</v>
      </c>
      <c r="J91" s="20" t="str">
        <f>E21</f>
        <v xml:space="preserve"> </v>
      </c>
      <c r="K91" s="21"/>
      <c r="L91" s="25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47" s="2" customFormat="1" ht="15.2" customHeight="1">
      <c r="A92" s="21"/>
      <c r="B92" s="22"/>
      <c r="C92" s="18" t="s">
        <v>27</v>
      </c>
      <c r="D92" s="21"/>
      <c r="E92" s="21"/>
      <c r="F92" s="17" t="str">
        <f>IF(E18="","",E18)</f>
        <v>Vyplň údaj</v>
      </c>
      <c r="G92" s="21"/>
      <c r="H92" s="21"/>
      <c r="I92" s="297" t="s">
        <v>31</v>
      </c>
      <c r="J92" s="20" t="str">
        <f>E24</f>
        <v xml:space="preserve"> </v>
      </c>
      <c r="K92" s="21"/>
      <c r="L92" s="25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47" s="2" customFormat="1" ht="10.35" customHeight="1">
      <c r="A93" s="21"/>
      <c r="B93" s="22"/>
      <c r="C93" s="21"/>
      <c r="D93" s="21"/>
      <c r="E93" s="21"/>
      <c r="F93" s="21"/>
      <c r="G93" s="21"/>
      <c r="H93" s="21"/>
      <c r="I93" s="116"/>
      <c r="J93" s="21"/>
      <c r="K93" s="21"/>
      <c r="L93" s="25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47" s="2" customFormat="1" ht="29.25" customHeight="1">
      <c r="A94" s="21"/>
      <c r="B94" s="22"/>
      <c r="C94" s="60" t="s">
        <v>118</v>
      </c>
      <c r="D94" s="52"/>
      <c r="E94" s="52"/>
      <c r="F94" s="52"/>
      <c r="G94" s="52"/>
      <c r="H94" s="52"/>
      <c r="I94" s="308"/>
      <c r="J94" s="61" t="s">
        <v>119</v>
      </c>
      <c r="K94" s="52"/>
      <c r="L94" s="25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47" s="2" customFormat="1" ht="10.35" customHeight="1">
      <c r="A95" s="21"/>
      <c r="B95" s="22"/>
      <c r="C95" s="21"/>
      <c r="D95" s="21"/>
      <c r="E95" s="21"/>
      <c r="F95" s="21"/>
      <c r="G95" s="21"/>
      <c r="H95" s="21"/>
      <c r="I95" s="116"/>
      <c r="J95" s="21"/>
      <c r="K95" s="21"/>
      <c r="L95" s="25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47" s="2" customFormat="1" ht="22.9" customHeight="1">
      <c r="A96" s="21"/>
      <c r="B96" s="22"/>
      <c r="C96" s="62" t="s">
        <v>120</v>
      </c>
      <c r="D96" s="21"/>
      <c r="E96" s="21"/>
      <c r="F96" s="21"/>
      <c r="G96" s="21"/>
      <c r="H96" s="21"/>
      <c r="I96" s="116"/>
      <c r="J96" s="44">
        <f>J135</f>
        <v>0</v>
      </c>
      <c r="K96" s="21"/>
      <c r="L96" s="25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U96" s="12" t="s">
        <v>121</v>
      </c>
    </row>
    <row r="97" spans="2:12" s="4" customFormat="1" ht="24.95" customHeight="1">
      <c r="B97" s="63"/>
      <c r="D97" s="64" t="s">
        <v>122</v>
      </c>
      <c r="E97" s="65"/>
      <c r="F97" s="65"/>
      <c r="G97" s="65"/>
      <c r="H97" s="65"/>
      <c r="I97" s="309"/>
      <c r="J97" s="66">
        <f>J136</f>
        <v>0</v>
      </c>
      <c r="L97" s="63"/>
    </row>
    <row r="98" spans="2:12" s="5" customFormat="1" ht="19.899999999999999" customHeight="1">
      <c r="B98" s="67"/>
      <c r="D98" s="68" t="s">
        <v>123</v>
      </c>
      <c r="E98" s="69"/>
      <c r="F98" s="69"/>
      <c r="G98" s="69"/>
      <c r="H98" s="69"/>
      <c r="I98" s="310"/>
      <c r="J98" s="70">
        <f>J137</f>
        <v>0</v>
      </c>
      <c r="L98" s="67"/>
    </row>
    <row r="99" spans="2:12" s="5" customFormat="1" ht="19.899999999999999" customHeight="1">
      <c r="B99" s="67"/>
      <c r="D99" s="68" t="s">
        <v>124</v>
      </c>
      <c r="E99" s="69"/>
      <c r="F99" s="69"/>
      <c r="G99" s="69"/>
      <c r="H99" s="69"/>
      <c r="I99" s="310"/>
      <c r="J99" s="70">
        <f>J156</f>
        <v>0</v>
      </c>
      <c r="L99" s="67"/>
    </row>
    <row r="100" spans="2:12" s="5" customFormat="1" ht="19.899999999999999" customHeight="1">
      <c r="B100" s="67"/>
      <c r="D100" s="68" t="s">
        <v>125</v>
      </c>
      <c r="E100" s="69"/>
      <c r="F100" s="69"/>
      <c r="G100" s="69"/>
      <c r="H100" s="69"/>
      <c r="I100" s="310"/>
      <c r="J100" s="70">
        <f>J179</f>
        <v>0</v>
      </c>
      <c r="L100" s="67"/>
    </row>
    <row r="101" spans="2:12" s="5" customFormat="1" ht="19.899999999999999" customHeight="1">
      <c r="B101" s="67"/>
      <c r="D101" s="68" t="s">
        <v>126</v>
      </c>
      <c r="E101" s="69"/>
      <c r="F101" s="69"/>
      <c r="G101" s="69"/>
      <c r="H101" s="69"/>
      <c r="I101" s="310"/>
      <c r="J101" s="70">
        <f>J184</f>
        <v>0</v>
      </c>
      <c r="L101" s="67"/>
    </row>
    <row r="102" spans="2:12" s="5" customFormat="1" ht="19.899999999999999" customHeight="1">
      <c r="B102" s="67"/>
      <c r="D102" s="68" t="s">
        <v>127</v>
      </c>
      <c r="E102" s="69"/>
      <c r="F102" s="69"/>
      <c r="G102" s="69"/>
      <c r="H102" s="69"/>
      <c r="I102" s="310"/>
      <c r="J102" s="70" t="s">
        <v>103</v>
      </c>
      <c r="L102" s="67"/>
    </row>
    <row r="103" spans="2:12" s="5" customFormat="1" ht="19.899999999999999" customHeight="1">
      <c r="B103" s="67"/>
      <c r="D103" s="68" t="s">
        <v>128</v>
      </c>
      <c r="E103" s="69"/>
      <c r="F103" s="69"/>
      <c r="G103" s="69"/>
      <c r="H103" s="69"/>
      <c r="I103" s="310"/>
      <c r="J103" s="70">
        <f>J714</f>
        <v>0</v>
      </c>
      <c r="L103" s="67"/>
    </row>
    <row r="104" spans="2:12" s="5" customFormat="1" ht="19.899999999999999" customHeight="1">
      <c r="B104" s="67"/>
      <c r="D104" s="68" t="s">
        <v>129</v>
      </c>
      <c r="E104" s="69"/>
      <c r="F104" s="69"/>
      <c r="G104" s="69"/>
      <c r="H104" s="69"/>
      <c r="I104" s="310"/>
      <c r="J104" s="70">
        <f>J721</f>
        <v>0</v>
      </c>
      <c r="L104" s="67"/>
    </row>
    <row r="105" spans="2:12" s="4" customFormat="1" ht="24.95" customHeight="1">
      <c r="B105" s="63"/>
      <c r="D105" s="64" t="s">
        <v>130</v>
      </c>
      <c r="E105" s="65"/>
      <c r="F105" s="65"/>
      <c r="G105" s="65"/>
      <c r="H105" s="65"/>
      <c r="I105" s="309"/>
      <c r="J105" s="66">
        <f>J723</f>
        <v>0</v>
      </c>
      <c r="L105" s="63"/>
    </row>
    <row r="106" spans="2:12" s="5" customFormat="1" ht="19.899999999999999" customHeight="1">
      <c r="B106" s="67"/>
      <c r="D106" s="68" t="s">
        <v>131</v>
      </c>
      <c r="E106" s="69"/>
      <c r="F106" s="69"/>
      <c r="G106" s="69"/>
      <c r="H106" s="69"/>
      <c r="I106" s="310"/>
      <c r="J106" s="70">
        <f>J724</f>
        <v>0</v>
      </c>
      <c r="L106" s="67"/>
    </row>
    <row r="107" spans="2:12" s="5" customFormat="1" ht="19.899999999999999" customHeight="1">
      <c r="B107" s="67"/>
      <c r="D107" s="68" t="s">
        <v>132</v>
      </c>
      <c r="E107" s="69"/>
      <c r="F107" s="69"/>
      <c r="G107" s="69"/>
      <c r="H107" s="69"/>
      <c r="I107" s="310"/>
      <c r="J107" s="70">
        <f>J754</f>
        <v>0</v>
      </c>
      <c r="L107" s="67"/>
    </row>
    <row r="108" spans="2:12" s="5" customFormat="1" ht="19.899999999999999" customHeight="1">
      <c r="B108" s="67"/>
      <c r="D108" s="68" t="s">
        <v>133</v>
      </c>
      <c r="E108" s="69"/>
      <c r="F108" s="69"/>
      <c r="G108" s="69"/>
      <c r="H108" s="69"/>
      <c r="I108" s="310"/>
      <c r="J108" s="70">
        <f>J782</f>
        <v>0</v>
      </c>
      <c r="L108" s="67"/>
    </row>
    <row r="109" spans="2:12" s="5" customFormat="1" ht="19.899999999999999" customHeight="1">
      <c r="B109" s="67"/>
      <c r="D109" s="68" t="s">
        <v>134</v>
      </c>
      <c r="E109" s="69"/>
      <c r="F109" s="69"/>
      <c r="G109" s="69"/>
      <c r="H109" s="69"/>
      <c r="I109" s="310"/>
      <c r="J109" s="70">
        <f>J791</f>
        <v>0</v>
      </c>
      <c r="L109" s="67"/>
    </row>
    <row r="110" spans="2:12" s="5" customFormat="1" ht="19.899999999999999" customHeight="1">
      <c r="B110" s="67"/>
      <c r="D110" s="68" t="s">
        <v>135</v>
      </c>
      <c r="E110" s="69"/>
      <c r="F110" s="69"/>
      <c r="G110" s="69"/>
      <c r="H110" s="69"/>
      <c r="I110" s="310"/>
      <c r="J110" s="70">
        <f>J796</f>
        <v>0</v>
      </c>
      <c r="L110" s="67"/>
    </row>
    <row r="111" spans="2:12" s="5" customFormat="1" ht="19.899999999999999" customHeight="1">
      <c r="B111" s="67"/>
      <c r="D111" s="68" t="s">
        <v>136</v>
      </c>
      <c r="E111" s="69"/>
      <c r="F111" s="69"/>
      <c r="G111" s="69"/>
      <c r="H111" s="69"/>
      <c r="I111" s="310"/>
      <c r="J111" s="70">
        <f>J884</f>
        <v>0</v>
      </c>
      <c r="L111" s="67"/>
    </row>
    <row r="112" spans="2:12" s="5" customFormat="1" ht="19.899999999999999" customHeight="1">
      <c r="B112" s="67"/>
      <c r="D112" s="68" t="s">
        <v>137</v>
      </c>
      <c r="E112" s="69"/>
      <c r="F112" s="69"/>
      <c r="G112" s="69"/>
      <c r="H112" s="69"/>
      <c r="I112" s="310"/>
      <c r="J112" s="70">
        <f>J938</f>
        <v>0</v>
      </c>
      <c r="L112" s="67"/>
    </row>
    <row r="113" spans="1:31" s="5" customFormat="1" ht="19.899999999999999" customHeight="1">
      <c r="B113" s="67"/>
      <c r="D113" s="68" t="s">
        <v>138</v>
      </c>
      <c r="E113" s="69"/>
      <c r="F113" s="69"/>
      <c r="G113" s="69"/>
      <c r="H113" s="69"/>
      <c r="I113" s="310"/>
      <c r="J113" s="70">
        <f>J944</f>
        <v>0</v>
      </c>
      <c r="L113" s="67"/>
    </row>
    <row r="114" spans="1:31" s="5" customFormat="1" ht="19.899999999999999" customHeight="1">
      <c r="B114" s="67"/>
      <c r="D114" s="68" t="s">
        <v>139</v>
      </c>
      <c r="E114" s="69"/>
      <c r="F114" s="69"/>
      <c r="G114" s="69"/>
      <c r="H114" s="69"/>
      <c r="I114" s="310"/>
      <c r="J114" s="70">
        <f>J955</f>
        <v>0</v>
      </c>
      <c r="L114" s="67"/>
    </row>
    <row r="115" spans="1:31" s="4" customFormat="1" ht="24.95" customHeight="1">
      <c r="B115" s="63"/>
      <c r="D115" s="64" t="s">
        <v>140</v>
      </c>
      <c r="E115" s="65"/>
      <c r="F115" s="65"/>
      <c r="G115" s="65"/>
      <c r="H115" s="65"/>
      <c r="I115" s="309"/>
      <c r="J115" s="66">
        <f>J991</f>
        <v>0</v>
      </c>
      <c r="L115" s="63"/>
    </row>
    <row r="116" spans="1:31" s="2" customFormat="1" ht="21.75" customHeight="1">
      <c r="A116" s="21"/>
      <c r="B116" s="22"/>
      <c r="C116" s="21"/>
      <c r="D116" s="21"/>
      <c r="E116" s="21"/>
      <c r="F116" s="21"/>
      <c r="G116" s="21"/>
      <c r="H116" s="21"/>
      <c r="I116" s="116"/>
      <c r="J116" s="21"/>
      <c r="K116" s="21"/>
      <c r="L116" s="25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31" s="2" customFormat="1" ht="6.95" customHeight="1">
      <c r="A117" s="21"/>
      <c r="B117" s="30"/>
      <c r="C117" s="31"/>
      <c r="D117" s="31"/>
      <c r="E117" s="31"/>
      <c r="F117" s="31"/>
      <c r="G117" s="31"/>
      <c r="H117" s="31"/>
      <c r="I117" s="306"/>
      <c r="J117" s="31"/>
      <c r="K117" s="31"/>
      <c r="L117" s="25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21" spans="1:31" s="2" customFormat="1" ht="6.95" customHeight="1">
      <c r="A121" s="21"/>
      <c r="B121" s="32"/>
      <c r="C121" s="33"/>
      <c r="D121" s="33"/>
      <c r="E121" s="33"/>
      <c r="F121" s="33"/>
      <c r="G121" s="33"/>
      <c r="H121" s="33"/>
      <c r="I121" s="307"/>
      <c r="J121" s="33"/>
      <c r="K121" s="33"/>
      <c r="L121" s="25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31" s="2" customFormat="1" ht="24.95" customHeight="1">
      <c r="A122" s="21"/>
      <c r="B122" s="22"/>
      <c r="C122" s="16" t="s">
        <v>141</v>
      </c>
      <c r="D122" s="21"/>
      <c r="E122" s="21"/>
      <c r="F122" s="21"/>
      <c r="G122" s="21"/>
      <c r="H122" s="21"/>
      <c r="I122" s="116"/>
      <c r="J122" s="21"/>
      <c r="K122" s="21"/>
      <c r="L122" s="25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31" s="2" customFormat="1" ht="6.95" customHeight="1">
      <c r="A123" s="21"/>
      <c r="B123" s="22"/>
      <c r="C123" s="21"/>
      <c r="D123" s="21"/>
      <c r="E123" s="21"/>
      <c r="F123" s="21"/>
      <c r="G123" s="21"/>
      <c r="H123" s="21"/>
      <c r="I123" s="116"/>
      <c r="J123" s="21"/>
      <c r="K123" s="21"/>
      <c r="L123" s="25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31" s="2" customFormat="1" ht="12" customHeight="1">
      <c r="A124" s="21"/>
      <c r="B124" s="22"/>
      <c r="C124" s="18" t="s">
        <v>16</v>
      </c>
      <c r="D124" s="21"/>
      <c r="E124" s="21"/>
      <c r="F124" s="21"/>
      <c r="G124" s="21"/>
      <c r="H124" s="21"/>
      <c r="I124" s="116"/>
      <c r="J124" s="21"/>
      <c r="K124" s="21"/>
      <c r="L124" s="25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31" s="2" customFormat="1" ht="26.25" customHeight="1">
      <c r="A125" s="21"/>
      <c r="B125" s="22"/>
      <c r="C125" s="21"/>
      <c r="D125" s="21"/>
      <c r="E125" s="134" t="str">
        <f>E7</f>
        <v>Snížení energetické náročnost budovy školy gymnázia SOŠ a VOŠ,Nový Bydžov</v>
      </c>
      <c r="F125" s="135"/>
      <c r="G125" s="135"/>
      <c r="H125" s="135"/>
      <c r="I125" s="116"/>
      <c r="J125" s="21"/>
      <c r="K125" s="21"/>
      <c r="L125" s="25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pans="1:31" s="2" customFormat="1" ht="12" customHeight="1">
      <c r="A126" s="21"/>
      <c r="B126" s="22"/>
      <c r="C126" s="18" t="s">
        <v>115</v>
      </c>
      <c r="D126" s="21"/>
      <c r="E126" s="21"/>
      <c r="F126" s="21"/>
      <c r="G126" s="21"/>
      <c r="H126" s="21"/>
      <c r="I126" s="116"/>
      <c r="J126" s="21"/>
      <c r="K126" s="21"/>
      <c r="L126" s="25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</row>
    <row r="127" spans="1:31" s="2" customFormat="1" ht="16.5" customHeight="1">
      <c r="A127" s="21"/>
      <c r="B127" s="22"/>
      <c r="C127" s="21"/>
      <c r="D127" s="21"/>
      <c r="E127" s="132" t="str">
        <f>E9</f>
        <v>01 - Zateplení obvodového...</v>
      </c>
      <c r="F127" s="133"/>
      <c r="G127" s="133"/>
      <c r="H127" s="133"/>
      <c r="I127" s="116"/>
      <c r="J127" s="21"/>
      <c r="K127" s="21"/>
      <c r="L127" s="25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</row>
    <row r="128" spans="1:31" s="2" customFormat="1" ht="6.95" customHeight="1">
      <c r="A128" s="21"/>
      <c r="B128" s="22"/>
      <c r="C128" s="21"/>
      <c r="D128" s="21"/>
      <c r="E128" s="21"/>
      <c r="F128" s="21"/>
      <c r="G128" s="21"/>
      <c r="H128" s="21"/>
      <c r="I128" s="116"/>
      <c r="J128" s="21"/>
      <c r="K128" s="21"/>
      <c r="L128" s="25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</row>
    <row r="129" spans="1:65" s="2" customFormat="1" ht="12" customHeight="1">
      <c r="A129" s="21"/>
      <c r="B129" s="22"/>
      <c r="C129" s="18" t="s">
        <v>20</v>
      </c>
      <c r="D129" s="21"/>
      <c r="E129" s="21"/>
      <c r="F129" s="17" t="str">
        <f>F12</f>
        <v xml:space="preserve"> </v>
      </c>
      <c r="G129" s="21"/>
      <c r="H129" s="21"/>
      <c r="I129" s="297" t="s">
        <v>22</v>
      </c>
      <c r="J129" s="34" t="str">
        <f>IF(J12="","",J12)</f>
        <v>25. 3. 2022</v>
      </c>
      <c r="K129" s="21"/>
      <c r="L129" s="25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</row>
    <row r="130" spans="1:65" s="2" customFormat="1" ht="6.95" customHeight="1">
      <c r="A130" s="21"/>
      <c r="B130" s="22"/>
      <c r="C130" s="21"/>
      <c r="D130" s="21"/>
      <c r="E130" s="21"/>
      <c r="F130" s="21"/>
      <c r="G130" s="21"/>
      <c r="H130" s="21"/>
      <c r="I130" s="116"/>
      <c r="J130" s="21"/>
      <c r="K130" s="21"/>
      <c r="L130" s="25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</row>
    <row r="131" spans="1:65" s="2" customFormat="1" ht="15.2" customHeight="1">
      <c r="A131" s="21"/>
      <c r="B131" s="22"/>
      <c r="C131" s="18" t="s">
        <v>24</v>
      </c>
      <c r="D131" s="21"/>
      <c r="E131" s="21"/>
      <c r="F131" s="17" t="str">
        <f>E15</f>
        <v xml:space="preserve"> </v>
      </c>
      <c r="G131" s="21"/>
      <c r="H131" s="21"/>
      <c r="I131" s="297" t="s">
        <v>29</v>
      </c>
      <c r="J131" s="20" t="str">
        <f>E21</f>
        <v xml:space="preserve"> </v>
      </c>
      <c r="K131" s="21"/>
      <c r="L131" s="25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</row>
    <row r="132" spans="1:65" s="2" customFormat="1" ht="15.2" customHeight="1">
      <c r="A132" s="21"/>
      <c r="B132" s="22"/>
      <c r="C132" s="18" t="s">
        <v>27</v>
      </c>
      <c r="D132" s="21"/>
      <c r="E132" s="21"/>
      <c r="F132" s="17" t="str">
        <f>IF(E18="","",E18)</f>
        <v>Vyplň údaj</v>
      </c>
      <c r="G132" s="21"/>
      <c r="H132" s="21"/>
      <c r="I132" s="297" t="s">
        <v>31</v>
      </c>
      <c r="J132" s="20" t="str">
        <f>E24</f>
        <v xml:space="preserve"> </v>
      </c>
      <c r="K132" s="21"/>
      <c r="L132" s="25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</row>
    <row r="133" spans="1:65" s="2" customFormat="1" ht="10.35" customHeight="1">
      <c r="A133" s="21"/>
      <c r="B133" s="22"/>
      <c r="C133" s="21"/>
      <c r="D133" s="21"/>
      <c r="E133" s="21"/>
      <c r="F133" s="21"/>
      <c r="G133" s="21"/>
      <c r="H133" s="21"/>
      <c r="I133" s="116"/>
      <c r="J133" s="21"/>
      <c r="K133" s="21"/>
      <c r="L133" s="25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</row>
    <row r="134" spans="1:65" s="6" customFormat="1" ht="29.25" customHeight="1">
      <c r="A134" s="71"/>
      <c r="B134" s="72"/>
      <c r="C134" s="256" t="s">
        <v>142</v>
      </c>
      <c r="D134" s="257" t="s">
        <v>58</v>
      </c>
      <c r="E134" s="257" t="s">
        <v>54</v>
      </c>
      <c r="F134" s="257" t="s">
        <v>55</v>
      </c>
      <c r="G134" s="257" t="s">
        <v>143</v>
      </c>
      <c r="H134" s="257" t="s">
        <v>144</v>
      </c>
      <c r="I134" s="311" t="s">
        <v>145</v>
      </c>
      <c r="J134" s="257" t="s">
        <v>119</v>
      </c>
      <c r="K134" s="258" t="s">
        <v>146</v>
      </c>
      <c r="L134" s="73"/>
      <c r="M134" s="39" t="s">
        <v>1</v>
      </c>
      <c r="N134" s="40" t="s">
        <v>37</v>
      </c>
      <c r="O134" s="40" t="s">
        <v>147</v>
      </c>
      <c r="P134" s="40" t="s">
        <v>148</v>
      </c>
      <c r="Q134" s="40" t="s">
        <v>149</v>
      </c>
      <c r="R134" s="40" t="s">
        <v>150</v>
      </c>
      <c r="S134" s="40" t="s">
        <v>151</v>
      </c>
      <c r="T134" s="41" t="s">
        <v>152</v>
      </c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</row>
    <row r="135" spans="1:65" s="2" customFormat="1" ht="22.9" customHeight="1">
      <c r="A135" s="21"/>
      <c r="B135" s="22"/>
      <c r="C135" s="227" t="s">
        <v>153</v>
      </c>
      <c r="D135" s="162"/>
      <c r="E135" s="162"/>
      <c r="F135" s="162"/>
      <c r="G135" s="162"/>
      <c r="H135" s="162"/>
      <c r="I135" s="116"/>
      <c r="J135" s="259">
        <f>BK135</f>
        <v>0</v>
      </c>
      <c r="K135" s="162"/>
      <c r="L135" s="22"/>
      <c r="M135" s="42"/>
      <c r="N135" s="35"/>
      <c r="O135" s="43"/>
      <c r="P135" s="74">
        <f>P136+P723+P991</f>
        <v>0</v>
      </c>
      <c r="Q135" s="43"/>
      <c r="R135" s="74">
        <f>R136+R723+R991</f>
        <v>108.94354000000001</v>
      </c>
      <c r="S135" s="43"/>
      <c r="T135" s="75">
        <f>T136+T723+T991</f>
        <v>53.847178999999997</v>
      </c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T135" s="12" t="s">
        <v>72</v>
      </c>
      <c r="AU135" s="12" t="s">
        <v>121</v>
      </c>
      <c r="BK135" s="76">
        <f>BK136+BK723+BK991</f>
        <v>0</v>
      </c>
    </row>
    <row r="136" spans="1:65" s="7" customFormat="1" ht="25.9" customHeight="1">
      <c r="B136" s="77"/>
      <c r="C136" s="260"/>
      <c r="D136" s="261" t="s">
        <v>72</v>
      </c>
      <c r="E136" s="262" t="s">
        <v>154</v>
      </c>
      <c r="F136" s="262" t="s">
        <v>155</v>
      </c>
      <c r="G136" s="260"/>
      <c r="H136" s="260"/>
      <c r="I136" s="79"/>
      <c r="J136" s="263">
        <f>BK136</f>
        <v>0</v>
      </c>
      <c r="K136" s="260"/>
      <c r="L136" s="77"/>
      <c r="M136" s="80"/>
      <c r="N136" s="81"/>
      <c r="O136" s="81"/>
      <c r="P136" s="82">
        <f>P137+P156+P179+P184+P647+P714+P721</f>
        <v>0</v>
      </c>
      <c r="Q136" s="81"/>
      <c r="R136" s="82">
        <f>R137+R156+R179+R184+R647+R714+R721</f>
        <v>101.84156441000002</v>
      </c>
      <c r="S136" s="81"/>
      <c r="T136" s="83">
        <f>T137+T156+T179+T184+T647+T714+T721</f>
        <v>53.138309999999997</v>
      </c>
      <c r="AR136" s="78" t="s">
        <v>81</v>
      </c>
      <c r="AT136" s="84" t="s">
        <v>72</v>
      </c>
      <c r="AU136" s="84" t="s">
        <v>73</v>
      </c>
      <c r="AY136" s="78" t="s">
        <v>156</v>
      </c>
      <c r="BK136" s="85">
        <f>BK137+BK156+BK179+BK184+BK647+BK714+BK721</f>
        <v>0</v>
      </c>
    </row>
    <row r="137" spans="1:65" s="7" customFormat="1" ht="22.9" customHeight="1">
      <c r="B137" s="77"/>
      <c r="C137" s="260"/>
      <c r="D137" s="261" t="s">
        <v>72</v>
      </c>
      <c r="E137" s="264" t="s">
        <v>81</v>
      </c>
      <c r="F137" s="264" t="s">
        <v>157</v>
      </c>
      <c r="G137" s="260"/>
      <c r="H137" s="260"/>
      <c r="I137" s="79"/>
      <c r="J137" s="265">
        <f>BK137</f>
        <v>0</v>
      </c>
      <c r="K137" s="260"/>
      <c r="L137" s="77"/>
      <c r="M137" s="80"/>
      <c r="N137" s="81"/>
      <c r="O137" s="81"/>
      <c r="P137" s="82">
        <f>SUM(P138:P155)</f>
        <v>0</v>
      </c>
      <c r="Q137" s="81"/>
      <c r="R137" s="82">
        <f>SUM(R138:R155)</f>
        <v>0</v>
      </c>
      <c r="S137" s="81"/>
      <c r="T137" s="83">
        <f>SUM(T138:T155)</f>
        <v>27.776</v>
      </c>
      <c r="AR137" s="78" t="s">
        <v>81</v>
      </c>
      <c r="AT137" s="84" t="s">
        <v>72</v>
      </c>
      <c r="AU137" s="84" t="s">
        <v>81</v>
      </c>
      <c r="AY137" s="78" t="s">
        <v>156</v>
      </c>
      <c r="BK137" s="85">
        <f>SUM(BK138:BK155)</f>
        <v>0</v>
      </c>
    </row>
    <row r="138" spans="1:65" s="2" customFormat="1" ht="24.2" customHeight="1">
      <c r="A138" s="21"/>
      <c r="B138" s="86"/>
      <c r="C138" s="266" t="s">
        <v>81</v>
      </c>
      <c r="D138" s="266" t="s">
        <v>158</v>
      </c>
      <c r="E138" s="267" t="s">
        <v>159</v>
      </c>
      <c r="F138" s="268" t="s">
        <v>160</v>
      </c>
      <c r="G138" s="269" t="s">
        <v>161</v>
      </c>
      <c r="H138" s="270">
        <v>49.6</v>
      </c>
      <c r="I138" s="87"/>
      <c r="J138" s="271">
        <f>ROUND(I138*H138,2)</f>
        <v>0</v>
      </c>
      <c r="K138" s="268" t="s">
        <v>162</v>
      </c>
      <c r="L138" s="22"/>
      <c r="M138" s="88" t="s">
        <v>1</v>
      </c>
      <c r="N138" s="89" t="s">
        <v>38</v>
      </c>
      <c r="O138" s="36"/>
      <c r="P138" s="90">
        <f>O138*H138</f>
        <v>0</v>
      </c>
      <c r="Q138" s="90">
        <v>0</v>
      </c>
      <c r="R138" s="90">
        <f>Q138*H138</f>
        <v>0</v>
      </c>
      <c r="S138" s="90">
        <v>0.26</v>
      </c>
      <c r="T138" s="91">
        <f>S138*H138</f>
        <v>12.896000000000001</v>
      </c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R138" s="92" t="s">
        <v>163</v>
      </c>
      <c r="AT138" s="92" t="s">
        <v>158</v>
      </c>
      <c r="AU138" s="92" t="s">
        <v>83</v>
      </c>
      <c r="AY138" s="12" t="s">
        <v>156</v>
      </c>
      <c r="BE138" s="93">
        <f>IF(N138="základní",J138,0)</f>
        <v>0</v>
      </c>
      <c r="BF138" s="93">
        <f>IF(N138="snížená",J138,0)</f>
        <v>0</v>
      </c>
      <c r="BG138" s="93">
        <f>IF(N138="zákl. přenesená",J138,0)</f>
        <v>0</v>
      </c>
      <c r="BH138" s="93">
        <f>IF(N138="sníž. přenesená",J138,0)</f>
        <v>0</v>
      </c>
      <c r="BI138" s="93">
        <f>IF(N138="nulová",J138,0)</f>
        <v>0</v>
      </c>
      <c r="BJ138" s="12" t="s">
        <v>81</v>
      </c>
      <c r="BK138" s="93">
        <f>ROUND(I138*H138,2)</f>
        <v>0</v>
      </c>
      <c r="BL138" s="12" t="s">
        <v>163</v>
      </c>
      <c r="BM138" s="92" t="s">
        <v>83</v>
      </c>
    </row>
    <row r="139" spans="1:65" s="8" customFormat="1">
      <c r="B139" s="94"/>
      <c r="C139" s="272"/>
      <c r="D139" s="273" t="s">
        <v>164</v>
      </c>
      <c r="E139" s="274" t="s">
        <v>1</v>
      </c>
      <c r="F139" s="275" t="s">
        <v>165</v>
      </c>
      <c r="G139" s="272"/>
      <c r="H139" s="274" t="s">
        <v>1</v>
      </c>
      <c r="I139" s="96"/>
      <c r="J139" s="272"/>
      <c r="K139" s="272"/>
      <c r="L139" s="94"/>
      <c r="M139" s="97"/>
      <c r="N139" s="98"/>
      <c r="O139" s="98"/>
      <c r="P139" s="98"/>
      <c r="Q139" s="98"/>
      <c r="R139" s="98"/>
      <c r="S139" s="98"/>
      <c r="T139" s="99"/>
      <c r="AT139" s="95" t="s">
        <v>164</v>
      </c>
      <c r="AU139" s="95" t="s">
        <v>83</v>
      </c>
      <c r="AV139" s="8" t="s">
        <v>81</v>
      </c>
      <c r="AW139" s="8" t="s">
        <v>30</v>
      </c>
      <c r="AX139" s="8" t="s">
        <v>73</v>
      </c>
      <c r="AY139" s="95" t="s">
        <v>156</v>
      </c>
    </row>
    <row r="140" spans="1:65" s="9" customFormat="1">
      <c r="B140" s="100"/>
      <c r="C140" s="276"/>
      <c r="D140" s="273" t="s">
        <v>164</v>
      </c>
      <c r="E140" s="277" t="s">
        <v>1</v>
      </c>
      <c r="F140" s="278" t="s">
        <v>166</v>
      </c>
      <c r="G140" s="276"/>
      <c r="H140" s="279">
        <v>49.6</v>
      </c>
      <c r="I140" s="102"/>
      <c r="J140" s="276"/>
      <c r="K140" s="276"/>
      <c r="L140" s="100"/>
      <c r="M140" s="103"/>
      <c r="N140" s="104"/>
      <c r="O140" s="104"/>
      <c r="P140" s="104"/>
      <c r="Q140" s="104"/>
      <c r="R140" s="104"/>
      <c r="S140" s="104"/>
      <c r="T140" s="105"/>
      <c r="AT140" s="101" t="s">
        <v>164</v>
      </c>
      <c r="AU140" s="101" t="s">
        <v>83</v>
      </c>
      <c r="AV140" s="9" t="s">
        <v>83</v>
      </c>
      <c r="AW140" s="9" t="s">
        <v>30</v>
      </c>
      <c r="AX140" s="9" t="s">
        <v>73</v>
      </c>
      <c r="AY140" s="101" t="s">
        <v>156</v>
      </c>
    </row>
    <row r="141" spans="1:65" s="10" customFormat="1">
      <c r="B141" s="106"/>
      <c r="C141" s="280"/>
      <c r="D141" s="273" t="s">
        <v>164</v>
      </c>
      <c r="E141" s="281" t="s">
        <v>1</v>
      </c>
      <c r="F141" s="282" t="s">
        <v>167</v>
      </c>
      <c r="G141" s="280"/>
      <c r="H141" s="283">
        <v>49.6</v>
      </c>
      <c r="I141" s="108"/>
      <c r="J141" s="280"/>
      <c r="K141" s="280"/>
      <c r="L141" s="106"/>
      <c r="M141" s="109"/>
      <c r="N141" s="110"/>
      <c r="O141" s="110"/>
      <c r="P141" s="110"/>
      <c r="Q141" s="110"/>
      <c r="R141" s="110"/>
      <c r="S141" s="110"/>
      <c r="T141" s="111"/>
      <c r="AT141" s="107" t="s">
        <v>164</v>
      </c>
      <c r="AU141" s="107" t="s">
        <v>83</v>
      </c>
      <c r="AV141" s="10" t="s">
        <v>163</v>
      </c>
      <c r="AW141" s="10" t="s">
        <v>30</v>
      </c>
      <c r="AX141" s="10" t="s">
        <v>81</v>
      </c>
      <c r="AY141" s="107" t="s">
        <v>156</v>
      </c>
    </row>
    <row r="142" spans="1:65" s="2" customFormat="1" ht="24.2" customHeight="1">
      <c r="A142" s="21"/>
      <c r="B142" s="86"/>
      <c r="C142" s="266" t="s">
        <v>83</v>
      </c>
      <c r="D142" s="266" t="s">
        <v>158</v>
      </c>
      <c r="E142" s="267" t="s">
        <v>168</v>
      </c>
      <c r="F142" s="268" t="s">
        <v>169</v>
      </c>
      <c r="G142" s="269" t="s">
        <v>161</v>
      </c>
      <c r="H142" s="270">
        <v>49.6</v>
      </c>
      <c r="I142" s="87"/>
      <c r="J142" s="271">
        <f>ROUND(I142*H142,2)</f>
        <v>0</v>
      </c>
      <c r="K142" s="268" t="s">
        <v>162</v>
      </c>
      <c r="L142" s="22"/>
      <c r="M142" s="88" t="s">
        <v>1</v>
      </c>
      <c r="N142" s="89" t="s">
        <v>38</v>
      </c>
      <c r="O142" s="36"/>
      <c r="P142" s="90">
        <f>O142*H142</f>
        <v>0</v>
      </c>
      <c r="Q142" s="90">
        <v>0</v>
      </c>
      <c r="R142" s="90">
        <f>Q142*H142</f>
        <v>0</v>
      </c>
      <c r="S142" s="90">
        <v>0.3</v>
      </c>
      <c r="T142" s="91">
        <f>S142*H142</f>
        <v>14.879999999999999</v>
      </c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R142" s="92" t="s">
        <v>163</v>
      </c>
      <c r="AT142" s="92" t="s">
        <v>158</v>
      </c>
      <c r="AU142" s="92" t="s">
        <v>83</v>
      </c>
      <c r="AY142" s="12" t="s">
        <v>156</v>
      </c>
      <c r="BE142" s="93">
        <f>IF(N142="základní",J142,0)</f>
        <v>0</v>
      </c>
      <c r="BF142" s="93">
        <f>IF(N142="snížená",J142,0)</f>
        <v>0</v>
      </c>
      <c r="BG142" s="93">
        <f>IF(N142="zákl. přenesená",J142,0)</f>
        <v>0</v>
      </c>
      <c r="BH142" s="93">
        <f>IF(N142="sníž. přenesená",J142,0)</f>
        <v>0</v>
      </c>
      <c r="BI142" s="93">
        <f>IF(N142="nulová",J142,0)</f>
        <v>0</v>
      </c>
      <c r="BJ142" s="12" t="s">
        <v>81</v>
      </c>
      <c r="BK142" s="93">
        <f>ROUND(I142*H142,2)</f>
        <v>0</v>
      </c>
      <c r="BL142" s="12" t="s">
        <v>163</v>
      </c>
      <c r="BM142" s="92" t="s">
        <v>163</v>
      </c>
    </row>
    <row r="143" spans="1:65" s="8" customFormat="1">
      <c r="B143" s="94"/>
      <c r="C143" s="272"/>
      <c r="D143" s="273" t="s">
        <v>164</v>
      </c>
      <c r="E143" s="274" t="s">
        <v>1</v>
      </c>
      <c r="F143" s="275" t="s">
        <v>165</v>
      </c>
      <c r="G143" s="272"/>
      <c r="H143" s="274" t="s">
        <v>1</v>
      </c>
      <c r="I143" s="96"/>
      <c r="J143" s="272"/>
      <c r="K143" s="272"/>
      <c r="L143" s="94"/>
      <c r="M143" s="97"/>
      <c r="N143" s="98"/>
      <c r="O143" s="98"/>
      <c r="P143" s="98"/>
      <c r="Q143" s="98"/>
      <c r="R143" s="98"/>
      <c r="S143" s="98"/>
      <c r="T143" s="99"/>
      <c r="AT143" s="95" t="s">
        <v>164</v>
      </c>
      <c r="AU143" s="95" t="s">
        <v>83</v>
      </c>
      <c r="AV143" s="8" t="s">
        <v>81</v>
      </c>
      <c r="AW143" s="8" t="s">
        <v>30</v>
      </c>
      <c r="AX143" s="8" t="s">
        <v>73</v>
      </c>
      <c r="AY143" s="95" t="s">
        <v>156</v>
      </c>
    </row>
    <row r="144" spans="1:65" s="9" customFormat="1">
      <c r="B144" s="100"/>
      <c r="C144" s="276"/>
      <c r="D144" s="273" t="s">
        <v>164</v>
      </c>
      <c r="E144" s="277" t="s">
        <v>1</v>
      </c>
      <c r="F144" s="278" t="s">
        <v>166</v>
      </c>
      <c r="G144" s="276"/>
      <c r="H144" s="279">
        <v>49.6</v>
      </c>
      <c r="I144" s="102"/>
      <c r="J144" s="276"/>
      <c r="K144" s="276"/>
      <c r="L144" s="100"/>
      <c r="M144" s="103"/>
      <c r="N144" s="104"/>
      <c r="O144" s="104"/>
      <c r="P144" s="104"/>
      <c r="Q144" s="104"/>
      <c r="R144" s="104"/>
      <c r="S144" s="104"/>
      <c r="T144" s="105"/>
      <c r="AT144" s="101" t="s">
        <v>164</v>
      </c>
      <c r="AU144" s="101" t="s">
        <v>83</v>
      </c>
      <c r="AV144" s="9" t="s">
        <v>83</v>
      </c>
      <c r="AW144" s="9" t="s">
        <v>30</v>
      </c>
      <c r="AX144" s="9" t="s">
        <v>73</v>
      </c>
      <c r="AY144" s="101" t="s">
        <v>156</v>
      </c>
    </row>
    <row r="145" spans="1:65" s="10" customFormat="1">
      <c r="B145" s="106"/>
      <c r="C145" s="280"/>
      <c r="D145" s="273" t="s">
        <v>164</v>
      </c>
      <c r="E145" s="281" t="s">
        <v>1</v>
      </c>
      <c r="F145" s="282" t="s">
        <v>167</v>
      </c>
      <c r="G145" s="280"/>
      <c r="H145" s="283">
        <v>49.6</v>
      </c>
      <c r="I145" s="108"/>
      <c r="J145" s="280"/>
      <c r="K145" s="280"/>
      <c r="L145" s="106"/>
      <c r="M145" s="109"/>
      <c r="N145" s="110"/>
      <c r="O145" s="110"/>
      <c r="P145" s="110"/>
      <c r="Q145" s="110"/>
      <c r="R145" s="110"/>
      <c r="S145" s="110"/>
      <c r="T145" s="111"/>
      <c r="AT145" s="107" t="s">
        <v>164</v>
      </c>
      <c r="AU145" s="107" t="s">
        <v>83</v>
      </c>
      <c r="AV145" s="10" t="s">
        <v>163</v>
      </c>
      <c r="AW145" s="10" t="s">
        <v>30</v>
      </c>
      <c r="AX145" s="10" t="s">
        <v>81</v>
      </c>
      <c r="AY145" s="107" t="s">
        <v>156</v>
      </c>
    </row>
    <row r="146" spans="1:65" s="2" customFormat="1" ht="24.2" customHeight="1">
      <c r="A146" s="21"/>
      <c r="B146" s="86"/>
      <c r="C146" s="266" t="s">
        <v>170</v>
      </c>
      <c r="D146" s="266" t="s">
        <v>158</v>
      </c>
      <c r="E146" s="267" t="s">
        <v>171</v>
      </c>
      <c r="F146" s="268" t="s">
        <v>172</v>
      </c>
      <c r="G146" s="269" t="s">
        <v>161</v>
      </c>
      <c r="H146" s="270">
        <v>49.6</v>
      </c>
      <c r="I146" s="87"/>
      <c r="J146" s="271">
        <f>ROUND(I146*H146,2)</f>
        <v>0</v>
      </c>
      <c r="K146" s="268" t="s">
        <v>162</v>
      </c>
      <c r="L146" s="22"/>
      <c r="M146" s="88" t="s">
        <v>1</v>
      </c>
      <c r="N146" s="89" t="s">
        <v>38</v>
      </c>
      <c r="O146" s="36"/>
      <c r="P146" s="90">
        <f>O146*H146</f>
        <v>0</v>
      </c>
      <c r="Q146" s="90">
        <v>0</v>
      </c>
      <c r="R146" s="90">
        <f>Q146*H146</f>
        <v>0</v>
      </c>
      <c r="S146" s="90">
        <v>0</v>
      </c>
      <c r="T146" s="91">
        <f>S146*H146</f>
        <v>0</v>
      </c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R146" s="92" t="s">
        <v>163</v>
      </c>
      <c r="AT146" s="92" t="s">
        <v>158</v>
      </c>
      <c r="AU146" s="92" t="s">
        <v>83</v>
      </c>
      <c r="AY146" s="12" t="s">
        <v>156</v>
      </c>
      <c r="BE146" s="93">
        <f>IF(N146="základní",J146,0)</f>
        <v>0</v>
      </c>
      <c r="BF146" s="93">
        <f>IF(N146="snížená",J146,0)</f>
        <v>0</v>
      </c>
      <c r="BG146" s="93">
        <f>IF(N146="zákl. přenesená",J146,0)</f>
        <v>0</v>
      </c>
      <c r="BH146" s="93">
        <f>IF(N146="sníž. přenesená",J146,0)</f>
        <v>0</v>
      </c>
      <c r="BI146" s="93">
        <f>IF(N146="nulová",J146,0)</f>
        <v>0</v>
      </c>
      <c r="BJ146" s="12" t="s">
        <v>81</v>
      </c>
      <c r="BK146" s="93">
        <f>ROUND(I146*H146,2)</f>
        <v>0</v>
      </c>
      <c r="BL146" s="12" t="s">
        <v>163</v>
      </c>
      <c r="BM146" s="92" t="s">
        <v>173</v>
      </c>
    </row>
    <row r="147" spans="1:65" s="8" customFormat="1">
      <c r="B147" s="94"/>
      <c r="C147" s="272"/>
      <c r="D147" s="273" t="s">
        <v>164</v>
      </c>
      <c r="E147" s="274" t="s">
        <v>1</v>
      </c>
      <c r="F147" s="275" t="s">
        <v>165</v>
      </c>
      <c r="G147" s="272"/>
      <c r="H147" s="274" t="s">
        <v>1</v>
      </c>
      <c r="I147" s="96"/>
      <c r="J147" s="272"/>
      <c r="K147" s="272"/>
      <c r="L147" s="94"/>
      <c r="M147" s="97"/>
      <c r="N147" s="98"/>
      <c r="O147" s="98"/>
      <c r="P147" s="98"/>
      <c r="Q147" s="98"/>
      <c r="R147" s="98"/>
      <c r="S147" s="98"/>
      <c r="T147" s="99"/>
      <c r="AT147" s="95" t="s">
        <v>164</v>
      </c>
      <c r="AU147" s="95" t="s">
        <v>83</v>
      </c>
      <c r="AV147" s="8" t="s">
        <v>81</v>
      </c>
      <c r="AW147" s="8" t="s">
        <v>30</v>
      </c>
      <c r="AX147" s="8" t="s">
        <v>73</v>
      </c>
      <c r="AY147" s="95" t="s">
        <v>156</v>
      </c>
    </row>
    <row r="148" spans="1:65" s="9" customFormat="1">
      <c r="B148" s="100"/>
      <c r="C148" s="276"/>
      <c r="D148" s="273" t="s">
        <v>164</v>
      </c>
      <c r="E148" s="277" t="s">
        <v>1</v>
      </c>
      <c r="F148" s="278" t="s">
        <v>166</v>
      </c>
      <c r="G148" s="276"/>
      <c r="H148" s="279">
        <v>49.6</v>
      </c>
      <c r="I148" s="102"/>
      <c r="J148" s="276"/>
      <c r="K148" s="276"/>
      <c r="L148" s="100"/>
      <c r="M148" s="103"/>
      <c r="N148" s="104"/>
      <c r="O148" s="104"/>
      <c r="P148" s="104"/>
      <c r="Q148" s="104"/>
      <c r="R148" s="104"/>
      <c r="S148" s="104"/>
      <c r="T148" s="105"/>
      <c r="AT148" s="101" t="s">
        <v>164</v>
      </c>
      <c r="AU148" s="101" t="s">
        <v>83</v>
      </c>
      <c r="AV148" s="9" t="s">
        <v>83</v>
      </c>
      <c r="AW148" s="9" t="s">
        <v>30</v>
      </c>
      <c r="AX148" s="9" t="s">
        <v>73</v>
      </c>
      <c r="AY148" s="101" t="s">
        <v>156</v>
      </c>
    </row>
    <row r="149" spans="1:65" s="10" customFormat="1">
      <c r="B149" s="106"/>
      <c r="C149" s="280"/>
      <c r="D149" s="273" t="s">
        <v>164</v>
      </c>
      <c r="E149" s="281" t="s">
        <v>1</v>
      </c>
      <c r="F149" s="282" t="s">
        <v>167</v>
      </c>
      <c r="G149" s="280"/>
      <c r="H149" s="283">
        <v>49.6</v>
      </c>
      <c r="I149" s="108"/>
      <c r="J149" s="280"/>
      <c r="K149" s="280"/>
      <c r="L149" s="106"/>
      <c r="M149" s="109"/>
      <c r="N149" s="110"/>
      <c r="O149" s="110"/>
      <c r="P149" s="110"/>
      <c r="Q149" s="110"/>
      <c r="R149" s="110"/>
      <c r="S149" s="110"/>
      <c r="T149" s="111"/>
      <c r="AT149" s="107" t="s">
        <v>164</v>
      </c>
      <c r="AU149" s="107" t="s">
        <v>83</v>
      </c>
      <c r="AV149" s="10" t="s">
        <v>163</v>
      </c>
      <c r="AW149" s="10" t="s">
        <v>30</v>
      </c>
      <c r="AX149" s="10" t="s">
        <v>81</v>
      </c>
      <c r="AY149" s="107" t="s">
        <v>156</v>
      </c>
    </row>
    <row r="150" spans="1:65" s="2" customFormat="1" ht="24.2" customHeight="1">
      <c r="A150" s="21"/>
      <c r="B150" s="86"/>
      <c r="C150" s="266" t="s">
        <v>163</v>
      </c>
      <c r="D150" s="266" t="s">
        <v>158</v>
      </c>
      <c r="E150" s="267" t="s">
        <v>174</v>
      </c>
      <c r="F150" s="268" t="s">
        <v>175</v>
      </c>
      <c r="G150" s="269" t="s">
        <v>161</v>
      </c>
      <c r="H150" s="270">
        <v>49.6</v>
      </c>
      <c r="I150" s="87"/>
      <c r="J150" s="271">
        <f>ROUND(I150*H150,2)</f>
        <v>0</v>
      </c>
      <c r="K150" s="268" t="s">
        <v>162</v>
      </c>
      <c r="L150" s="22"/>
      <c r="M150" s="88" t="s">
        <v>1</v>
      </c>
      <c r="N150" s="89" t="s">
        <v>38</v>
      </c>
      <c r="O150" s="36"/>
      <c r="P150" s="90">
        <f>O150*H150</f>
        <v>0</v>
      </c>
      <c r="Q150" s="90">
        <v>0</v>
      </c>
      <c r="R150" s="90">
        <f>Q150*H150</f>
        <v>0</v>
      </c>
      <c r="S150" s="90">
        <v>0</v>
      </c>
      <c r="T150" s="91">
        <f>S150*H150</f>
        <v>0</v>
      </c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R150" s="92" t="s">
        <v>163</v>
      </c>
      <c r="AT150" s="92" t="s">
        <v>158</v>
      </c>
      <c r="AU150" s="92" t="s">
        <v>83</v>
      </c>
      <c r="AY150" s="12" t="s">
        <v>156</v>
      </c>
      <c r="BE150" s="93">
        <f>IF(N150="základní",J150,0)</f>
        <v>0</v>
      </c>
      <c r="BF150" s="93">
        <f>IF(N150="snížená",J150,0)</f>
        <v>0</v>
      </c>
      <c r="BG150" s="93">
        <f>IF(N150="zákl. přenesená",J150,0)</f>
        <v>0</v>
      </c>
      <c r="BH150" s="93">
        <f>IF(N150="sníž. přenesená",J150,0)</f>
        <v>0</v>
      </c>
      <c r="BI150" s="93">
        <f>IF(N150="nulová",J150,0)</f>
        <v>0</v>
      </c>
      <c r="BJ150" s="12" t="s">
        <v>81</v>
      </c>
      <c r="BK150" s="93">
        <f>ROUND(I150*H150,2)</f>
        <v>0</v>
      </c>
      <c r="BL150" s="12" t="s">
        <v>163</v>
      </c>
      <c r="BM150" s="92" t="s">
        <v>176</v>
      </c>
    </row>
    <row r="151" spans="1:65" s="9" customFormat="1">
      <c r="B151" s="100"/>
      <c r="C151" s="276"/>
      <c r="D151" s="273" t="s">
        <v>164</v>
      </c>
      <c r="E151" s="277" t="s">
        <v>1</v>
      </c>
      <c r="F151" s="278" t="s">
        <v>177</v>
      </c>
      <c r="G151" s="276"/>
      <c r="H151" s="279">
        <v>49.6</v>
      </c>
      <c r="I151" s="102"/>
      <c r="J151" s="276"/>
      <c r="K151" s="276"/>
      <c r="L151" s="100"/>
      <c r="M151" s="103"/>
      <c r="N151" s="104"/>
      <c r="O151" s="104"/>
      <c r="P151" s="104"/>
      <c r="Q151" s="104"/>
      <c r="R151" s="104"/>
      <c r="S151" s="104"/>
      <c r="T151" s="105"/>
      <c r="AT151" s="101" t="s">
        <v>164</v>
      </c>
      <c r="AU151" s="101" t="s">
        <v>83</v>
      </c>
      <c r="AV151" s="9" t="s">
        <v>83</v>
      </c>
      <c r="AW151" s="9" t="s">
        <v>30</v>
      </c>
      <c r="AX151" s="9" t="s">
        <v>73</v>
      </c>
      <c r="AY151" s="101" t="s">
        <v>156</v>
      </c>
    </row>
    <row r="152" spans="1:65" s="10" customFormat="1">
      <c r="B152" s="106"/>
      <c r="C152" s="280"/>
      <c r="D152" s="273" t="s">
        <v>164</v>
      </c>
      <c r="E152" s="281" t="s">
        <v>1</v>
      </c>
      <c r="F152" s="282" t="s">
        <v>167</v>
      </c>
      <c r="G152" s="280"/>
      <c r="H152" s="283">
        <v>49.6</v>
      </c>
      <c r="I152" s="108"/>
      <c r="J152" s="280"/>
      <c r="K152" s="280"/>
      <c r="L152" s="106"/>
      <c r="M152" s="109"/>
      <c r="N152" s="110"/>
      <c r="O152" s="110"/>
      <c r="P152" s="110"/>
      <c r="Q152" s="110"/>
      <c r="R152" s="110"/>
      <c r="S152" s="110"/>
      <c r="T152" s="111"/>
      <c r="AT152" s="107" t="s">
        <v>164</v>
      </c>
      <c r="AU152" s="107" t="s">
        <v>83</v>
      </c>
      <c r="AV152" s="10" t="s">
        <v>163</v>
      </c>
      <c r="AW152" s="10" t="s">
        <v>30</v>
      </c>
      <c r="AX152" s="10" t="s">
        <v>81</v>
      </c>
      <c r="AY152" s="107" t="s">
        <v>156</v>
      </c>
    </row>
    <row r="153" spans="1:65" s="2" customFormat="1" ht="21.75" customHeight="1">
      <c r="A153" s="21"/>
      <c r="B153" s="86"/>
      <c r="C153" s="266" t="s">
        <v>178</v>
      </c>
      <c r="D153" s="266" t="s">
        <v>158</v>
      </c>
      <c r="E153" s="267" t="s">
        <v>179</v>
      </c>
      <c r="F153" s="268" t="s">
        <v>180</v>
      </c>
      <c r="G153" s="269" t="s">
        <v>161</v>
      </c>
      <c r="H153" s="270">
        <v>49.6</v>
      </c>
      <c r="I153" s="87"/>
      <c r="J153" s="271">
        <f>ROUND(I153*H153,2)</f>
        <v>0</v>
      </c>
      <c r="K153" s="268" t="s">
        <v>162</v>
      </c>
      <c r="L153" s="22"/>
      <c r="M153" s="88" t="s">
        <v>1</v>
      </c>
      <c r="N153" s="89" t="s">
        <v>38</v>
      </c>
      <c r="O153" s="36"/>
      <c r="P153" s="90">
        <f>O153*H153</f>
        <v>0</v>
      </c>
      <c r="Q153" s="90">
        <v>0</v>
      </c>
      <c r="R153" s="90">
        <f>Q153*H153</f>
        <v>0</v>
      </c>
      <c r="S153" s="90">
        <v>0</v>
      </c>
      <c r="T153" s="91">
        <f>S153*H153</f>
        <v>0</v>
      </c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R153" s="92" t="s">
        <v>163</v>
      </c>
      <c r="AT153" s="92" t="s">
        <v>158</v>
      </c>
      <c r="AU153" s="92" t="s">
        <v>83</v>
      </c>
      <c r="AY153" s="12" t="s">
        <v>156</v>
      </c>
      <c r="BE153" s="93">
        <f>IF(N153="základní",J153,0)</f>
        <v>0</v>
      </c>
      <c r="BF153" s="93">
        <f>IF(N153="snížená",J153,0)</f>
        <v>0</v>
      </c>
      <c r="BG153" s="93">
        <f>IF(N153="zákl. přenesená",J153,0)</f>
        <v>0</v>
      </c>
      <c r="BH153" s="93">
        <f>IF(N153="sníž. přenesená",J153,0)</f>
        <v>0</v>
      </c>
      <c r="BI153" s="93">
        <f>IF(N153="nulová",J153,0)</f>
        <v>0</v>
      </c>
      <c r="BJ153" s="12" t="s">
        <v>81</v>
      </c>
      <c r="BK153" s="93">
        <f>ROUND(I153*H153,2)</f>
        <v>0</v>
      </c>
      <c r="BL153" s="12" t="s">
        <v>163</v>
      </c>
      <c r="BM153" s="92" t="s">
        <v>181</v>
      </c>
    </row>
    <row r="154" spans="1:65" s="9" customFormat="1">
      <c r="B154" s="100"/>
      <c r="C154" s="276"/>
      <c r="D154" s="273" t="s">
        <v>164</v>
      </c>
      <c r="E154" s="277" t="s">
        <v>1</v>
      </c>
      <c r="F154" s="278" t="s">
        <v>177</v>
      </c>
      <c r="G154" s="276"/>
      <c r="H154" s="279">
        <v>49.6</v>
      </c>
      <c r="I154" s="102"/>
      <c r="J154" s="276"/>
      <c r="K154" s="276"/>
      <c r="L154" s="100"/>
      <c r="M154" s="103"/>
      <c r="N154" s="104"/>
      <c r="O154" s="104"/>
      <c r="P154" s="104"/>
      <c r="Q154" s="104"/>
      <c r="R154" s="104"/>
      <c r="S154" s="104"/>
      <c r="T154" s="105"/>
      <c r="AT154" s="101" t="s">
        <v>164</v>
      </c>
      <c r="AU154" s="101" t="s">
        <v>83</v>
      </c>
      <c r="AV154" s="9" t="s">
        <v>83</v>
      </c>
      <c r="AW154" s="9" t="s">
        <v>30</v>
      </c>
      <c r="AX154" s="9" t="s">
        <v>73</v>
      </c>
      <c r="AY154" s="101" t="s">
        <v>156</v>
      </c>
    </row>
    <row r="155" spans="1:65" s="10" customFormat="1">
      <c r="B155" s="106"/>
      <c r="C155" s="280"/>
      <c r="D155" s="273" t="s">
        <v>164</v>
      </c>
      <c r="E155" s="281" t="s">
        <v>1</v>
      </c>
      <c r="F155" s="282" t="s">
        <v>167</v>
      </c>
      <c r="G155" s="280"/>
      <c r="H155" s="283">
        <v>49.6</v>
      </c>
      <c r="I155" s="108"/>
      <c r="J155" s="280"/>
      <c r="K155" s="280"/>
      <c r="L155" s="106"/>
      <c r="M155" s="109"/>
      <c r="N155" s="110"/>
      <c r="O155" s="110"/>
      <c r="P155" s="110"/>
      <c r="Q155" s="110"/>
      <c r="R155" s="110"/>
      <c r="S155" s="110"/>
      <c r="T155" s="111"/>
      <c r="AT155" s="107" t="s">
        <v>164</v>
      </c>
      <c r="AU155" s="107" t="s">
        <v>83</v>
      </c>
      <c r="AV155" s="10" t="s">
        <v>163</v>
      </c>
      <c r="AW155" s="10" t="s">
        <v>30</v>
      </c>
      <c r="AX155" s="10" t="s">
        <v>81</v>
      </c>
      <c r="AY155" s="107" t="s">
        <v>156</v>
      </c>
    </row>
    <row r="156" spans="1:65" s="7" customFormat="1" ht="22.9" customHeight="1">
      <c r="B156" s="77"/>
      <c r="C156" s="260"/>
      <c r="D156" s="261" t="s">
        <v>72</v>
      </c>
      <c r="E156" s="264" t="s">
        <v>170</v>
      </c>
      <c r="F156" s="264" t="s">
        <v>182</v>
      </c>
      <c r="G156" s="260"/>
      <c r="H156" s="260"/>
      <c r="I156" s="79"/>
      <c r="J156" s="265">
        <f>BK156</f>
        <v>0</v>
      </c>
      <c r="K156" s="260"/>
      <c r="L156" s="77"/>
      <c r="M156" s="80"/>
      <c r="N156" s="81"/>
      <c r="O156" s="81"/>
      <c r="P156" s="82">
        <f>SUM(P157:P178)</f>
        <v>0</v>
      </c>
      <c r="Q156" s="81"/>
      <c r="R156" s="82">
        <f>SUM(R157:R178)</f>
        <v>0</v>
      </c>
      <c r="S156" s="81"/>
      <c r="T156" s="83">
        <f>SUM(T157:T178)</f>
        <v>0</v>
      </c>
      <c r="AR156" s="78" t="s">
        <v>81</v>
      </c>
      <c r="AT156" s="84" t="s">
        <v>72</v>
      </c>
      <c r="AU156" s="84" t="s">
        <v>81</v>
      </c>
      <c r="AY156" s="78" t="s">
        <v>156</v>
      </c>
      <c r="BK156" s="85">
        <f>SUM(BK157:BK178)</f>
        <v>0</v>
      </c>
    </row>
    <row r="157" spans="1:65" s="2" customFormat="1" ht="16.5" customHeight="1">
      <c r="A157" s="21"/>
      <c r="B157" s="86"/>
      <c r="C157" s="266" t="s">
        <v>173</v>
      </c>
      <c r="D157" s="266" t="s">
        <v>158</v>
      </c>
      <c r="E157" s="267" t="s">
        <v>183</v>
      </c>
      <c r="F157" s="268" t="s">
        <v>184</v>
      </c>
      <c r="G157" s="269" t="s">
        <v>185</v>
      </c>
      <c r="H157" s="270">
        <v>16</v>
      </c>
      <c r="I157" s="87"/>
      <c r="J157" s="271">
        <f>ROUND(I157*H157,2)</f>
        <v>0</v>
      </c>
      <c r="K157" s="268" t="s">
        <v>186</v>
      </c>
      <c r="L157" s="22"/>
      <c r="M157" s="88" t="s">
        <v>1</v>
      </c>
      <c r="N157" s="89" t="s">
        <v>38</v>
      </c>
      <c r="O157" s="36"/>
      <c r="P157" s="90">
        <f>O157*H157</f>
        <v>0</v>
      </c>
      <c r="Q157" s="90">
        <v>0</v>
      </c>
      <c r="R157" s="90">
        <f>Q157*H157</f>
        <v>0</v>
      </c>
      <c r="S157" s="90">
        <v>0</v>
      </c>
      <c r="T157" s="91">
        <f>S157*H157</f>
        <v>0</v>
      </c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R157" s="92" t="s">
        <v>163</v>
      </c>
      <c r="AT157" s="92" t="s">
        <v>158</v>
      </c>
      <c r="AU157" s="92" t="s">
        <v>83</v>
      </c>
      <c r="AY157" s="12" t="s">
        <v>156</v>
      </c>
      <c r="BE157" s="93">
        <f>IF(N157="základní",J157,0)</f>
        <v>0</v>
      </c>
      <c r="BF157" s="93">
        <f>IF(N157="snížená",J157,0)</f>
        <v>0</v>
      </c>
      <c r="BG157" s="93">
        <f>IF(N157="zákl. přenesená",J157,0)</f>
        <v>0</v>
      </c>
      <c r="BH157" s="93">
        <f>IF(N157="sníž. přenesená",J157,0)</f>
        <v>0</v>
      </c>
      <c r="BI157" s="93">
        <f>IF(N157="nulová",J157,0)</f>
        <v>0</v>
      </c>
      <c r="BJ157" s="12" t="s">
        <v>81</v>
      </c>
      <c r="BK157" s="93">
        <f>ROUND(I157*H157,2)</f>
        <v>0</v>
      </c>
      <c r="BL157" s="12" t="s">
        <v>163</v>
      </c>
      <c r="BM157" s="92" t="s">
        <v>187</v>
      </c>
    </row>
    <row r="158" spans="1:65" s="8" customFormat="1">
      <c r="B158" s="94"/>
      <c r="C158" s="272"/>
      <c r="D158" s="273" t="s">
        <v>164</v>
      </c>
      <c r="E158" s="274" t="s">
        <v>1</v>
      </c>
      <c r="F158" s="275" t="s">
        <v>188</v>
      </c>
      <c r="G158" s="272"/>
      <c r="H158" s="274" t="s">
        <v>1</v>
      </c>
      <c r="I158" s="96"/>
      <c r="J158" s="272"/>
      <c r="K158" s="272"/>
      <c r="L158" s="94"/>
      <c r="M158" s="97"/>
      <c r="N158" s="98"/>
      <c r="O158" s="98"/>
      <c r="P158" s="98"/>
      <c r="Q158" s="98"/>
      <c r="R158" s="98"/>
      <c r="S158" s="98"/>
      <c r="T158" s="99"/>
      <c r="AT158" s="95" t="s">
        <v>164</v>
      </c>
      <c r="AU158" s="95" t="s">
        <v>83</v>
      </c>
      <c r="AV158" s="8" t="s">
        <v>81</v>
      </c>
      <c r="AW158" s="8" t="s">
        <v>30</v>
      </c>
      <c r="AX158" s="8" t="s">
        <v>73</v>
      </c>
      <c r="AY158" s="95" t="s">
        <v>156</v>
      </c>
    </row>
    <row r="159" spans="1:65" s="8" customFormat="1">
      <c r="B159" s="94"/>
      <c r="C159" s="272"/>
      <c r="D159" s="273" t="s">
        <v>164</v>
      </c>
      <c r="E159" s="274" t="s">
        <v>1</v>
      </c>
      <c r="F159" s="275" t="s">
        <v>189</v>
      </c>
      <c r="G159" s="272"/>
      <c r="H159" s="274" t="s">
        <v>1</v>
      </c>
      <c r="I159" s="96"/>
      <c r="J159" s="272"/>
      <c r="K159" s="272"/>
      <c r="L159" s="94"/>
      <c r="M159" s="97"/>
      <c r="N159" s="98"/>
      <c r="O159" s="98"/>
      <c r="P159" s="98"/>
      <c r="Q159" s="98"/>
      <c r="R159" s="98"/>
      <c r="S159" s="98"/>
      <c r="T159" s="99"/>
      <c r="AT159" s="95" t="s">
        <v>164</v>
      </c>
      <c r="AU159" s="95" t="s">
        <v>83</v>
      </c>
      <c r="AV159" s="8" t="s">
        <v>81</v>
      </c>
      <c r="AW159" s="8" t="s">
        <v>30</v>
      </c>
      <c r="AX159" s="8" t="s">
        <v>73</v>
      </c>
      <c r="AY159" s="95" t="s">
        <v>156</v>
      </c>
    </row>
    <row r="160" spans="1:65" s="9" customFormat="1">
      <c r="B160" s="100"/>
      <c r="C160" s="276"/>
      <c r="D160" s="273" t="s">
        <v>164</v>
      </c>
      <c r="E160" s="277" t="s">
        <v>1</v>
      </c>
      <c r="F160" s="278" t="s">
        <v>163</v>
      </c>
      <c r="G160" s="276"/>
      <c r="H160" s="279">
        <v>4</v>
      </c>
      <c r="I160" s="102"/>
      <c r="J160" s="276"/>
      <c r="K160" s="276"/>
      <c r="L160" s="100"/>
      <c r="M160" s="103"/>
      <c r="N160" s="104"/>
      <c r="O160" s="104"/>
      <c r="P160" s="104"/>
      <c r="Q160" s="104"/>
      <c r="R160" s="104"/>
      <c r="S160" s="104"/>
      <c r="T160" s="105"/>
      <c r="AT160" s="101" t="s">
        <v>164</v>
      </c>
      <c r="AU160" s="101" t="s">
        <v>83</v>
      </c>
      <c r="AV160" s="9" t="s">
        <v>83</v>
      </c>
      <c r="AW160" s="9" t="s">
        <v>30</v>
      </c>
      <c r="AX160" s="9" t="s">
        <v>73</v>
      </c>
      <c r="AY160" s="101" t="s">
        <v>156</v>
      </c>
    </row>
    <row r="161" spans="1:65" s="8" customFormat="1">
      <c r="B161" s="94"/>
      <c r="C161" s="272"/>
      <c r="D161" s="273" t="s">
        <v>164</v>
      </c>
      <c r="E161" s="274" t="s">
        <v>1</v>
      </c>
      <c r="F161" s="275" t="s">
        <v>190</v>
      </c>
      <c r="G161" s="272"/>
      <c r="H161" s="274" t="s">
        <v>1</v>
      </c>
      <c r="I161" s="96"/>
      <c r="J161" s="272"/>
      <c r="K161" s="272"/>
      <c r="L161" s="94"/>
      <c r="M161" s="97"/>
      <c r="N161" s="98"/>
      <c r="O161" s="98"/>
      <c r="P161" s="98"/>
      <c r="Q161" s="98"/>
      <c r="R161" s="98"/>
      <c r="S161" s="98"/>
      <c r="T161" s="99"/>
      <c r="AT161" s="95" t="s">
        <v>164</v>
      </c>
      <c r="AU161" s="95" t="s">
        <v>83</v>
      </c>
      <c r="AV161" s="8" t="s">
        <v>81</v>
      </c>
      <c r="AW161" s="8" t="s">
        <v>30</v>
      </c>
      <c r="AX161" s="8" t="s">
        <v>73</v>
      </c>
      <c r="AY161" s="95" t="s">
        <v>156</v>
      </c>
    </row>
    <row r="162" spans="1:65" s="9" customFormat="1">
      <c r="B162" s="100"/>
      <c r="C162" s="276"/>
      <c r="D162" s="273" t="s">
        <v>164</v>
      </c>
      <c r="E162" s="277" t="s">
        <v>1</v>
      </c>
      <c r="F162" s="278" t="s">
        <v>163</v>
      </c>
      <c r="G162" s="276"/>
      <c r="H162" s="279">
        <v>4</v>
      </c>
      <c r="I162" s="102"/>
      <c r="J162" s="276"/>
      <c r="K162" s="276"/>
      <c r="L162" s="100"/>
      <c r="M162" s="103"/>
      <c r="N162" s="104"/>
      <c r="O162" s="104"/>
      <c r="P162" s="104"/>
      <c r="Q162" s="104"/>
      <c r="R162" s="104"/>
      <c r="S162" s="104"/>
      <c r="T162" s="105"/>
      <c r="AT162" s="101" t="s">
        <v>164</v>
      </c>
      <c r="AU162" s="101" t="s">
        <v>83</v>
      </c>
      <c r="AV162" s="9" t="s">
        <v>83</v>
      </c>
      <c r="AW162" s="9" t="s">
        <v>30</v>
      </c>
      <c r="AX162" s="9" t="s">
        <v>73</v>
      </c>
      <c r="AY162" s="101" t="s">
        <v>156</v>
      </c>
    </row>
    <row r="163" spans="1:65" s="8" customFormat="1">
      <c r="B163" s="94"/>
      <c r="C163" s="272"/>
      <c r="D163" s="273" t="s">
        <v>164</v>
      </c>
      <c r="E163" s="274" t="s">
        <v>1</v>
      </c>
      <c r="F163" s="275" t="s">
        <v>191</v>
      </c>
      <c r="G163" s="272"/>
      <c r="H163" s="274" t="s">
        <v>1</v>
      </c>
      <c r="I163" s="96"/>
      <c r="J163" s="272"/>
      <c r="K163" s="272"/>
      <c r="L163" s="94"/>
      <c r="M163" s="97"/>
      <c r="N163" s="98"/>
      <c r="O163" s="98"/>
      <c r="P163" s="98"/>
      <c r="Q163" s="98"/>
      <c r="R163" s="98"/>
      <c r="S163" s="98"/>
      <c r="T163" s="99"/>
      <c r="AT163" s="95" t="s">
        <v>164</v>
      </c>
      <c r="AU163" s="95" t="s">
        <v>83</v>
      </c>
      <c r="AV163" s="8" t="s">
        <v>81</v>
      </c>
      <c r="AW163" s="8" t="s">
        <v>30</v>
      </c>
      <c r="AX163" s="8" t="s">
        <v>73</v>
      </c>
      <c r="AY163" s="95" t="s">
        <v>156</v>
      </c>
    </row>
    <row r="164" spans="1:65" s="9" customFormat="1">
      <c r="B164" s="100"/>
      <c r="C164" s="276"/>
      <c r="D164" s="273" t="s">
        <v>164</v>
      </c>
      <c r="E164" s="277" t="s">
        <v>1</v>
      </c>
      <c r="F164" s="278" t="s">
        <v>163</v>
      </c>
      <c r="G164" s="276"/>
      <c r="H164" s="279">
        <v>4</v>
      </c>
      <c r="I164" s="102"/>
      <c r="J164" s="276"/>
      <c r="K164" s="276"/>
      <c r="L164" s="100"/>
      <c r="M164" s="103"/>
      <c r="N164" s="104"/>
      <c r="O164" s="104"/>
      <c r="P164" s="104"/>
      <c r="Q164" s="104"/>
      <c r="R164" s="104"/>
      <c r="S164" s="104"/>
      <c r="T164" s="105"/>
      <c r="AT164" s="101" t="s">
        <v>164</v>
      </c>
      <c r="AU164" s="101" t="s">
        <v>83</v>
      </c>
      <c r="AV164" s="9" t="s">
        <v>83</v>
      </c>
      <c r="AW164" s="9" t="s">
        <v>30</v>
      </c>
      <c r="AX164" s="9" t="s">
        <v>73</v>
      </c>
      <c r="AY164" s="101" t="s">
        <v>156</v>
      </c>
    </row>
    <row r="165" spans="1:65" s="8" customFormat="1">
      <c r="B165" s="94"/>
      <c r="C165" s="272"/>
      <c r="D165" s="273" t="s">
        <v>164</v>
      </c>
      <c r="E165" s="274" t="s">
        <v>1</v>
      </c>
      <c r="F165" s="275" t="s">
        <v>192</v>
      </c>
      <c r="G165" s="272"/>
      <c r="H165" s="274" t="s">
        <v>1</v>
      </c>
      <c r="I165" s="96"/>
      <c r="J165" s="272"/>
      <c r="K165" s="272"/>
      <c r="L165" s="94"/>
      <c r="M165" s="97"/>
      <c r="N165" s="98"/>
      <c r="O165" s="98"/>
      <c r="P165" s="98"/>
      <c r="Q165" s="98"/>
      <c r="R165" s="98"/>
      <c r="S165" s="98"/>
      <c r="T165" s="99"/>
      <c r="AT165" s="95" t="s">
        <v>164</v>
      </c>
      <c r="AU165" s="95" t="s">
        <v>83</v>
      </c>
      <c r="AV165" s="8" t="s">
        <v>81</v>
      </c>
      <c r="AW165" s="8" t="s">
        <v>30</v>
      </c>
      <c r="AX165" s="8" t="s">
        <v>73</v>
      </c>
      <c r="AY165" s="95" t="s">
        <v>156</v>
      </c>
    </row>
    <row r="166" spans="1:65" s="9" customFormat="1">
      <c r="B166" s="100"/>
      <c r="C166" s="276"/>
      <c r="D166" s="273" t="s">
        <v>164</v>
      </c>
      <c r="E166" s="277" t="s">
        <v>1</v>
      </c>
      <c r="F166" s="278" t="s">
        <v>83</v>
      </c>
      <c r="G166" s="276"/>
      <c r="H166" s="279">
        <v>2</v>
      </c>
      <c r="I166" s="102"/>
      <c r="J166" s="276"/>
      <c r="K166" s="276"/>
      <c r="L166" s="100"/>
      <c r="M166" s="103"/>
      <c r="N166" s="104"/>
      <c r="O166" s="104"/>
      <c r="P166" s="104"/>
      <c r="Q166" s="104"/>
      <c r="R166" s="104"/>
      <c r="S166" s="104"/>
      <c r="T166" s="105"/>
      <c r="AT166" s="101" t="s">
        <v>164</v>
      </c>
      <c r="AU166" s="101" t="s">
        <v>83</v>
      </c>
      <c r="AV166" s="9" t="s">
        <v>83</v>
      </c>
      <c r="AW166" s="9" t="s">
        <v>30</v>
      </c>
      <c r="AX166" s="9" t="s">
        <v>73</v>
      </c>
      <c r="AY166" s="101" t="s">
        <v>156</v>
      </c>
    </row>
    <row r="167" spans="1:65" s="8" customFormat="1">
      <c r="B167" s="94"/>
      <c r="C167" s="272"/>
      <c r="D167" s="273" t="s">
        <v>164</v>
      </c>
      <c r="E167" s="274" t="s">
        <v>1</v>
      </c>
      <c r="F167" s="275" t="s">
        <v>193</v>
      </c>
      <c r="G167" s="272"/>
      <c r="H167" s="274" t="s">
        <v>1</v>
      </c>
      <c r="I167" s="96"/>
      <c r="J167" s="272"/>
      <c r="K167" s="272"/>
      <c r="L167" s="94"/>
      <c r="M167" s="97"/>
      <c r="N167" s="98"/>
      <c r="O167" s="98"/>
      <c r="P167" s="98"/>
      <c r="Q167" s="98"/>
      <c r="R167" s="98"/>
      <c r="S167" s="98"/>
      <c r="T167" s="99"/>
      <c r="AT167" s="95" t="s">
        <v>164</v>
      </c>
      <c r="AU167" s="95" t="s">
        <v>83</v>
      </c>
      <c r="AV167" s="8" t="s">
        <v>81</v>
      </c>
      <c r="AW167" s="8" t="s">
        <v>30</v>
      </c>
      <c r="AX167" s="8" t="s">
        <v>73</v>
      </c>
      <c r="AY167" s="95" t="s">
        <v>156</v>
      </c>
    </row>
    <row r="168" spans="1:65" s="9" customFormat="1">
      <c r="B168" s="100"/>
      <c r="C168" s="276"/>
      <c r="D168" s="273" t="s">
        <v>164</v>
      </c>
      <c r="E168" s="277" t="s">
        <v>1</v>
      </c>
      <c r="F168" s="278" t="s">
        <v>83</v>
      </c>
      <c r="G168" s="276"/>
      <c r="H168" s="279">
        <v>2</v>
      </c>
      <c r="I168" s="102"/>
      <c r="J168" s="276"/>
      <c r="K168" s="276"/>
      <c r="L168" s="100"/>
      <c r="M168" s="103"/>
      <c r="N168" s="104"/>
      <c r="O168" s="104"/>
      <c r="P168" s="104"/>
      <c r="Q168" s="104"/>
      <c r="R168" s="104"/>
      <c r="S168" s="104"/>
      <c r="T168" s="105"/>
      <c r="AT168" s="101" t="s">
        <v>164</v>
      </c>
      <c r="AU168" s="101" t="s">
        <v>83</v>
      </c>
      <c r="AV168" s="9" t="s">
        <v>83</v>
      </c>
      <c r="AW168" s="9" t="s">
        <v>30</v>
      </c>
      <c r="AX168" s="9" t="s">
        <v>73</v>
      </c>
      <c r="AY168" s="101" t="s">
        <v>156</v>
      </c>
    </row>
    <row r="169" spans="1:65" s="10" customFormat="1">
      <c r="B169" s="106"/>
      <c r="C169" s="280"/>
      <c r="D169" s="273" t="s">
        <v>164</v>
      </c>
      <c r="E169" s="281" t="s">
        <v>1</v>
      </c>
      <c r="F169" s="282" t="s">
        <v>167</v>
      </c>
      <c r="G169" s="280"/>
      <c r="H169" s="283">
        <v>16</v>
      </c>
      <c r="I169" s="108"/>
      <c r="J169" s="280"/>
      <c r="K169" s="280"/>
      <c r="L169" s="106"/>
      <c r="M169" s="109"/>
      <c r="N169" s="110"/>
      <c r="O169" s="110"/>
      <c r="P169" s="110"/>
      <c r="Q169" s="110"/>
      <c r="R169" s="110"/>
      <c r="S169" s="110"/>
      <c r="T169" s="111"/>
      <c r="AT169" s="107" t="s">
        <v>164</v>
      </c>
      <c r="AU169" s="107" t="s">
        <v>83</v>
      </c>
      <c r="AV169" s="10" t="s">
        <v>163</v>
      </c>
      <c r="AW169" s="10" t="s">
        <v>30</v>
      </c>
      <c r="AX169" s="10" t="s">
        <v>81</v>
      </c>
      <c r="AY169" s="107" t="s">
        <v>156</v>
      </c>
    </row>
    <row r="170" spans="1:65" s="2" customFormat="1" ht="16.5" customHeight="1">
      <c r="A170" s="21"/>
      <c r="B170" s="86"/>
      <c r="C170" s="266" t="s">
        <v>194</v>
      </c>
      <c r="D170" s="266" t="s">
        <v>158</v>
      </c>
      <c r="E170" s="267" t="s">
        <v>195</v>
      </c>
      <c r="F170" s="268" t="s">
        <v>196</v>
      </c>
      <c r="G170" s="269" t="s">
        <v>185</v>
      </c>
      <c r="H170" s="270">
        <v>43</v>
      </c>
      <c r="I170" s="87"/>
      <c r="J170" s="271">
        <f>ROUND(I170*H170,2)</f>
        <v>0</v>
      </c>
      <c r="K170" s="268" t="s">
        <v>186</v>
      </c>
      <c r="L170" s="22"/>
      <c r="M170" s="88" t="s">
        <v>1</v>
      </c>
      <c r="N170" s="89" t="s">
        <v>38</v>
      </c>
      <c r="O170" s="36"/>
      <c r="P170" s="90">
        <f>O170*H170</f>
        <v>0</v>
      </c>
      <c r="Q170" s="90">
        <v>0</v>
      </c>
      <c r="R170" s="90">
        <f>Q170*H170</f>
        <v>0</v>
      </c>
      <c r="S170" s="90">
        <v>0</v>
      </c>
      <c r="T170" s="91">
        <f>S170*H170</f>
        <v>0</v>
      </c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R170" s="92" t="s">
        <v>163</v>
      </c>
      <c r="AT170" s="92" t="s">
        <v>158</v>
      </c>
      <c r="AU170" s="92" t="s">
        <v>83</v>
      </c>
      <c r="AY170" s="12" t="s">
        <v>156</v>
      </c>
      <c r="BE170" s="93">
        <f>IF(N170="základní",J170,0)</f>
        <v>0</v>
      </c>
      <c r="BF170" s="93">
        <f>IF(N170="snížená",J170,0)</f>
        <v>0</v>
      </c>
      <c r="BG170" s="93">
        <f>IF(N170="zákl. přenesená",J170,0)</f>
        <v>0</v>
      </c>
      <c r="BH170" s="93">
        <f>IF(N170="sníž. přenesená",J170,0)</f>
        <v>0</v>
      </c>
      <c r="BI170" s="93">
        <f>IF(N170="nulová",J170,0)</f>
        <v>0</v>
      </c>
      <c r="BJ170" s="12" t="s">
        <v>81</v>
      </c>
      <c r="BK170" s="93">
        <f>ROUND(I170*H170,2)</f>
        <v>0</v>
      </c>
      <c r="BL170" s="12" t="s">
        <v>163</v>
      </c>
      <c r="BM170" s="92" t="s">
        <v>197</v>
      </c>
    </row>
    <row r="171" spans="1:65" s="8" customFormat="1">
      <c r="B171" s="94"/>
      <c r="C171" s="272"/>
      <c r="D171" s="273" t="s">
        <v>164</v>
      </c>
      <c r="E171" s="274" t="s">
        <v>1</v>
      </c>
      <c r="F171" s="275" t="s">
        <v>188</v>
      </c>
      <c r="G171" s="272"/>
      <c r="H171" s="274" t="s">
        <v>1</v>
      </c>
      <c r="I171" s="96"/>
      <c r="J171" s="272"/>
      <c r="K171" s="272"/>
      <c r="L171" s="94"/>
      <c r="M171" s="97"/>
      <c r="N171" s="98"/>
      <c r="O171" s="98"/>
      <c r="P171" s="98"/>
      <c r="Q171" s="98"/>
      <c r="R171" s="98"/>
      <c r="S171" s="98"/>
      <c r="T171" s="99"/>
      <c r="AT171" s="95" t="s">
        <v>164</v>
      </c>
      <c r="AU171" s="95" t="s">
        <v>83</v>
      </c>
      <c r="AV171" s="8" t="s">
        <v>81</v>
      </c>
      <c r="AW171" s="8" t="s">
        <v>30</v>
      </c>
      <c r="AX171" s="8" t="s">
        <v>73</v>
      </c>
      <c r="AY171" s="95" t="s">
        <v>156</v>
      </c>
    </row>
    <row r="172" spans="1:65" s="8" customFormat="1">
      <c r="B172" s="94"/>
      <c r="C172" s="272"/>
      <c r="D172" s="273" t="s">
        <v>164</v>
      </c>
      <c r="E172" s="274" t="s">
        <v>1</v>
      </c>
      <c r="F172" s="275" t="s">
        <v>189</v>
      </c>
      <c r="G172" s="272"/>
      <c r="H172" s="274" t="s">
        <v>1</v>
      </c>
      <c r="I172" s="96"/>
      <c r="J172" s="272"/>
      <c r="K172" s="272"/>
      <c r="L172" s="94"/>
      <c r="M172" s="97"/>
      <c r="N172" s="98"/>
      <c r="O172" s="98"/>
      <c r="P172" s="98"/>
      <c r="Q172" s="98"/>
      <c r="R172" s="98"/>
      <c r="S172" s="98"/>
      <c r="T172" s="99"/>
      <c r="AT172" s="95" t="s">
        <v>164</v>
      </c>
      <c r="AU172" s="95" t="s">
        <v>83</v>
      </c>
      <c r="AV172" s="8" t="s">
        <v>81</v>
      </c>
      <c r="AW172" s="8" t="s">
        <v>30</v>
      </c>
      <c r="AX172" s="8" t="s">
        <v>73</v>
      </c>
      <c r="AY172" s="95" t="s">
        <v>156</v>
      </c>
    </row>
    <row r="173" spans="1:65" s="9" customFormat="1">
      <c r="B173" s="100"/>
      <c r="C173" s="276"/>
      <c r="D173" s="273" t="s">
        <v>164</v>
      </c>
      <c r="E173" s="277" t="s">
        <v>1</v>
      </c>
      <c r="F173" s="278" t="s">
        <v>176</v>
      </c>
      <c r="G173" s="276"/>
      <c r="H173" s="279">
        <v>8</v>
      </c>
      <c r="I173" s="102"/>
      <c r="J173" s="276"/>
      <c r="K173" s="276"/>
      <c r="L173" s="100"/>
      <c r="M173" s="103"/>
      <c r="N173" s="104"/>
      <c r="O173" s="104"/>
      <c r="P173" s="104"/>
      <c r="Q173" s="104"/>
      <c r="R173" s="104"/>
      <c r="S173" s="104"/>
      <c r="T173" s="105"/>
      <c r="AT173" s="101" t="s">
        <v>164</v>
      </c>
      <c r="AU173" s="101" t="s">
        <v>83</v>
      </c>
      <c r="AV173" s="9" t="s">
        <v>83</v>
      </c>
      <c r="AW173" s="9" t="s">
        <v>30</v>
      </c>
      <c r="AX173" s="9" t="s">
        <v>73</v>
      </c>
      <c r="AY173" s="101" t="s">
        <v>156</v>
      </c>
    </row>
    <row r="174" spans="1:65" s="8" customFormat="1">
      <c r="B174" s="94"/>
      <c r="C174" s="272"/>
      <c r="D174" s="273" t="s">
        <v>164</v>
      </c>
      <c r="E174" s="274" t="s">
        <v>1</v>
      </c>
      <c r="F174" s="275" t="s">
        <v>190</v>
      </c>
      <c r="G174" s="272"/>
      <c r="H174" s="274" t="s">
        <v>1</v>
      </c>
      <c r="I174" s="96"/>
      <c r="J174" s="272"/>
      <c r="K174" s="272"/>
      <c r="L174" s="94"/>
      <c r="M174" s="97"/>
      <c r="N174" s="98"/>
      <c r="O174" s="98"/>
      <c r="P174" s="98"/>
      <c r="Q174" s="98"/>
      <c r="R174" s="98"/>
      <c r="S174" s="98"/>
      <c r="T174" s="99"/>
      <c r="AT174" s="95" t="s">
        <v>164</v>
      </c>
      <c r="AU174" s="95" t="s">
        <v>83</v>
      </c>
      <c r="AV174" s="8" t="s">
        <v>81</v>
      </c>
      <c r="AW174" s="8" t="s">
        <v>30</v>
      </c>
      <c r="AX174" s="8" t="s">
        <v>73</v>
      </c>
      <c r="AY174" s="95" t="s">
        <v>156</v>
      </c>
    </row>
    <row r="175" spans="1:65" s="9" customFormat="1">
      <c r="B175" s="100"/>
      <c r="C175" s="276"/>
      <c r="D175" s="273" t="s">
        <v>164</v>
      </c>
      <c r="E175" s="277" t="s">
        <v>1</v>
      </c>
      <c r="F175" s="278" t="s">
        <v>7</v>
      </c>
      <c r="G175" s="276"/>
      <c r="H175" s="279">
        <v>21</v>
      </c>
      <c r="I175" s="102"/>
      <c r="J175" s="276"/>
      <c r="K175" s="276"/>
      <c r="L175" s="100"/>
      <c r="M175" s="103"/>
      <c r="N175" s="104"/>
      <c r="O175" s="104"/>
      <c r="P175" s="104"/>
      <c r="Q175" s="104"/>
      <c r="R175" s="104"/>
      <c r="S175" s="104"/>
      <c r="T175" s="105"/>
      <c r="AT175" s="101" t="s">
        <v>164</v>
      </c>
      <c r="AU175" s="101" t="s">
        <v>83</v>
      </c>
      <c r="AV175" s="9" t="s">
        <v>83</v>
      </c>
      <c r="AW175" s="9" t="s">
        <v>30</v>
      </c>
      <c r="AX175" s="9" t="s">
        <v>73</v>
      </c>
      <c r="AY175" s="101" t="s">
        <v>156</v>
      </c>
    </row>
    <row r="176" spans="1:65" s="8" customFormat="1">
      <c r="B176" s="94"/>
      <c r="C176" s="272"/>
      <c r="D176" s="273" t="s">
        <v>164</v>
      </c>
      <c r="E176" s="274" t="s">
        <v>1</v>
      </c>
      <c r="F176" s="275" t="s">
        <v>191</v>
      </c>
      <c r="G176" s="272"/>
      <c r="H176" s="274" t="s">
        <v>1</v>
      </c>
      <c r="I176" s="96"/>
      <c r="J176" s="272"/>
      <c r="K176" s="272"/>
      <c r="L176" s="94"/>
      <c r="M176" s="97"/>
      <c r="N176" s="98"/>
      <c r="O176" s="98"/>
      <c r="P176" s="98"/>
      <c r="Q176" s="98"/>
      <c r="R176" s="98"/>
      <c r="S176" s="98"/>
      <c r="T176" s="99"/>
      <c r="AT176" s="95" t="s">
        <v>164</v>
      </c>
      <c r="AU176" s="95" t="s">
        <v>83</v>
      </c>
      <c r="AV176" s="8" t="s">
        <v>81</v>
      </c>
      <c r="AW176" s="8" t="s">
        <v>30</v>
      </c>
      <c r="AX176" s="8" t="s">
        <v>73</v>
      </c>
      <c r="AY176" s="95" t="s">
        <v>156</v>
      </c>
    </row>
    <row r="177" spans="1:65" s="9" customFormat="1">
      <c r="B177" s="100"/>
      <c r="C177" s="276"/>
      <c r="D177" s="273" t="s">
        <v>164</v>
      </c>
      <c r="E177" s="277" t="s">
        <v>1</v>
      </c>
      <c r="F177" s="278" t="s">
        <v>197</v>
      </c>
      <c r="G177" s="276"/>
      <c r="H177" s="279">
        <v>14</v>
      </c>
      <c r="I177" s="102"/>
      <c r="J177" s="276"/>
      <c r="K177" s="276"/>
      <c r="L177" s="100"/>
      <c r="M177" s="103"/>
      <c r="N177" s="104"/>
      <c r="O177" s="104"/>
      <c r="P177" s="104"/>
      <c r="Q177" s="104"/>
      <c r="R177" s="104"/>
      <c r="S177" s="104"/>
      <c r="T177" s="105"/>
      <c r="AT177" s="101" t="s">
        <v>164</v>
      </c>
      <c r="AU177" s="101" t="s">
        <v>83</v>
      </c>
      <c r="AV177" s="9" t="s">
        <v>83</v>
      </c>
      <c r="AW177" s="9" t="s">
        <v>30</v>
      </c>
      <c r="AX177" s="9" t="s">
        <v>73</v>
      </c>
      <c r="AY177" s="101" t="s">
        <v>156</v>
      </c>
    </row>
    <row r="178" spans="1:65" s="10" customFormat="1">
      <c r="B178" s="106"/>
      <c r="C178" s="280"/>
      <c r="D178" s="273" t="s">
        <v>164</v>
      </c>
      <c r="E178" s="281" t="s">
        <v>1</v>
      </c>
      <c r="F178" s="282" t="s">
        <v>167</v>
      </c>
      <c r="G178" s="280"/>
      <c r="H178" s="283">
        <v>43</v>
      </c>
      <c r="I178" s="108"/>
      <c r="J178" s="280"/>
      <c r="K178" s="280"/>
      <c r="L178" s="106"/>
      <c r="M178" s="109"/>
      <c r="N178" s="110"/>
      <c r="O178" s="110"/>
      <c r="P178" s="110"/>
      <c r="Q178" s="110"/>
      <c r="R178" s="110"/>
      <c r="S178" s="110"/>
      <c r="T178" s="111"/>
      <c r="AT178" s="107" t="s">
        <v>164</v>
      </c>
      <c r="AU178" s="107" t="s">
        <v>83</v>
      </c>
      <c r="AV178" s="10" t="s">
        <v>163</v>
      </c>
      <c r="AW178" s="10" t="s">
        <v>30</v>
      </c>
      <c r="AX178" s="10" t="s">
        <v>81</v>
      </c>
      <c r="AY178" s="107" t="s">
        <v>156</v>
      </c>
    </row>
    <row r="179" spans="1:65" s="7" customFormat="1" ht="22.9" customHeight="1">
      <c r="B179" s="77"/>
      <c r="C179" s="260"/>
      <c r="D179" s="261" t="s">
        <v>72</v>
      </c>
      <c r="E179" s="264" t="s">
        <v>178</v>
      </c>
      <c r="F179" s="264" t="s">
        <v>198</v>
      </c>
      <c r="G179" s="260"/>
      <c r="H179" s="260"/>
      <c r="I179" s="79"/>
      <c r="J179" s="265">
        <f>BK179</f>
        <v>0</v>
      </c>
      <c r="K179" s="260"/>
      <c r="L179" s="77"/>
      <c r="M179" s="80"/>
      <c r="N179" s="81"/>
      <c r="O179" s="81"/>
      <c r="P179" s="82">
        <f>SUM(P180:P183)</f>
        <v>0</v>
      </c>
      <c r="Q179" s="81"/>
      <c r="R179" s="82">
        <f>SUM(R180:R183)</f>
        <v>4.4253119999999999</v>
      </c>
      <c r="S179" s="81"/>
      <c r="T179" s="83">
        <f>SUM(T180:T183)</f>
        <v>0</v>
      </c>
      <c r="AR179" s="78" t="s">
        <v>81</v>
      </c>
      <c r="AT179" s="84" t="s">
        <v>72</v>
      </c>
      <c r="AU179" s="84" t="s">
        <v>81</v>
      </c>
      <c r="AY179" s="78" t="s">
        <v>156</v>
      </c>
      <c r="BK179" s="85">
        <f>SUM(BK180:BK183)</f>
        <v>0</v>
      </c>
    </row>
    <row r="180" spans="1:65" s="2" customFormat="1" ht="24.2" customHeight="1">
      <c r="A180" s="21"/>
      <c r="B180" s="86"/>
      <c r="C180" s="266" t="s">
        <v>176</v>
      </c>
      <c r="D180" s="266" t="s">
        <v>158</v>
      </c>
      <c r="E180" s="267" t="s">
        <v>199</v>
      </c>
      <c r="F180" s="268" t="s">
        <v>200</v>
      </c>
      <c r="G180" s="269" t="s">
        <v>161</v>
      </c>
      <c r="H180" s="270">
        <v>49.6</v>
      </c>
      <c r="I180" s="87"/>
      <c r="J180" s="271">
        <f>ROUND(I180*H180,2)</f>
        <v>0</v>
      </c>
      <c r="K180" s="268" t="s">
        <v>162</v>
      </c>
      <c r="L180" s="22"/>
      <c r="M180" s="88" t="s">
        <v>1</v>
      </c>
      <c r="N180" s="89" t="s">
        <v>38</v>
      </c>
      <c r="O180" s="36"/>
      <c r="P180" s="90">
        <f>O180*H180</f>
        <v>0</v>
      </c>
      <c r="Q180" s="90">
        <v>8.9219999999999994E-2</v>
      </c>
      <c r="R180" s="90">
        <f>Q180*H180</f>
        <v>4.4253119999999999</v>
      </c>
      <c r="S180" s="90">
        <v>0</v>
      </c>
      <c r="T180" s="91">
        <f>S180*H180</f>
        <v>0</v>
      </c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R180" s="92" t="s">
        <v>163</v>
      </c>
      <c r="AT180" s="92" t="s">
        <v>158</v>
      </c>
      <c r="AU180" s="92" t="s">
        <v>83</v>
      </c>
      <c r="AY180" s="12" t="s">
        <v>156</v>
      </c>
      <c r="BE180" s="93">
        <f>IF(N180="základní",J180,0)</f>
        <v>0</v>
      </c>
      <c r="BF180" s="93">
        <f>IF(N180="snížená",J180,0)</f>
        <v>0</v>
      </c>
      <c r="BG180" s="93">
        <f>IF(N180="zákl. přenesená",J180,0)</f>
        <v>0</v>
      </c>
      <c r="BH180" s="93">
        <f>IF(N180="sníž. přenesená",J180,0)</f>
        <v>0</v>
      </c>
      <c r="BI180" s="93">
        <f>IF(N180="nulová",J180,0)</f>
        <v>0</v>
      </c>
      <c r="BJ180" s="12" t="s">
        <v>81</v>
      </c>
      <c r="BK180" s="93">
        <f>ROUND(I180*H180,2)</f>
        <v>0</v>
      </c>
      <c r="BL180" s="12" t="s">
        <v>163</v>
      </c>
      <c r="BM180" s="92" t="s">
        <v>201</v>
      </c>
    </row>
    <row r="181" spans="1:65" s="8" customFormat="1" ht="22.5">
      <c r="B181" s="94"/>
      <c r="C181" s="272"/>
      <c r="D181" s="273" t="s">
        <v>164</v>
      </c>
      <c r="E181" s="274" t="s">
        <v>1</v>
      </c>
      <c r="F181" s="275" t="s">
        <v>202</v>
      </c>
      <c r="G181" s="272"/>
      <c r="H181" s="274" t="s">
        <v>1</v>
      </c>
      <c r="I181" s="96"/>
      <c r="J181" s="272"/>
      <c r="K181" s="272"/>
      <c r="L181" s="94"/>
      <c r="M181" s="97"/>
      <c r="N181" s="98"/>
      <c r="O181" s="98"/>
      <c r="P181" s="98"/>
      <c r="Q181" s="98"/>
      <c r="R181" s="98"/>
      <c r="S181" s="98"/>
      <c r="T181" s="99"/>
      <c r="AT181" s="95" t="s">
        <v>164</v>
      </c>
      <c r="AU181" s="95" t="s">
        <v>83</v>
      </c>
      <c r="AV181" s="8" t="s">
        <v>81</v>
      </c>
      <c r="AW181" s="8" t="s">
        <v>30</v>
      </c>
      <c r="AX181" s="8" t="s">
        <v>73</v>
      </c>
      <c r="AY181" s="95" t="s">
        <v>156</v>
      </c>
    </row>
    <row r="182" spans="1:65" s="9" customFormat="1">
      <c r="B182" s="100"/>
      <c r="C182" s="276"/>
      <c r="D182" s="273" t="s">
        <v>164</v>
      </c>
      <c r="E182" s="277" t="s">
        <v>1</v>
      </c>
      <c r="F182" s="278" t="s">
        <v>166</v>
      </c>
      <c r="G182" s="276"/>
      <c r="H182" s="279">
        <v>49.6</v>
      </c>
      <c r="I182" s="102"/>
      <c r="J182" s="276"/>
      <c r="K182" s="276"/>
      <c r="L182" s="100"/>
      <c r="M182" s="103"/>
      <c r="N182" s="104"/>
      <c r="O182" s="104"/>
      <c r="P182" s="104"/>
      <c r="Q182" s="104"/>
      <c r="R182" s="104"/>
      <c r="S182" s="104"/>
      <c r="T182" s="105"/>
      <c r="AT182" s="101" t="s">
        <v>164</v>
      </c>
      <c r="AU182" s="101" t="s">
        <v>83</v>
      </c>
      <c r="AV182" s="9" t="s">
        <v>83</v>
      </c>
      <c r="AW182" s="9" t="s">
        <v>30</v>
      </c>
      <c r="AX182" s="9" t="s">
        <v>73</v>
      </c>
      <c r="AY182" s="101" t="s">
        <v>156</v>
      </c>
    </row>
    <row r="183" spans="1:65" s="10" customFormat="1">
      <c r="B183" s="106"/>
      <c r="C183" s="280"/>
      <c r="D183" s="273" t="s">
        <v>164</v>
      </c>
      <c r="E183" s="281" t="s">
        <v>1</v>
      </c>
      <c r="F183" s="282" t="s">
        <v>167</v>
      </c>
      <c r="G183" s="280"/>
      <c r="H183" s="283">
        <v>49.6</v>
      </c>
      <c r="I183" s="108"/>
      <c r="J183" s="280"/>
      <c r="K183" s="280"/>
      <c r="L183" s="106"/>
      <c r="M183" s="109"/>
      <c r="N183" s="110"/>
      <c r="O183" s="110"/>
      <c r="P183" s="110"/>
      <c r="Q183" s="110"/>
      <c r="R183" s="110"/>
      <c r="S183" s="110"/>
      <c r="T183" s="111"/>
      <c r="AT183" s="107" t="s">
        <v>164</v>
      </c>
      <c r="AU183" s="107" t="s">
        <v>83</v>
      </c>
      <c r="AV183" s="10" t="s">
        <v>163</v>
      </c>
      <c r="AW183" s="10" t="s">
        <v>30</v>
      </c>
      <c r="AX183" s="10" t="s">
        <v>81</v>
      </c>
      <c r="AY183" s="107" t="s">
        <v>156</v>
      </c>
    </row>
    <row r="184" spans="1:65" s="7" customFormat="1" ht="22.9" customHeight="1">
      <c r="B184" s="77"/>
      <c r="C184" s="260"/>
      <c r="D184" s="261" t="s">
        <v>72</v>
      </c>
      <c r="E184" s="264" t="s">
        <v>173</v>
      </c>
      <c r="F184" s="264" t="s">
        <v>203</v>
      </c>
      <c r="G184" s="260"/>
      <c r="H184" s="260"/>
      <c r="I184" s="79"/>
      <c r="J184" s="265">
        <f>BK184</f>
        <v>0</v>
      </c>
      <c r="K184" s="260"/>
      <c r="L184" s="77"/>
      <c r="M184" s="80"/>
      <c r="N184" s="81"/>
      <c r="O184" s="81"/>
      <c r="P184" s="82">
        <f>SUM(P185:P646)</f>
        <v>0</v>
      </c>
      <c r="Q184" s="81"/>
      <c r="R184" s="82">
        <f>SUM(R185:R646)</f>
        <v>97.305163610000008</v>
      </c>
      <c r="S184" s="81"/>
      <c r="T184" s="83">
        <f>SUM(T185:T646)</f>
        <v>0.65700000000000003</v>
      </c>
      <c r="AR184" s="78" t="s">
        <v>81</v>
      </c>
      <c r="AT184" s="84" t="s">
        <v>72</v>
      </c>
      <c r="AU184" s="84" t="s">
        <v>81</v>
      </c>
      <c r="AY184" s="78" t="s">
        <v>156</v>
      </c>
      <c r="BK184" s="85">
        <f>SUM(BK185:BK646)</f>
        <v>0</v>
      </c>
    </row>
    <row r="185" spans="1:65" s="2" customFormat="1" ht="24.2" customHeight="1">
      <c r="A185" s="21"/>
      <c r="B185" s="86"/>
      <c r="C185" s="266" t="s">
        <v>204</v>
      </c>
      <c r="D185" s="266" t="s">
        <v>158</v>
      </c>
      <c r="E185" s="267" t="s">
        <v>205</v>
      </c>
      <c r="F185" s="268" t="s">
        <v>206</v>
      </c>
      <c r="G185" s="269" t="s">
        <v>161</v>
      </c>
      <c r="H185" s="270">
        <v>328.5</v>
      </c>
      <c r="I185" s="87"/>
      <c r="J185" s="271">
        <f>ROUND(I185*H185,2)</f>
        <v>0</v>
      </c>
      <c r="K185" s="268" t="s">
        <v>162</v>
      </c>
      <c r="L185" s="22"/>
      <c r="M185" s="88" t="s">
        <v>1</v>
      </c>
      <c r="N185" s="89" t="s">
        <v>38</v>
      </c>
      <c r="O185" s="36"/>
      <c r="P185" s="90">
        <f>O185*H185</f>
        <v>0</v>
      </c>
      <c r="Q185" s="90">
        <v>2.2000000000000001E-4</v>
      </c>
      <c r="R185" s="90">
        <f>Q185*H185</f>
        <v>7.2270000000000001E-2</v>
      </c>
      <c r="S185" s="90">
        <v>2E-3</v>
      </c>
      <c r="T185" s="91">
        <f>S185*H185</f>
        <v>0.65700000000000003</v>
      </c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R185" s="92" t="s">
        <v>163</v>
      </c>
      <c r="AT185" s="92" t="s">
        <v>158</v>
      </c>
      <c r="AU185" s="92" t="s">
        <v>83</v>
      </c>
      <c r="AY185" s="12" t="s">
        <v>156</v>
      </c>
      <c r="BE185" s="93">
        <f>IF(N185="základní",J185,0)</f>
        <v>0</v>
      </c>
      <c r="BF185" s="93">
        <f>IF(N185="snížená",J185,0)</f>
        <v>0</v>
      </c>
      <c r="BG185" s="93">
        <f>IF(N185="zákl. přenesená",J185,0)</f>
        <v>0</v>
      </c>
      <c r="BH185" s="93">
        <f>IF(N185="sníž. přenesená",J185,0)</f>
        <v>0</v>
      </c>
      <c r="BI185" s="93">
        <f>IF(N185="nulová",J185,0)</f>
        <v>0</v>
      </c>
      <c r="BJ185" s="12" t="s">
        <v>81</v>
      </c>
      <c r="BK185" s="93">
        <f>ROUND(I185*H185,2)</f>
        <v>0</v>
      </c>
      <c r="BL185" s="12" t="s">
        <v>163</v>
      </c>
      <c r="BM185" s="92" t="s">
        <v>207</v>
      </c>
    </row>
    <row r="186" spans="1:65" s="8" customFormat="1">
      <c r="B186" s="94"/>
      <c r="C186" s="272"/>
      <c r="D186" s="273" t="s">
        <v>164</v>
      </c>
      <c r="E186" s="274" t="s">
        <v>1</v>
      </c>
      <c r="F186" s="275" t="s">
        <v>208</v>
      </c>
      <c r="G186" s="272"/>
      <c r="H186" s="274" t="s">
        <v>1</v>
      </c>
      <c r="I186" s="96"/>
      <c r="J186" s="272"/>
      <c r="K186" s="272"/>
      <c r="L186" s="94"/>
      <c r="M186" s="97"/>
      <c r="N186" s="98"/>
      <c r="O186" s="98"/>
      <c r="P186" s="98"/>
      <c r="Q186" s="98"/>
      <c r="R186" s="98"/>
      <c r="S186" s="98"/>
      <c r="T186" s="99"/>
      <c r="AT186" s="95" t="s">
        <v>164</v>
      </c>
      <c r="AU186" s="95" t="s">
        <v>83</v>
      </c>
      <c r="AV186" s="8" t="s">
        <v>81</v>
      </c>
      <c r="AW186" s="8" t="s">
        <v>30</v>
      </c>
      <c r="AX186" s="8" t="s">
        <v>73</v>
      </c>
      <c r="AY186" s="95" t="s">
        <v>156</v>
      </c>
    </row>
    <row r="187" spans="1:65" s="9" customFormat="1">
      <c r="B187" s="100"/>
      <c r="C187" s="276"/>
      <c r="D187" s="273" t="s">
        <v>164</v>
      </c>
      <c r="E187" s="277" t="s">
        <v>1</v>
      </c>
      <c r="F187" s="278" t="s">
        <v>209</v>
      </c>
      <c r="G187" s="276"/>
      <c r="H187" s="279">
        <v>412.5</v>
      </c>
      <c r="I187" s="102"/>
      <c r="J187" s="276"/>
      <c r="K187" s="276"/>
      <c r="L187" s="100"/>
      <c r="M187" s="103"/>
      <c r="N187" s="104"/>
      <c r="O187" s="104"/>
      <c r="P187" s="104"/>
      <c r="Q187" s="104"/>
      <c r="R187" s="104"/>
      <c r="S187" s="104"/>
      <c r="T187" s="105"/>
      <c r="AT187" s="101" t="s">
        <v>164</v>
      </c>
      <c r="AU187" s="101" t="s">
        <v>83</v>
      </c>
      <c r="AV187" s="9" t="s">
        <v>83</v>
      </c>
      <c r="AW187" s="9" t="s">
        <v>30</v>
      </c>
      <c r="AX187" s="9" t="s">
        <v>73</v>
      </c>
      <c r="AY187" s="101" t="s">
        <v>156</v>
      </c>
    </row>
    <row r="188" spans="1:65" s="9" customFormat="1">
      <c r="B188" s="100"/>
      <c r="C188" s="276"/>
      <c r="D188" s="273" t="s">
        <v>164</v>
      </c>
      <c r="E188" s="277" t="s">
        <v>1</v>
      </c>
      <c r="F188" s="278" t="s">
        <v>210</v>
      </c>
      <c r="G188" s="276"/>
      <c r="H188" s="279">
        <v>-84</v>
      </c>
      <c r="I188" s="102"/>
      <c r="J188" s="276"/>
      <c r="K188" s="276"/>
      <c r="L188" s="100"/>
      <c r="M188" s="103"/>
      <c r="N188" s="104"/>
      <c r="O188" s="104"/>
      <c r="P188" s="104"/>
      <c r="Q188" s="104"/>
      <c r="R188" s="104"/>
      <c r="S188" s="104"/>
      <c r="T188" s="105"/>
      <c r="AT188" s="101" t="s">
        <v>164</v>
      </c>
      <c r="AU188" s="101" t="s">
        <v>83</v>
      </c>
      <c r="AV188" s="9" t="s">
        <v>83</v>
      </c>
      <c r="AW188" s="9" t="s">
        <v>30</v>
      </c>
      <c r="AX188" s="9" t="s">
        <v>73</v>
      </c>
      <c r="AY188" s="101" t="s">
        <v>156</v>
      </c>
    </row>
    <row r="189" spans="1:65" s="10" customFormat="1">
      <c r="B189" s="106"/>
      <c r="C189" s="280"/>
      <c r="D189" s="273" t="s">
        <v>164</v>
      </c>
      <c r="E189" s="281" t="s">
        <v>1</v>
      </c>
      <c r="F189" s="282" t="s">
        <v>167</v>
      </c>
      <c r="G189" s="280"/>
      <c r="H189" s="283">
        <v>328.5</v>
      </c>
      <c r="I189" s="108"/>
      <c r="J189" s="280"/>
      <c r="K189" s="280"/>
      <c r="L189" s="106"/>
      <c r="M189" s="109"/>
      <c r="N189" s="110"/>
      <c r="O189" s="110"/>
      <c r="P189" s="110"/>
      <c r="Q189" s="110"/>
      <c r="R189" s="110"/>
      <c r="S189" s="110"/>
      <c r="T189" s="111"/>
      <c r="AT189" s="107" t="s">
        <v>164</v>
      </c>
      <c r="AU189" s="107" t="s">
        <v>83</v>
      </c>
      <c r="AV189" s="10" t="s">
        <v>163</v>
      </c>
      <c r="AW189" s="10" t="s">
        <v>30</v>
      </c>
      <c r="AX189" s="10" t="s">
        <v>81</v>
      </c>
      <c r="AY189" s="107" t="s">
        <v>156</v>
      </c>
    </row>
    <row r="190" spans="1:65" s="2" customFormat="1" ht="24.2" customHeight="1">
      <c r="A190" s="21"/>
      <c r="B190" s="86"/>
      <c r="C190" s="266" t="s">
        <v>181</v>
      </c>
      <c r="D190" s="266" t="s">
        <v>158</v>
      </c>
      <c r="E190" s="267" t="s">
        <v>211</v>
      </c>
      <c r="F190" s="268" t="s">
        <v>212</v>
      </c>
      <c r="G190" s="269" t="s">
        <v>161</v>
      </c>
      <c r="H190" s="270">
        <v>74.16</v>
      </c>
      <c r="I190" s="87"/>
      <c r="J190" s="271">
        <f>ROUND(I190*H190,2)</f>
        <v>0</v>
      </c>
      <c r="K190" s="268" t="s">
        <v>162</v>
      </c>
      <c r="L190" s="22"/>
      <c r="M190" s="88" t="s">
        <v>1</v>
      </c>
      <c r="N190" s="89" t="s">
        <v>38</v>
      </c>
      <c r="O190" s="36"/>
      <c r="P190" s="90">
        <f>O190*H190</f>
        <v>0</v>
      </c>
      <c r="Q190" s="90">
        <v>2.5999999999999998E-4</v>
      </c>
      <c r="R190" s="90">
        <f>Q190*H190</f>
        <v>1.9281599999999996E-2</v>
      </c>
      <c r="S190" s="90">
        <v>0</v>
      </c>
      <c r="T190" s="91">
        <f>S190*H190</f>
        <v>0</v>
      </c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R190" s="92" t="s">
        <v>163</v>
      </c>
      <c r="AT190" s="92" t="s">
        <v>158</v>
      </c>
      <c r="AU190" s="92" t="s">
        <v>83</v>
      </c>
      <c r="AY190" s="12" t="s">
        <v>156</v>
      </c>
      <c r="BE190" s="93">
        <f>IF(N190="základní",J190,0)</f>
        <v>0</v>
      </c>
      <c r="BF190" s="93">
        <f>IF(N190="snížená",J190,0)</f>
        <v>0</v>
      </c>
      <c r="BG190" s="93">
        <f>IF(N190="zákl. přenesená",J190,0)</f>
        <v>0</v>
      </c>
      <c r="BH190" s="93">
        <f>IF(N190="sníž. přenesená",J190,0)</f>
        <v>0</v>
      </c>
      <c r="BI190" s="93">
        <f>IF(N190="nulová",J190,0)</f>
        <v>0</v>
      </c>
      <c r="BJ190" s="12" t="s">
        <v>81</v>
      </c>
      <c r="BK190" s="93">
        <f>ROUND(I190*H190,2)</f>
        <v>0</v>
      </c>
      <c r="BL190" s="12" t="s">
        <v>163</v>
      </c>
      <c r="BM190" s="92" t="s">
        <v>213</v>
      </c>
    </row>
    <row r="191" spans="1:65" s="8" customFormat="1">
      <c r="B191" s="94"/>
      <c r="C191" s="272"/>
      <c r="D191" s="273" t="s">
        <v>164</v>
      </c>
      <c r="E191" s="274" t="s">
        <v>1</v>
      </c>
      <c r="F191" s="275" t="s">
        <v>214</v>
      </c>
      <c r="G191" s="272"/>
      <c r="H191" s="274" t="s">
        <v>1</v>
      </c>
      <c r="I191" s="96"/>
      <c r="J191" s="272"/>
      <c r="K191" s="272"/>
      <c r="L191" s="94"/>
      <c r="M191" s="97"/>
      <c r="N191" s="98"/>
      <c r="O191" s="98"/>
      <c r="P191" s="98"/>
      <c r="Q191" s="98"/>
      <c r="R191" s="98"/>
      <c r="S191" s="98"/>
      <c r="T191" s="99"/>
      <c r="AT191" s="95" t="s">
        <v>164</v>
      </c>
      <c r="AU191" s="95" t="s">
        <v>83</v>
      </c>
      <c r="AV191" s="8" t="s">
        <v>81</v>
      </c>
      <c r="AW191" s="8" t="s">
        <v>30</v>
      </c>
      <c r="AX191" s="8" t="s">
        <v>73</v>
      </c>
      <c r="AY191" s="95" t="s">
        <v>156</v>
      </c>
    </row>
    <row r="192" spans="1:65" s="9" customFormat="1">
      <c r="B192" s="100"/>
      <c r="C192" s="276"/>
      <c r="D192" s="273" t="s">
        <v>164</v>
      </c>
      <c r="E192" s="277" t="s">
        <v>1</v>
      </c>
      <c r="F192" s="278" t="s">
        <v>215</v>
      </c>
      <c r="G192" s="276"/>
      <c r="H192" s="279">
        <v>74.16</v>
      </c>
      <c r="I192" s="102"/>
      <c r="J192" s="276"/>
      <c r="K192" s="276"/>
      <c r="L192" s="100"/>
      <c r="M192" s="103"/>
      <c r="N192" s="104"/>
      <c r="O192" s="104"/>
      <c r="P192" s="104"/>
      <c r="Q192" s="104"/>
      <c r="R192" s="104"/>
      <c r="S192" s="104"/>
      <c r="T192" s="105"/>
      <c r="AT192" s="101" t="s">
        <v>164</v>
      </c>
      <c r="AU192" s="101" t="s">
        <v>83</v>
      </c>
      <c r="AV192" s="9" t="s">
        <v>83</v>
      </c>
      <c r="AW192" s="9" t="s">
        <v>30</v>
      </c>
      <c r="AX192" s="9" t="s">
        <v>73</v>
      </c>
      <c r="AY192" s="101" t="s">
        <v>156</v>
      </c>
    </row>
    <row r="193" spans="1:65" s="10" customFormat="1">
      <c r="B193" s="106"/>
      <c r="C193" s="280"/>
      <c r="D193" s="273" t="s">
        <v>164</v>
      </c>
      <c r="E193" s="281" t="s">
        <v>1</v>
      </c>
      <c r="F193" s="282" t="s">
        <v>167</v>
      </c>
      <c r="G193" s="280"/>
      <c r="H193" s="283">
        <v>74.16</v>
      </c>
      <c r="I193" s="108"/>
      <c r="J193" s="280"/>
      <c r="K193" s="280"/>
      <c r="L193" s="106"/>
      <c r="M193" s="109"/>
      <c r="N193" s="110"/>
      <c r="O193" s="110"/>
      <c r="P193" s="110"/>
      <c r="Q193" s="110"/>
      <c r="R193" s="110"/>
      <c r="S193" s="110"/>
      <c r="T193" s="111"/>
      <c r="AT193" s="107" t="s">
        <v>164</v>
      </c>
      <c r="AU193" s="107" t="s">
        <v>83</v>
      </c>
      <c r="AV193" s="10" t="s">
        <v>163</v>
      </c>
      <c r="AW193" s="10" t="s">
        <v>30</v>
      </c>
      <c r="AX193" s="10" t="s">
        <v>81</v>
      </c>
      <c r="AY193" s="107" t="s">
        <v>156</v>
      </c>
    </row>
    <row r="194" spans="1:65" s="2" customFormat="1" ht="24.2" customHeight="1">
      <c r="A194" s="21"/>
      <c r="B194" s="86"/>
      <c r="C194" s="266" t="s">
        <v>216</v>
      </c>
      <c r="D194" s="266" t="s">
        <v>158</v>
      </c>
      <c r="E194" s="267" t="s">
        <v>217</v>
      </c>
      <c r="F194" s="268" t="s">
        <v>218</v>
      </c>
      <c r="G194" s="269" t="s">
        <v>161</v>
      </c>
      <c r="H194" s="270">
        <v>74.16</v>
      </c>
      <c r="I194" s="87"/>
      <c r="J194" s="271">
        <f>ROUND(I194*H194,2)</f>
        <v>0</v>
      </c>
      <c r="K194" s="268" t="s">
        <v>162</v>
      </c>
      <c r="L194" s="22"/>
      <c r="M194" s="88" t="s">
        <v>1</v>
      </c>
      <c r="N194" s="89" t="s">
        <v>38</v>
      </c>
      <c r="O194" s="36"/>
      <c r="P194" s="90">
        <f>O194*H194</f>
        <v>0</v>
      </c>
      <c r="Q194" s="90">
        <v>5.4599999999999996E-3</v>
      </c>
      <c r="R194" s="90">
        <f>Q194*H194</f>
        <v>0.40491359999999993</v>
      </c>
      <c r="S194" s="90">
        <v>0</v>
      </c>
      <c r="T194" s="91">
        <f>S194*H194</f>
        <v>0</v>
      </c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R194" s="92" t="s">
        <v>163</v>
      </c>
      <c r="AT194" s="92" t="s">
        <v>158</v>
      </c>
      <c r="AU194" s="92" t="s">
        <v>83</v>
      </c>
      <c r="AY194" s="12" t="s">
        <v>156</v>
      </c>
      <c r="BE194" s="93">
        <f>IF(N194="základní",J194,0)</f>
        <v>0</v>
      </c>
      <c r="BF194" s="93">
        <f>IF(N194="snížená",J194,0)</f>
        <v>0</v>
      </c>
      <c r="BG194" s="93">
        <f>IF(N194="zákl. přenesená",J194,0)</f>
        <v>0</v>
      </c>
      <c r="BH194" s="93">
        <f>IF(N194="sníž. přenesená",J194,0)</f>
        <v>0</v>
      </c>
      <c r="BI194" s="93">
        <f>IF(N194="nulová",J194,0)</f>
        <v>0</v>
      </c>
      <c r="BJ194" s="12" t="s">
        <v>81</v>
      </c>
      <c r="BK194" s="93">
        <f>ROUND(I194*H194,2)</f>
        <v>0</v>
      </c>
      <c r="BL194" s="12" t="s">
        <v>163</v>
      </c>
      <c r="BM194" s="92" t="s">
        <v>219</v>
      </c>
    </row>
    <row r="195" spans="1:65" s="9" customFormat="1">
      <c r="B195" s="100"/>
      <c r="C195" s="276"/>
      <c r="D195" s="273" t="s">
        <v>164</v>
      </c>
      <c r="E195" s="277" t="s">
        <v>1</v>
      </c>
      <c r="F195" s="278" t="s">
        <v>220</v>
      </c>
      <c r="G195" s="276"/>
      <c r="H195" s="279">
        <v>74.16</v>
      </c>
      <c r="I195" s="102"/>
      <c r="J195" s="276"/>
      <c r="K195" s="276"/>
      <c r="L195" s="100"/>
      <c r="M195" s="103"/>
      <c r="N195" s="104"/>
      <c r="O195" s="104"/>
      <c r="P195" s="104"/>
      <c r="Q195" s="104"/>
      <c r="R195" s="104"/>
      <c r="S195" s="104"/>
      <c r="T195" s="105"/>
      <c r="AT195" s="101" t="s">
        <v>164</v>
      </c>
      <c r="AU195" s="101" t="s">
        <v>83</v>
      </c>
      <c r="AV195" s="9" t="s">
        <v>83</v>
      </c>
      <c r="AW195" s="9" t="s">
        <v>30</v>
      </c>
      <c r="AX195" s="9" t="s">
        <v>73</v>
      </c>
      <c r="AY195" s="101" t="s">
        <v>156</v>
      </c>
    </row>
    <row r="196" spans="1:65" s="10" customFormat="1">
      <c r="B196" s="106"/>
      <c r="C196" s="280"/>
      <c r="D196" s="273" t="s">
        <v>164</v>
      </c>
      <c r="E196" s="281" t="s">
        <v>1</v>
      </c>
      <c r="F196" s="282" t="s">
        <v>167</v>
      </c>
      <c r="G196" s="280"/>
      <c r="H196" s="283">
        <v>74.16</v>
      </c>
      <c r="I196" s="108"/>
      <c r="J196" s="280"/>
      <c r="K196" s="280"/>
      <c r="L196" s="106"/>
      <c r="M196" s="109"/>
      <c r="N196" s="110"/>
      <c r="O196" s="110"/>
      <c r="P196" s="110"/>
      <c r="Q196" s="110"/>
      <c r="R196" s="110"/>
      <c r="S196" s="110"/>
      <c r="T196" s="111"/>
      <c r="AT196" s="107" t="s">
        <v>164</v>
      </c>
      <c r="AU196" s="107" t="s">
        <v>83</v>
      </c>
      <c r="AV196" s="10" t="s">
        <v>163</v>
      </c>
      <c r="AW196" s="10" t="s">
        <v>30</v>
      </c>
      <c r="AX196" s="10" t="s">
        <v>81</v>
      </c>
      <c r="AY196" s="107" t="s">
        <v>156</v>
      </c>
    </row>
    <row r="197" spans="1:65" s="2" customFormat="1" ht="24.2" customHeight="1">
      <c r="A197" s="21"/>
      <c r="B197" s="86"/>
      <c r="C197" s="266" t="s">
        <v>187</v>
      </c>
      <c r="D197" s="266" t="s">
        <v>158</v>
      </c>
      <c r="E197" s="267" t="s">
        <v>221</v>
      </c>
      <c r="F197" s="268" t="s">
        <v>222</v>
      </c>
      <c r="G197" s="269" t="s">
        <v>161</v>
      </c>
      <c r="H197" s="270">
        <v>74.16</v>
      </c>
      <c r="I197" s="87"/>
      <c r="J197" s="271">
        <f>ROUND(I197*H197,2)</f>
        <v>0</v>
      </c>
      <c r="K197" s="268" t="s">
        <v>162</v>
      </c>
      <c r="L197" s="22"/>
      <c r="M197" s="88" t="s">
        <v>1</v>
      </c>
      <c r="N197" s="89" t="s">
        <v>38</v>
      </c>
      <c r="O197" s="36"/>
      <c r="P197" s="90">
        <f>O197*H197</f>
        <v>0</v>
      </c>
      <c r="Q197" s="90">
        <v>4.3800000000000002E-3</v>
      </c>
      <c r="R197" s="90">
        <f>Q197*H197</f>
        <v>0.32482080000000002</v>
      </c>
      <c r="S197" s="90">
        <v>0</v>
      </c>
      <c r="T197" s="91">
        <f>S197*H197</f>
        <v>0</v>
      </c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R197" s="92" t="s">
        <v>163</v>
      </c>
      <c r="AT197" s="92" t="s">
        <v>158</v>
      </c>
      <c r="AU197" s="92" t="s">
        <v>83</v>
      </c>
      <c r="AY197" s="12" t="s">
        <v>156</v>
      </c>
      <c r="BE197" s="93">
        <f>IF(N197="základní",J197,0)</f>
        <v>0</v>
      </c>
      <c r="BF197" s="93">
        <f>IF(N197="snížená",J197,0)</f>
        <v>0</v>
      </c>
      <c r="BG197" s="93">
        <f>IF(N197="zákl. přenesená",J197,0)</f>
        <v>0</v>
      </c>
      <c r="BH197" s="93">
        <f>IF(N197="sníž. přenesená",J197,0)</f>
        <v>0</v>
      </c>
      <c r="BI197" s="93">
        <f>IF(N197="nulová",J197,0)</f>
        <v>0</v>
      </c>
      <c r="BJ197" s="12" t="s">
        <v>81</v>
      </c>
      <c r="BK197" s="93">
        <f>ROUND(I197*H197,2)</f>
        <v>0</v>
      </c>
      <c r="BL197" s="12" t="s">
        <v>163</v>
      </c>
      <c r="BM197" s="92" t="s">
        <v>223</v>
      </c>
    </row>
    <row r="198" spans="1:65" s="8" customFormat="1">
      <c r="B198" s="94"/>
      <c r="C198" s="272"/>
      <c r="D198" s="273" t="s">
        <v>164</v>
      </c>
      <c r="E198" s="274" t="s">
        <v>1</v>
      </c>
      <c r="F198" s="275" t="s">
        <v>214</v>
      </c>
      <c r="G198" s="272"/>
      <c r="H198" s="274" t="s">
        <v>1</v>
      </c>
      <c r="I198" s="96"/>
      <c r="J198" s="272"/>
      <c r="K198" s="272"/>
      <c r="L198" s="94"/>
      <c r="M198" s="97"/>
      <c r="N198" s="98"/>
      <c r="O198" s="98"/>
      <c r="P198" s="98"/>
      <c r="Q198" s="98"/>
      <c r="R198" s="98"/>
      <c r="S198" s="98"/>
      <c r="T198" s="99"/>
      <c r="AT198" s="95" t="s">
        <v>164</v>
      </c>
      <c r="AU198" s="95" t="s">
        <v>83</v>
      </c>
      <c r="AV198" s="8" t="s">
        <v>81</v>
      </c>
      <c r="AW198" s="8" t="s">
        <v>30</v>
      </c>
      <c r="AX198" s="8" t="s">
        <v>73</v>
      </c>
      <c r="AY198" s="95" t="s">
        <v>156</v>
      </c>
    </row>
    <row r="199" spans="1:65" s="9" customFormat="1">
      <c r="B199" s="100"/>
      <c r="C199" s="276"/>
      <c r="D199" s="273" t="s">
        <v>164</v>
      </c>
      <c r="E199" s="277" t="s">
        <v>1</v>
      </c>
      <c r="F199" s="278" t="s">
        <v>215</v>
      </c>
      <c r="G199" s="276"/>
      <c r="H199" s="279">
        <v>74.16</v>
      </c>
      <c r="I199" s="102"/>
      <c r="J199" s="276"/>
      <c r="K199" s="276"/>
      <c r="L199" s="100"/>
      <c r="M199" s="103"/>
      <c r="N199" s="104"/>
      <c r="O199" s="104"/>
      <c r="P199" s="104"/>
      <c r="Q199" s="104"/>
      <c r="R199" s="104"/>
      <c r="S199" s="104"/>
      <c r="T199" s="105"/>
      <c r="AT199" s="101" t="s">
        <v>164</v>
      </c>
      <c r="AU199" s="101" t="s">
        <v>83</v>
      </c>
      <c r="AV199" s="9" t="s">
        <v>83</v>
      </c>
      <c r="AW199" s="9" t="s">
        <v>30</v>
      </c>
      <c r="AX199" s="9" t="s">
        <v>73</v>
      </c>
      <c r="AY199" s="101" t="s">
        <v>156</v>
      </c>
    </row>
    <row r="200" spans="1:65" s="10" customFormat="1">
      <c r="B200" s="106"/>
      <c r="C200" s="280"/>
      <c r="D200" s="273" t="s">
        <v>164</v>
      </c>
      <c r="E200" s="281" t="s">
        <v>1</v>
      </c>
      <c r="F200" s="282" t="s">
        <v>167</v>
      </c>
      <c r="G200" s="280"/>
      <c r="H200" s="283">
        <v>74.16</v>
      </c>
      <c r="I200" s="108"/>
      <c r="J200" s="280"/>
      <c r="K200" s="280"/>
      <c r="L200" s="106"/>
      <c r="M200" s="109"/>
      <c r="N200" s="110"/>
      <c r="O200" s="110"/>
      <c r="P200" s="110"/>
      <c r="Q200" s="110"/>
      <c r="R200" s="110"/>
      <c r="S200" s="110"/>
      <c r="T200" s="111"/>
      <c r="AT200" s="107" t="s">
        <v>164</v>
      </c>
      <c r="AU200" s="107" t="s">
        <v>83</v>
      </c>
      <c r="AV200" s="10" t="s">
        <v>163</v>
      </c>
      <c r="AW200" s="10" t="s">
        <v>30</v>
      </c>
      <c r="AX200" s="10" t="s">
        <v>81</v>
      </c>
      <c r="AY200" s="107" t="s">
        <v>156</v>
      </c>
    </row>
    <row r="201" spans="1:65" s="2" customFormat="1" ht="24.2" customHeight="1">
      <c r="A201" s="21"/>
      <c r="B201" s="86"/>
      <c r="C201" s="266" t="s">
        <v>224</v>
      </c>
      <c r="D201" s="266" t="s">
        <v>158</v>
      </c>
      <c r="E201" s="267" t="s">
        <v>225</v>
      </c>
      <c r="F201" s="268" t="s">
        <v>226</v>
      </c>
      <c r="G201" s="269" t="s">
        <v>161</v>
      </c>
      <c r="H201" s="270">
        <v>79.72</v>
      </c>
      <c r="I201" s="87"/>
      <c r="J201" s="271">
        <f>ROUND(I201*H201,2)</f>
        <v>0</v>
      </c>
      <c r="K201" s="268" t="s">
        <v>162</v>
      </c>
      <c r="L201" s="22"/>
      <c r="M201" s="88" t="s">
        <v>1</v>
      </c>
      <c r="N201" s="89" t="s">
        <v>38</v>
      </c>
      <c r="O201" s="36"/>
      <c r="P201" s="90">
        <f>O201*H201</f>
        <v>0</v>
      </c>
      <c r="Q201" s="90">
        <v>2.9999999999999997E-4</v>
      </c>
      <c r="R201" s="90">
        <f>Q201*H201</f>
        <v>2.3915999999999996E-2</v>
      </c>
      <c r="S201" s="90">
        <v>0</v>
      </c>
      <c r="T201" s="91">
        <f>S201*H201</f>
        <v>0</v>
      </c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R201" s="92" t="s">
        <v>163</v>
      </c>
      <c r="AT201" s="92" t="s">
        <v>158</v>
      </c>
      <c r="AU201" s="92" t="s">
        <v>83</v>
      </c>
      <c r="AY201" s="12" t="s">
        <v>156</v>
      </c>
      <c r="BE201" s="93">
        <f>IF(N201="základní",J201,0)</f>
        <v>0</v>
      </c>
      <c r="BF201" s="93">
        <f>IF(N201="snížená",J201,0)</f>
        <v>0</v>
      </c>
      <c r="BG201" s="93">
        <f>IF(N201="zákl. přenesená",J201,0)</f>
        <v>0</v>
      </c>
      <c r="BH201" s="93">
        <f>IF(N201="sníž. přenesená",J201,0)</f>
        <v>0</v>
      </c>
      <c r="BI201" s="93">
        <f>IF(N201="nulová",J201,0)</f>
        <v>0</v>
      </c>
      <c r="BJ201" s="12" t="s">
        <v>81</v>
      </c>
      <c r="BK201" s="93">
        <f>ROUND(I201*H201,2)</f>
        <v>0</v>
      </c>
      <c r="BL201" s="12" t="s">
        <v>163</v>
      </c>
      <c r="BM201" s="92" t="s">
        <v>227</v>
      </c>
    </row>
    <row r="202" spans="1:65" s="9" customFormat="1">
      <c r="B202" s="100"/>
      <c r="C202" s="276"/>
      <c r="D202" s="273" t="s">
        <v>164</v>
      </c>
      <c r="E202" s="277" t="s">
        <v>1</v>
      </c>
      <c r="F202" s="278" t="s">
        <v>228</v>
      </c>
      <c r="G202" s="276"/>
      <c r="H202" s="279">
        <v>79.72</v>
      </c>
      <c r="I202" s="102"/>
      <c r="J202" s="276"/>
      <c r="K202" s="276"/>
      <c r="L202" s="100"/>
      <c r="M202" s="103"/>
      <c r="N202" s="104"/>
      <c r="O202" s="104"/>
      <c r="P202" s="104"/>
      <c r="Q202" s="104"/>
      <c r="R202" s="104"/>
      <c r="S202" s="104"/>
      <c r="T202" s="105"/>
      <c r="AT202" s="101" t="s">
        <v>164</v>
      </c>
      <c r="AU202" s="101" t="s">
        <v>83</v>
      </c>
      <c r="AV202" s="9" t="s">
        <v>83</v>
      </c>
      <c r="AW202" s="9" t="s">
        <v>30</v>
      </c>
      <c r="AX202" s="9" t="s">
        <v>81</v>
      </c>
      <c r="AY202" s="101" t="s">
        <v>156</v>
      </c>
    </row>
    <row r="203" spans="1:65" s="2" customFormat="1" ht="44.25" customHeight="1">
      <c r="A203" s="21"/>
      <c r="B203" s="86"/>
      <c r="C203" s="266" t="s">
        <v>197</v>
      </c>
      <c r="D203" s="266" t="s">
        <v>158</v>
      </c>
      <c r="E203" s="267" t="s">
        <v>229</v>
      </c>
      <c r="F203" s="268" t="s">
        <v>230</v>
      </c>
      <c r="G203" s="269" t="s">
        <v>161</v>
      </c>
      <c r="H203" s="270">
        <v>5.56</v>
      </c>
      <c r="I203" s="87"/>
      <c r="J203" s="271">
        <f>ROUND(I203*H203,2)</f>
        <v>0</v>
      </c>
      <c r="K203" s="268" t="s">
        <v>162</v>
      </c>
      <c r="L203" s="22"/>
      <c r="M203" s="88" t="s">
        <v>1</v>
      </c>
      <c r="N203" s="89" t="s">
        <v>38</v>
      </c>
      <c r="O203" s="36"/>
      <c r="P203" s="90">
        <f>O203*H203</f>
        <v>0</v>
      </c>
      <c r="Q203" s="90">
        <v>1.1390000000000001E-2</v>
      </c>
      <c r="R203" s="90">
        <f>Q203*H203</f>
        <v>6.3328400000000007E-2</v>
      </c>
      <c r="S203" s="90">
        <v>0</v>
      </c>
      <c r="T203" s="91">
        <f>S203*H203</f>
        <v>0</v>
      </c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R203" s="92" t="s">
        <v>163</v>
      </c>
      <c r="AT203" s="92" t="s">
        <v>158</v>
      </c>
      <c r="AU203" s="92" t="s">
        <v>83</v>
      </c>
      <c r="AY203" s="12" t="s">
        <v>156</v>
      </c>
      <c r="BE203" s="93">
        <f>IF(N203="základní",J203,0)</f>
        <v>0</v>
      </c>
      <c r="BF203" s="93">
        <f>IF(N203="snížená",J203,0)</f>
        <v>0</v>
      </c>
      <c r="BG203" s="93">
        <f>IF(N203="zákl. přenesená",J203,0)</f>
        <v>0</v>
      </c>
      <c r="BH203" s="93">
        <f>IF(N203="sníž. přenesená",J203,0)</f>
        <v>0</v>
      </c>
      <c r="BI203" s="93">
        <f>IF(N203="nulová",J203,0)</f>
        <v>0</v>
      </c>
      <c r="BJ203" s="12" t="s">
        <v>81</v>
      </c>
      <c r="BK203" s="93">
        <f>ROUND(I203*H203,2)</f>
        <v>0</v>
      </c>
      <c r="BL203" s="12" t="s">
        <v>163</v>
      </c>
      <c r="BM203" s="92" t="s">
        <v>231</v>
      </c>
    </row>
    <row r="204" spans="1:65" s="8" customFormat="1">
      <c r="B204" s="94"/>
      <c r="C204" s="272"/>
      <c r="D204" s="273" t="s">
        <v>164</v>
      </c>
      <c r="E204" s="274" t="s">
        <v>1</v>
      </c>
      <c r="F204" s="275" t="s">
        <v>232</v>
      </c>
      <c r="G204" s="272"/>
      <c r="H204" s="274" t="s">
        <v>1</v>
      </c>
      <c r="I204" s="96"/>
      <c r="J204" s="272"/>
      <c r="K204" s="272"/>
      <c r="L204" s="94"/>
      <c r="M204" s="97"/>
      <c r="N204" s="98"/>
      <c r="O204" s="98"/>
      <c r="P204" s="98"/>
      <c r="Q204" s="98"/>
      <c r="R204" s="98"/>
      <c r="S204" s="98"/>
      <c r="T204" s="99"/>
      <c r="AT204" s="95" t="s">
        <v>164</v>
      </c>
      <c r="AU204" s="95" t="s">
        <v>83</v>
      </c>
      <c r="AV204" s="8" t="s">
        <v>81</v>
      </c>
      <c r="AW204" s="8" t="s">
        <v>30</v>
      </c>
      <c r="AX204" s="8" t="s">
        <v>73</v>
      </c>
      <c r="AY204" s="95" t="s">
        <v>156</v>
      </c>
    </row>
    <row r="205" spans="1:65" s="9" customFormat="1">
      <c r="B205" s="100"/>
      <c r="C205" s="276"/>
      <c r="D205" s="273" t="s">
        <v>164</v>
      </c>
      <c r="E205" s="277" t="s">
        <v>1</v>
      </c>
      <c r="F205" s="278" t="s">
        <v>233</v>
      </c>
      <c r="G205" s="276"/>
      <c r="H205" s="279">
        <v>4.5599999999999996</v>
      </c>
      <c r="I205" s="102"/>
      <c r="J205" s="276"/>
      <c r="K205" s="276"/>
      <c r="L205" s="100"/>
      <c r="M205" s="103"/>
      <c r="N205" s="104"/>
      <c r="O205" s="104"/>
      <c r="P205" s="104"/>
      <c r="Q205" s="104"/>
      <c r="R205" s="104"/>
      <c r="S205" s="104"/>
      <c r="T205" s="105"/>
      <c r="AT205" s="101" t="s">
        <v>164</v>
      </c>
      <c r="AU205" s="101" t="s">
        <v>83</v>
      </c>
      <c r="AV205" s="9" t="s">
        <v>83</v>
      </c>
      <c r="AW205" s="9" t="s">
        <v>30</v>
      </c>
      <c r="AX205" s="9" t="s">
        <v>73</v>
      </c>
      <c r="AY205" s="101" t="s">
        <v>156</v>
      </c>
    </row>
    <row r="206" spans="1:65" s="9" customFormat="1">
      <c r="B206" s="100"/>
      <c r="C206" s="276"/>
      <c r="D206" s="273" t="s">
        <v>164</v>
      </c>
      <c r="E206" s="277" t="s">
        <v>1</v>
      </c>
      <c r="F206" s="278" t="s">
        <v>234</v>
      </c>
      <c r="G206" s="276"/>
      <c r="H206" s="279">
        <v>1</v>
      </c>
      <c r="I206" s="102"/>
      <c r="J206" s="276"/>
      <c r="K206" s="276"/>
      <c r="L206" s="100"/>
      <c r="M206" s="103"/>
      <c r="N206" s="104"/>
      <c r="O206" s="104"/>
      <c r="P206" s="104"/>
      <c r="Q206" s="104"/>
      <c r="R206" s="104"/>
      <c r="S206" s="104"/>
      <c r="T206" s="105"/>
      <c r="AT206" s="101" t="s">
        <v>164</v>
      </c>
      <c r="AU206" s="101" t="s">
        <v>83</v>
      </c>
      <c r="AV206" s="9" t="s">
        <v>83</v>
      </c>
      <c r="AW206" s="9" t="s">
        <v>30</v>
      </c>
      <c r="AX206" s="9" t="s">
        <v>73</v>
      </c>
      <c r="AY206" s="101" t="s">
        <v>156</v>
      </c>
    </row>
    <row r="207" spans="1:65" s="10" customFormat="1">
      <c r="B207" s="106"/>
      <c r="C207" s="280"/>
      <c r="D207" s="273" t="s">
        <v>164</v>
      </c>
      <c r="E207" s="281" t="s">
        <v>1</v>
      </c>
      <c r="F207" s="282" t="s">
        <v>167</v>
      </c>
      <c r="G207" s="280"/>
      <c r="H207" s="283">
        <v>5.56</v>
      </c>
      <c r="I207" s="108"/>
      <c r="J207" s="280"/>
      <c r="K207" s="280"/>
      <c r="L207" s="106"/>
      <c r="M207" s="109"/>
      <c r="N207" s="110"/>
      <c r="O207" s="110"/>
      <c r="P207" s="110"/>
      <c r="Q207" s="110"/>
      <c r="R207" s="110"/>
      <c r="S207" s="110"/>
      <c r="T207" s="111"/>
      <c r="AT207" s="107" t="s">
        <v>164</v>
      </c>
      <c r="AU207" s="107" t="s">
        <v>83</v>
      </c>
      <c r="AV207" s="10" t="s">
        <v>163</v>
      </c>
      <c r="AW207" s="10" t="s">
        <v>30</v>
      </c>
      <c r="AX207" s="10" t="s">
        <v>81</v>
      </c>
      <c r="AY207" s="107" t="s">
        <v>156</v>
      </c>
    </row>
    <row r="208" spans="1:65" s="2" customFormat="1" ht="24.2" customHeight="1">
      <c r="A208" s="21"/>
      <c r="B208" s="86"/>
      <c r="C208" s="284" t="s">
        <v>8</v>
      </c>
      <c r="D208" s="284" t="s">
        <v>235</v>
      </c>
      <c r="E208" s="285" t="s">
        <v>236</v>
      </c>
      <c r="F208" s="286" t="s">
        <v>237</v>
      </c>
      <c r="G208" s="287" t="s">
        <v>161</v>
      </c>
      <c r="H208" s="288">
        <v>6.1159999999999997</v>
      </c>
      <c r="I208" s="112"/>
      <c r="J208" s="289">
        <f>ROUND(I208*H208,2)</f>
        <v>0</v>
      </c>
      <c r="K208" s="286" t="s">
        <v>162</v>
      </c>
      <c r="L208" s="113"/>
      <c r="M208" s="114" t="s">
        <v>1</v>
      </c>
      <c r="N208" s="115" t="s">
        <v>38</v>
      </c>
      <c r="O208" s="36"/>
      <c r="P208" s="90">
        <f>O208*H208</f>
        <v>0</v>
      </c>
      <c r="Q208" s="90">
        <v>4.8300000000000001E-3</v>
      </c>
      <c r="R208" s="90">
        <f>Q208*H208</f>
        <v>2.9540279999999999E-2</v>
      </c>
      <c r="S208" s="90">
        <v>0</v>
      </c>
      <c r="T208" s="91">
        <f>S208*H208</f>
        <v>0</v>
      </c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R208" s="92" t="s">
        <v>176</v>
      </c>
      <c r="AT208" s="92" t="s">
        <v>235</v>
      </c>
      <c r="AU208" s="92" t="s">
        <v>83</v>
      </c>
      <c r="AY208" s="12" t="s">
        <v>156</v>
      </c>
      <c r="BE208" s="93">
        <f>IF(N208="základní",J208,0)</f>
        <v>0</v>
      </c>
      <c r="BF208" s="93">
        <f>IF(N208="snížená",J208,0)</f>
        <v>0</v>
      </c>
      <c r="BG208" s="93">
        <f>IF(N208="zákl. přenesená",J208,0)</f>
        <v>0</v>
      </c>
      <c r="BH208" s="93">
        <f>IF(N208="sníž. přenesená",J208,0)</f>
        <v>0</v>
      </c>
      <c r="BI208" s="93">
        <f>IF(N208="nulová",J208,0)</f>
        <v>0</v>
      </c>
      <c r="BJ208" s="12" t="s">
        <v>81</v>
      </c>
      <c r="BK208" s="93">
        <f>ROUND(I208*H208,2)</f>
        <v>0</v>
      </c>
      <c r="BL208" s="12" t="s">
        <v>163</v>
      </c>
      <c r="BM208" s="92" t="s">
        <v>238</v>
      </c>
    </row>
    <row r="209" spans="1:65" s="9" customFormat="1">
      <c r="B209" s="100"/>
      <c r="C209" s="276"/>
      <c r="D209" s="273" t="s">
        <v>164</v>
      </c>
      <c r="E209" s="277" t="s">
        <v>1</v>
      </c>
      <c r="F209" s="278" t="s">
        <v>239</v>
      </c>
      <c r="G209" s="276"/>
      <c r="H209" s="279">
        <v>6.1159999999999997</v>
      </c>
      <c r="I209" s="102"/>
      <c r="J209" s="276"/>
      <c r="K209" s="276"/>
      <c r="L209" s="100"/>
      <c r="M209" s="103"/>
      <c r="N209" s="104"/>
      <c r="O209" s="104"/>
      <c r="P209" s="104"/>
      <c r="Q209" s="104"/>
      <c r="R209" s="104"/>
      <c r="S209" s="104"/>
      <c r="T209" s="105"/>
      <c r="AT209" s="101" t="s">
        <v>164</v>
      </c>
      <c r="AU209" s="101" t="s">
        <v>83</v>
      </c>
      <c r="AV209" s="9" t="s">
        <v>83</v>
      </c>
      <c r="AW209" s="9" t="s">
        <v>30</v>
      </c>
      <c r="AX209" s="9" t="s">
        <v>73</v>
      </c>
      <c r="AY209" s="101" t="s">
        <v>156</v>
      </c>
    </row>
    <row r="210" spans="1:65" s="10" customFormat="1">
      <c r="B210" s="106"/>
      <c r="C210" s="280"/>
      <c r="D210" s="273" t="s">
        <v>164</v>
      </c>
      <c r="E210" s="281" t="s">
        <v>1</v>
      </c>
      <c r="F210" s="282" t="s">
        <v>167</v>
      </c>
      <c r="G210" s="280"/>
      <c r="H210" s="283">
        <v>6.1159999999999997</v>
      </c>
      <c r="I210" s="108"/>
      <c r="J210" s="280"/>
      <c r="K210" s="280"/>
      <c r="L210" s="106"/>
      <c r="M210" s="109"/>
      <c r="N210" s="110"/>
      <c r="O210" s="110"/>
      <c r="P210" s="110"/>
      <c r="Q210" s="110"/>
      <c r="R210" s="110"/>
      <c r="S210" s="110"/>
      <c r="T210" s="111"/>
      <c r="AT210" s="107" t="s">
        <v>164</v>
      </c>
      <c r="AU210" s="107" t="s">
        <v>83</v>
      </c>
      <c r="AV210" s="10" t="s">
        <v>163</v>
      </c>
      <c r="AW210" s="10" t="s">
        <v>30</v>
      </c>
      <c r="AX210" s="10" t="s">
        <v>81</v>
      </c>
      <c r="AY210" s="107" t="s">
        <v>156</v>
      </c>
    </row>
    <row r="211" spans="1:65" s="2" customFormat="1" ht="24.2" customHeight="1">
      <c r="A211" s="21"/>
      <c r="B211" s="86"/>
      <c r="C211" s="266" t="s">
        <v>201</v>
      </c>
      <c r="D211" s="266" t="s">
        <v>158</v>
      </c>
      <c r="E211" s="267" t="s">
        <v>240</v>
      </c>
      <c r="F211" s="268" t="s">
        <v>241</v>
      </c>
      <c r="G211" s="269" t="s">
        <v>161</v>
      </c>
      <c r="H211" s="270">
        <v>79.72</v>
      </c>
      <c r="I211" s="87"/>
      <c r="J211" s="271">
        <f>ROUND(I211*H211,2)</f>
        <v>0</v>
      </c>
      <c r="K211" s="268" t="s">
        <v>162</v>
      </c>
      <c r="L211" s="22"/>
      <c r="M211" s="88" t="s">
        <v>1</v>
      </c>
      <c r="N211" s="89" t="s">
        <v>38</v>
      </c>
      <c r="O211" s="36"/>
      <c r="P211" s="90">
        <f>O211*H211</f>
        <v>0</v>
      </c>
      <c r="Q211" s="90">
        <v>2.8500000000000001E-3</v>
      </c>
      <c r="R211" s="90">
        <f>Q211*H211</f>
        <v>0.22720200000000002</v>
      </c>
      <c r="S211" s="90">
        <v>0</v>
      </c>
      <c r="T211" s="91">
        <f>S211*H211</f>
        <v>0</v>
      </c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R211" s="92" t="s">
        <v>163</v>
      </c>
      <c r="AT211" s="92" t="s">
        <v>158</v>
      </c>
      <c r="AU211" s="92" t="s">
        <v>83</v>
      </c>
      <c r="AY211" s="12" t="s">
        <v>156</v>
      </c>
      <c r="BE211" s="93">
        <f>IF(N211="základní",J211,0)</f>
        <v>0</v>
      </c>
      <c r="BF211" s="93">
        <f>IF(N211="snížená",J211,0)</f>
        <v>0</v>
      </c>
      <c r="BG211" s="93">
        <f>IF(N211="zákl. přenesená",J211,0)</f>
        <v>0</v>
      </c>
      <c r="BH211" s="93">
        <f>IF(N211="sníž. přenesená",J211,0)</f>
        <v>0</v>
      </c>
      <c r="BI211" s="93">
        <f>IF(N211="nulová",J211,0)</f>
        <v>0</v>
      </c>
      <c r="BJ211" s="12" t="s">
        <v>81</v>
      </c>
      <c r="BK211" s="93">
        <f>ROUND(I211*H211,2)</f>
        <v>0</v>
      </c>
      <c r="BL211" s="12" t="s">
        <v>163</v>
      </c>
      <c r="BM211" s="92" t="s">
        <v>242</v>
      </c>
    </row>
    <row r="212" spans="1:65" s="8" customFormat="1">
      <c r="B212" s="94"/>
      <c r="C212" s="272"/>
      <c r="D212" s="273" t="s">
        <v>164</v>
      </c>
      <c r="E212" s="274" t="s">
        <v>1</v>
      </c>
      <c r="F212" s="275" t="s">
        <v>214</v>
      </c>
      <c r="G212" s="272"/>
      <c r="H212" s="274" t="s">
        <v>1</v>
      </c>
      <c r="I212" s="96"/>
      <c r="J212" s="272"/>
      <c r="K212" s="272"/>
      <c r="L212" s="94"/>
      <c r="M212" s="97"/>
      <c r="N212" s="98"/>
      <c r="O212" s="98"/>
      <c r="P212" s="98"/>
      <c r="Q212" s="98"/>
      <c r="R212" s="98"/>
      <c r="S212" s="98"/>
      <c r="T212" s="99"/>
      <c r="AT212" s="95" t="s">
        <v>164</v>
      </c>
      <c r="AU212" s="95" t="s">
        <v>83</v>
      </c>
      <c r="AV212" s="8" t="s">
        <v>81</v>
      </c>
      <c r="AW212" s="8" t="s">
        <v>30</v>
      </c>
      <c r="AX212" s="8" t="s">
        <v>73</v>
      </c>
      <c r="AY212" s="95" t="s">
        <v>156</v>
      </c>
    </row>
    <row r="213" spans="1:65" s="9" customFormat="1">
      <c r="B213" s="100"/>
      <c r="C213" s="276"/>
      <c r="D213" s="273" t="s">
        <v>164</v>
      </c>
      <c r="E213" s="277" t="s">
        <v>1</v>
      </c>
      <c r="F213" s="278" t="s">
        <v>215</v>
      </c>
      <c r="G213" s="276"/>
      <c r="H213" s="279">
        <v>74.16</v>
      </c>
      <c r="I213" s="102"/>
      <c r="J213" s="276"/>
      <c r="K213" s="276"/>
      <c r="L213" s="100"/>
      <c r="M213" s="103"/>
      <c r="N213" s="104"/>
      <c r="O213" s="104"/>
      <c r="P213" s="104"/>
      <c r="Q213" s="104"/>
      <c r="R213" s="104"/>
      <c r="S213" s="104"/>
      <c r="T213" s="105"/>
      <c r="AT213" s="101" t="s">
        <v>164</v>
      </c>
      <c r="AU213" s="101" t="s">
        <v>83</v>
      </c>
      <c r="AV213" s="9" t="s">
        <v>83</v>
      </c>
      <c r="AW213" s="9" t="s">
        <v>30</v>
      </c>
      <c r="AX213" s="9" t="s">
        <v>73</v>
      </c>
      <c r="AY213" s="101" t="s">
        <v>156</v>
      </c>
    </row>
    <row r="214" spans="1:65" s="9" customFormat="1">
      <c r="B214" s="100"/>
      <c r="C214" s="276"/>
      <c r="D214" s="273" t="s">
        <v>164</v>
      </c>
      <c r="E214" s="277" t="s">
        <v>1</v>
      </c>
      <c r="F214" s="278" t="s">
        <v>243</v>
      </c>
      <c r="G214" s="276"/>
      <c r="H214" s="279">
        <v>5.56</v>
      </c>
      <c r="I214" s="102"/>
      <c r="J214" s="276"/>
      <c r="K214" s="276"/>
      <c r="L214" s="100"/>
      <c r="M214" s="103"/>
      <c r="N214" s="104"/>
      <c r="O214" s="104"/>
      <c r="P214" s="104"/>
      <c r="Q214" s="104"/>
      <c r="R214" s="104"/>
      <c r="S214" s="104"/>
      <c r="T214" s="105"/>
      <c r="AT214" s="101" t="s">
        <v>164</v>
      </c>
      <c r="AU214" s="101" t="s">
        <v>83</v>
      </c>
      <c r="AV214" s="9" t="s">
        <v>83</v>
      </c>
      <c r="AW214" s="9" t="s">
        <v>30</v>
      </c>
      <c r="AX214" s="9" t="s">
        <v>73</v>
      </c>
      <c r="AY214" s="101" t="s">
        <v>156</v>
      </c>
    </row>
    <row r="215" spans="1:65" s="10" customFormat="1">
      <c r="B215" s="106"/>
      <c r="C215" s="280"/>
      <c r="D215" s="273" t="s">
        <v>164</v>
      </c>
      <c r="E215" s="281" t="s">
        <v>1</v>
      </c>
      <c r="F215" s="282" t="s">
        <v>167</v>
      </c>
      <c r="G215" s="280"/>
      <c r="H215" s="283">
        <v>79.72</v>
      </c>
      <c r="I215" s="108"/>
      <c r="J215" s="280"/>
      <c r="K215" s="280"/>
      <c r="L215" s="106"/>
      <c r="M215" s="109"/>
      <c r="N215" s="110"/>
      <c r="O215" s="110"/>
      <c r="P215" s="110"/>
      <c r="Q215" s="110"/>
      <c r="R215" s="110"/>
      <c r="S215" s="110"/>
      <c r="T215" s="111"/>
      <c r="AT215" s="107" t="s">
        <v>164</v>
      </c>
      <c r="AU215" s="107" t="s">
        <v>83</v>
      </c>
      <c r="AV215" s="10" t="s">
        <v>163</v>
      </c>
      <c r="AW215" s="10" t="s">
        <v>30</v>
      </c>
      <c r="AX215" s="10" t="s">
        <v>81</v>
      </c>
      <c r="AY215" s="107" t="s">
        <v>156</v>
      </c>
    </row>
    <row r="216" spans="1:65" s="2" customFormat="1" ht="24.2" customHeight="1">
      <c r="A216" s="21"/>
      <c r="B216" s="86"/>
      <c r="C216" s="266" t="s">
        <v>244</v>
      </c>
      <c r="D216" s="266" t="s">
        <v>158</v>
      </c>
      <c r="E216" s="267" t="s">
        <v>245</v>
      </c>
      <c r="F216" s="268" t="s">
        <v>246</v>
      </c>
      <c r="G216" s="269" t="s">
        <v>161</v>
      </c>
      <c r="H216" s="270">
        <v>492.1</v>
      </c>
      <c r="I216" s="87"/>
      <c r="J216" s="271">
        <f>ROUND(I216*H216,2)</f>
        <v>0</v>
      </c>
      <c r="K216" s="268" t="s">
        <v>162</v>
      </c>
      <c r="L216" s="22"/>
      <c r="M216" s="88" t="s">
        <v>1</v>
      </c>
      <c r="N216" s="89" t="s">
        <v>38</v>
      </c>
      <c r="O216" s="36"/>
      <c r="P216" s="90">
        <f>O216*H216</f>
        <v>0</v>
      </c>
      <c r="Q216" s="90">
        <v>7.3499999999999998E-3</v>
      </c>
      <c r="R216" s="90">
        <f>Q216*H216</f>
        <v>3.6169350000000002</v>
      </c>
      <c r="S216" s="90">
        <v>0</v>
      </c>
      <c r="T216" s="91">
        <f>S216*H216</f>
        <v>0</v>
      </c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R216" s="92" t="s">
        <v>163</v>
      </c>
      <c r="AT216" s="92" t="s">
        <v>158</v>
      </c>
      <c r="AU216" s="92" t="s">
        <v>83</v>
      </c>
      <c r="AY216" s="12" t="s">
        <v>156</v>
      </c>
      <c r="BE216" s="93">
        <f>IF(N216="základní",J216,0)</f>
        <v>0</v>
      </c>
      <c r="BF216" s="93">
        <f>IF(N216="snížená",J216,0)</f>
        <v>0</v>
      </c>
      <c r="BG216" s="93">
        <f>IF(N216="zákl. přenesená",J216,0)</f>
        <v>0</v>
      </c>
      <c r="BH216" s="93">
        <f>IF(N216="sníž. přenesená",J216,0)</f>
        <v>0</v>
      </c>
      <c r="BI216" s="93">
        <f>IF(N216="nulová",J216,0)</f>
        <v>0</v>
      </c>
      <c r="BJ216" s="12" t="s">
        <v>81</v>
      </c>
      <c r="BK216" s="93">
        <f>ROUND(I216*H216,2)</f>
        <v>0</v>
      </c>
      <c r="BL216" s="12" t="s">
        <v>163</v>
      </c>
      <c r="BM216" s="92" t="s">
        <v>247</v>
      </c>
    </row>
    <row r="217" spans="1:65" s="8" customFormat="1" ht="22.5">
      <c r="B217" s="94"/>
      <c r="C217" s="272"/>
      <c r="D217" s="273" t="s">
        <v>164</v>
      </c>
      <c r="E217" s="274" t="s">
        <v>1</v>
      </c>
      <c r="F217" s="275" t="s">
        <v>248</v>
      </c>
      <c r="G217" s="272"/>
      <c r="H217" s="274" t="s">
        <v>1</v>
      </c>
      <c r="I217" s="96"/>
      <c r="J217" s="272"/>
      <c r="K217" s="272"/>
      <c r="L217" s="94"/>
      <c r="M217" s="97"/>
      <c r="N217" s="98"/>
      <c r="O217" s="98"/>
      <c r="P217" s="98"/>
      <c r="Q217" s="98"/>
      <c r="R217" s="98"/>
      <c r="S217" s="98"/>
      <c r="T217" s="99"/>
      <c r="AT217" s="95" t="s">
        <v>164</v>
      </c>
      <c r="AU217" s="95" t="s">
        <v>83</v>
      </c>
      <c r="AV217" s="8" t="s">
        <v>81</v>
      </c>
      <c r="AW217" s="8" t="s">
        <v>30</v>
      </c>
      <c r="AX217" s="8" t="s">
        <v>73</v>
      </c>
      <c r="AY217" s="95" t="s">
        <v>156</v>
      </c>
    </row>
    <row r="218" spans="1:65" s="9" customFormat="1">
      <c r="B218" s="100"/>
      <c r="C218" s="276"/>
      <c r="D218" s="273" t="s">
        <v>164</v>
      </c>
      <c r="E218" s="277" t="s">
        <v>1</v>
      </c>
      <c r="F218" s="278" t="s">
        <v>249</v>
      </c>
      <c r="G218" s="276"/>
      <c r="H218" s="279">
        <v>3118.0189999999998</v>
      </c>
      <c r="I218" s="102"/>
      <c r="J218" s="276"/>
      <c r="K218" s="276"/>
      <c r="L218" s="100"/>
      <c r="M218" s="103"/>
      <c r="N218" s="104"/>
      <c r="O218" s="104"/>
      <c r="P218" s="104"/>
      <c r="Q218" s="104"/>
      <c r="R218" s="104"/>
      <c r="S218" s="104"/>
      <c r="T218" s="105"/>
      <c r="AT218" s="101" t="s">
        <v>164</v>
      </c>
      <c r="AU218" s="101" t="s">
        <v>83</v>
      </c>
      <c r="AV218" s="9" t="s">
        <v>83</v>
      </c>
      <c r="AW218" s="9" t="s">
        <v>30</v>
      </c>
      <c r="AX218" s="9" t="s">
        <v>73</v>
      </c>
      <c r="AY218" s="101" t="s">
        <v>156</v>
      </c>
    </row>
    <row r="219" spans="1:65" s="9" customFormat="1">
      <c r="B219" s="100"/>
      <c r="C219" s="276"/>
      <c r="D219" s="273" t="s">
        <v>164</v>
      </c>
      <c r="E219" s="277" t="s">
        <v>1</v>
      </c>
      <c r="F219" s="278" t="s">
        <v>250</v>
      </c>
      <c r="G219" s="276"/>
      <c r="H219" s="279">
        <v>-657.52</v>
      </c>
      <c r="I219" s="102"/>
      <c r="J219" s="276"/>
      <c r="K219" s="276"/>
      <c r="L219" s="100"/>
      <c r="M219" s="103"/>
      <c r="N219" s="104"/>
      <c r="O219" s="104"/>
      <c r="P219" s="104"/>
      <c r="Q219" s="104"/>
      <c r="R219" s="104"/>
      <c r="S219" s="104"/>
      <c r="T219" s="105"/>
      <c r="AT219" s="101" t="s">
        <v>164</v>
      </c>
      <c r="AU219" s="101" t="s">
        <v>83</v>
      </c>
      <c r="AV219" s="9" t="s">
        <v>83</v>
      </c>
      <c r="AW219" s="9" t="s">
        <v>30</v>
      </c>
      <c r="AX219" s="9" t="s">
        <v>73</v>
      </c>
      <c r="AY219" s="101" t="s">
        <v>156</v>
      </c>
    </row>
    <row r="220" spans="1:65" s="10" customFormat="1">
      <c r="B220" s="106"/>
      <c r="C220" s="280"/>
      <c r="D220" s="273" t="s">
        <v>164</v>
      </c>
      <c r="E220" s="281" t="s">
        <v>1</v>
      </c>
      <c r="F220" s="282" t="s">
        <v>167</v>
      </c>
      <c r="G220" s="280"/>
      <c r="H220" s="283">
        <v>2460.4989999999998</v>
      </c>
      <c r="I220" s="108"/>
      <c r="J220" s="280"/>
      <c r="K220" s="280"/>
      <c r="L220" s="106"/>
      <c r="M220" s="109"/>
      <c r="N220" s="110"/>
      <c r="O220" s="110"/>
      <c r="P220" s="110"/>
      <c r="Q220" s="110"/>
      <c r="R220" s="110"/>
      <c r="S220" s="110"/>
      <c r="T220" s="111"/>
      <c r="AT220" s="107" t="s">
        <v>164</v>
      </c>
      <c r="AU220" s="107" t="s">
        <v>83</v>
      </c>
      <c r="AV220" s="10" t="s">
        <v>163</v>
      </c>
      <c r="AW220" s="10" t="s">
        <v>30</v>
      </c>
      <c r="AX220" s="10" t="s">
        <v>73</v>
      </c>
      <c r="AY220" s="107" t="s">
        <v>156</v>
      </c>
    </row>
    <row r="221" spans="1:65" s="9" customFormat="1">
      <c r="B221" s="100"/>
      <c r="C221" s="276"/>
      <c r="D221" s="273" t="s">
        <v>164</v>
      </c>
      <c r="E221" s="277" t="s">
        <v>1</v>
      </c>
      <c r="F221" s="278" t="s">
        <v>251</v>
      </c>
      <c r="G221" s="276"/>
      <c r="H221" s="279">
        <v>492.1</v>
      </c>
      <c r="I221" s="102"/>
      <c r="J221" s="276"/>
      <c r="K221" s="276"/>
      <c r="L221" s="100"/>
      <c r="M221" s="103"/>
      <c r="N221" s="104"/>
      <c r="O221" s="104"/>
      <c r="P221" s="104"/>
      <c r="Q221" s="104"/>
      <c r="R221" s="104"/>
      <c r="S221" s="104"/>
      <c r="T221" s="105"/>
      <c r="AT221" s="101" t="s">
        <v>164</v>
      </c>
      <c r="AU221" s="101" t="s">
        <v>83</v>
      </c>
      <c r="AV221" s="9" t="s">
        <v>83</v>
      </c>
      <c r="AW221" s="9" t="s">
        <v>30</v>
      </c>
      <c r="AX221" s="9" t="s">
        <v>73</v>
      </c>
      <c r="AY221" s="101" t="s">
        <v>156</v>
      </c>
    </row>
    <row r="222" spans="1:65" s="10" customFormat="1">
      <c r="B222" s="106"/>
      <c r="C222" s="280"/>
      <c r="D222" s="273" t="s">
        <v>164</v>
      </c>
      <c r="E222" s="281" t="s">
        <v>1</v>
      </c>
      <c r="F222" s="282" t="s">
        <v>167</v>
      </c>
      <c r="G222" s="280"/>
      <c r="H222" s="283">
        <v>492.1</v>
      </c>
      <c r="I222" s="108"/>
      <c r="J222" s="280"/>
      <c r="K222" s="280"/>
      <c r="L222" s="106"/>
      <c r="M222" s="109"/>
      <c r="N222" s="110"/>
      <c r="O222" s="110"/>
      <c r="P222" s="110"/>
      <c r="Q222" s="110"/>
      <c r="R222" s="110"/>
      <c r="S222" s="110"/>
      <c r="T222" s="111"/>
      <c r="AT222" s="107" t="s">
        <v>164</v>
      </c>
      <c r="AU222" s="107" t="s">
        <v>83</v>
      </c>
      <c r="AV222" s="10" t="s">
        <v>163</v>
      </c>
      <c r="AW222" s="10" t="s">
        <v>30</v>
      </c>
      <c r="AX222" s="10" t="s">
        <v>81</v>
      </c>
      <c r="AY222" s="107" t="s">
        <v>156</v>
      </c>
    </row>
    <row r="223" spans="1:65" s="2" customFormat="1" ht="21.75" customHeight="1">
      <c r="A223" s="21"/>
      <c r="B223" s="86"/>
      <c r="C223" s="266" t="s">
        <v>207</v>
      </c>
      <c r="D223" s="266" t="s">
        <v>158</v>
      </c>
      <c r="E223" s="267" t="s">
        <v>252</v>
      </c>
      <c r="F223" s="268" t="s">
        <v>253</v>
      </c>
      <c r="G223" s="269" t="s">
        <v>161</v>
      </c>
      <c r="H223" s="270">
        <v>2460.4989999999998</v>
      </c>
      <c r="I223" s="87"/>
      <c r="J223" s="271">
        <f>ROUND(I223*H223,2)</f>
        <v>0</v>
      </c>
      <c r="K223" s="268" t="s">
        <v>162</v>
      </c>
      <c r="L223" s="22"/>
      <c r="M223" s="88" t="s">
        <v>1</v>
      </c>
      <c r="N223" s="89" t="s">
        <v>38</v>
      </c>
      <c r="O223" s="36"/>
      <c r="P223" s="90">
        <f>O223*H223</f>
        <v>0</v>
      </c>
      <c r="Q223" s="90">
        <v>2.5999999999999998E-4</v>
      </c>
      <c r="R223" s="90">
        <f>Q223*H223</f>
        <v>0.63972973999999994</v>
      </c>
      <c r="S223" s="90">
        <v>0</v>
      </c>
      <c r="T223" s="91">
        <f>S223*H223</f>
        <v>0</v>
      </c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R223" s="92" t="s">
        <v>163</v>
      </c>
      <c r="AT223" s="92" t="s">
        <v>158</v>
      </c>
      <c r="AU223" s="92" t="s">
        <v>83</v>
      </c>
      <c r="AY223" s="12" t="s">
        <v>156</v>
      </c>
      <c r="BE223" s="93">
        <f>IF(N223="základní",J223,0)</f>
        <v>0</v>
      </c>
      <c r="BF223" s="93">
        <f>IF(N223="snížená",J223,0)</f>
        <v>0</v>
      </c>
      <c r="BG223" s="93">
        <f>IF(N223="zákl. přenesená",J223,0)</f>
        <v>0</v>
      </c>
      <c r="BH223" s="93">
        <f>IF(N223="sníž. přenesená",J223,0)</f>
        <v>0</v>
      </c>
      <c r="BI223" s="93">
        <f>IF(N223="nulová",J223,0)</f>
        <v>0</v>
      </c>
      <c r="BJ223" s="12" t="s">
        <v>81</v>
      </c>
      <c r="BK223" s="93">
        <f>ROUND(I223*H223,2)</f>
        <v>0</v>
      </c>
      <c r="BL223" s="12" t="s">
        <v>163</v>
      </c>
      <c r="BM223" s="92" t="s">
        <v>254</v>
      </c>
    </row>
    <row r="224" spans="1:65" s="8" customFormat="1" ht="22.5">
      <c r="B224" s="94"/>
      <c r="C224" s="272"/>
      <c r="D224" s="273" t="s">
        <v>164</v>
      </c>
      <c r="E224" s="274" t="s">
        <v>1</v>
      </c>
      <c r="F224" s="275" t="s">
        <v>255</v>
      </c>
      <c r="G224" s="272"/>
      <c r="H224" s="274" t="s">
        <v>1</v>
      </c>
      <c r="I224" s="96"/>
      <c r="J224" s="272"/>
      <c r="K224" s="272"/>
      <c r="L224" s="94"/>
      <c r="M224" s="97"/>
      <c r="N224" s="98"/>
      <c r="O224" s="98"/>
      <c r="P224" s="98"/>
      <c r="Q224" s="98"/>
      <c r="R224" s="98"/>
      <c r="S224" s="98"/>
      <c r="T224" s="99"/>
      <c r="AT224" s="95" t="s">
        <v>164</v>
      </c>
      <c r="AU224" s="95" t="s">
        <v>83</v>
      </c>
      <c r="AV224" s="8" t="s">
        <v>81</v>
      </c>
      <c r="AW224" s="8" t="s">
        <v>30</v>
      </c>
      <c r="AX224" s="8" t="s">
        <v>73</v>
      </c>
      <c r="AY224" s="95" t="s">
        <v>156</v>
      </c>
    </row>
    <row r="225" spans="1:65" s="9" customFormat="1">
      <c r="B225" s="100"/>
      <c r="C225" s="276"/>
      <c r="D225" s="273" t="s">
        <v>164</v>
      </c>
      <c r="E225" s="277" t="s">
        <v>1</v>
      </c>
      <c r="F225" s="278" t="s">
        <v>249</v>
      </c>
      <c r="G225" s="276"/>
      <c r="H225" s="279">
        <v>3118.0189999999998</v>
      </c>
      <c r="I225" s="102"/>
      <c r="J225" s="276"/>
      <c r="K225" s="276"/>
      <c r="L225" s="100"/>
      <c r="M225" s="103"/>
      <c r="N225" s="104"/>
      <c r="O225" s="104"/>
      <c r="P225" s="104"/>
      <c r="Q225" s="104"/>
      <c r="R225" s="104"/>
      <c r="S225" s="104"/>
      <c r="T225" s="105"/>
      <c r="AT225" s="101" t="s">
        <v>164</v>
      </c>
      <c r="AU225" s="101" t="s">
        <v>83</v>
      </c>
      <c r="AV225" s="9" t="s">
        <v>83</v>
      </c>
      <c r="AW225" s="9" t="s">
        <v>30</v>
      </c>
      <c r="AX225" s="9" t="s">
        <v>73</v>
      </c>
      <c r="AY225" s="101" t="s">
        <v>156</v>
      </c>
    </row>
    <row r="226" spans="1:65" s="9" customFormat="1">
      <c r="B226" s="100"/>
      <c r="C226" s="276"/>
      <c r="D226" s="273" t="s">
        <v>164</v>
      </c>
      <c r="E226" s="277" t="s">
        <v>1</v>
      </c>
      <c r="F226" s="278" t="s">
        <v>250</v>
      </c>
      <c r="G226" s="276"/>
      <c r="H226" s="279">
        <v>-657.52</v>
      </c>
      <c r="I226" s="102"/>
      <c r="J226" s="276"/>
      <c r="K226" s="276"/>
      <c r="L226" s="100"/>
      <c r="M226" s="103"/>
      <c r="N226" s="104"/>
      <c r="O226" s="104"/>
      <c r="P226" s="104"/>
      <c r="Q226" s="104"/>
      <c r="R226" s="104"/>
      <c r="S226" s="104"/>
      <c r="T226" s="105"/>
      <c r="AT226" s="101" t="s">
        <v>164</v>
      </c>
      <c r="AU226" s="101" t="s">
        <v>83</v>
      </c>
      <c r="AV226" s="9" t="s">
        <v>83</v>
      </c>
      <c r="AW226" s="9" t="s">
        <v>30</v>
      </c>
      <c r="AX226" s="9" t="s">
        <v>73</v>
      </c>
      <c r="AY226" s="101" t="s">
        <v>156</v>
      </c>
    </row>
    <row r="227" spans="1:65" s="10" customFormat="1">
      <c r="B227" s="106"/>
      <c r="C227" s="280"/>
      <c r="D227" s="273" t="s">
        <v>164</v>
      </c>
      <c r="E227" s="281" t="s">
        <v>1</v>
      </c>
      <c r="F227" s="282" t="s">
        <v>167</v>
      </c>
      <c r="G227" s="280"/>
      <c r="H227" s="283">
        <v>2460.4989999999998</v>
      </c>
      <c r="I227" s="108"/>
      <c r="J227" s="280"/>
      <c r="K227" s="280"/>
      <c r="L227" s="106"/>
      <c r="M227" s="109"/>
      <c r="N227" s="110"/>
      <c r="O227" s="110"/>
      <c r="P227" s="110"/>
      <c r="Q227" s="110"/>
      <c r="R227" s="110"/>
      <c r="S227" s="110"/>
      <c r="T227" s="111"/>
      <c r="AT227" s="107" t="s">
        <v>164</v>
      </c>
      <c r="AU227" s="107" t="s">
        <v>83</v>
      </c>
      <c r="AV227" s="10" t="s">
        <v>163</v>
      </c>
      <c r="AW227" s="10" t="s">
        <v>30</v>
      </c>
      <c r="AX227" s="10" t="s">
        <v>81</v>
      </c>
      <c r="AY227" s="107" t="s">
        <v>156</v>
      </c>
    </row>
    <row r="228" spans="1:65" s="2" customFormat="1" ht="24.2" customHeight="1">
      <c r="A228" s="21"/>
      <c r="B228" s="86"/>
      <c r="C228" s="266" t="s">
        <v>256</v>
      </c>
      <c r="D228" s="266" t="s">
        <v>158</v>
      </c>
      <c r="E228" s="267" t="s">
        <v>257</v>
      </c>
      <c r="F228" s="268" t="s">
        <v>258</v>
      </c>
      <c r="G228" s="269" t="s">
        <v>161</v>
      </c>
      <c r="H228" s="270">
        <v>492.1</v>
      </c>
      <c r="I228" s="87"/>
      <c r="J228" s="271">
        <f>ROUND(I228*H228,2)</f>
        <v>0</v>
      </c>
      <c r="K228" s="268" t="s">
        <v>162</v>
      </c>
      <c r="L228" s="22"/>
      <c r="M228" s="88" t="s">
        <v>1</v>
      </c>
      <c r="N228" s="89" t="s">
        <v>38</v>
      </c>
      <c r="O228" s="36"/>
      <c r="P228" s="90">
        <f>O228*H228</f>
        <v>0</v>
      </c>
      <c r="Q228" s="90">
        <v>2.7300000000000001E-2</v>
      </c>
      <c r="R228" s="90">
        <f>Q228*H228</f>
        <v>13.434330000000001</v>
      </c>
      <c r="S228" s="90">
        <v>0</v>
      </c>
      <c r="T228" s="91">
        <f>S228*H228</f>
        <v>0</v>
      </c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R228" s="92" t="s">
        <v>163</v>
      </c>
      <c r="AT228" s="92" t="s">
        <v>158</v>
      </c>
      <c r="AU228" s="92" t="s">
        <v>83</v>
      </c>
      <c r="AY228" s="12" t="s">
        <v>156</v>
      </c>
      <c r="BE228" s="93">
        <f>IF(N228="základní",J228,0)</f>
        <v>0</v>
      </c>
      <c r="BF228" s="93">
        <f>IF(N228="snížená",J228,0)</f>
        <v>0</v>
      </c>
      <c r="BG228" s="93">
        <f>IF(N228="zákl. přenesená",J228,0)</f>
        <v>0</v>
      </c>
      <c r="BH228" s="93">
        <f>IF(N228="sníž. přenesená",J228,0)</f>
        <v>0</v>
      </c>
      <c r="BI228" s="93">
        <f>IF(N228="nulová",J228,0)</f>
        <v>0</v>
      </c>
      <c r="BJ228" s="12" t="s">
        <v>81</v>
      </c>
      <c r="BK228" s="93">
        <f>ROUND(I228*H228,2)</f>
        <v>0</v>
      </c>
      <c r="BL228" s="12" t="s">
        <v>163</v>
      </c>
      <c r="BM228" s="92" t="s">
        <v>259</v>
      </c>
    </row>
    <row r="229" spans="1:65" s="8" customFormat="1" ht="22.5">
      <c r="B229" s="94"/>
      <c r="C229" s="272"/>
      <c r="D229" s="273" t="s">
        <v>164</v>
      </c>
      <c r="E229" s="274" t="s">
        <v>1</v>
      </c>
      <c r="F229" s="275" t="s">
        <v>260</v>
      </c>
      <c r="G229" s="272"/>
      <c r="H229" s="274" t="s">
        <v>1</v>
      </c>
      <c r="I229" s="96"/>
      <c r="J229" s="272"/>
      <c r="K229" s="272"/>
      <c r="L229" s="94"/>
      <c r="M229" s="97"/>
      <c r="N229" s="98"/>
      <c r="O229" s="98"/>
      <c r="P229" s="98"/>
      <c r="Q229" s="98"/>
      <c r="R229" s="98"/>
      <c r="S229" s="98"/>
      <c r="T229" s="99"/>
      <c r="AT229" s="95" t="s">
        <v>164</v>
      </c>
      <c r="AU229" s="95" t="s">
        <v>83</v>
      </c>
      <c r="AV229" s="8" t="s">
        <v>81</v>
      </c>
      <c r="AW229" s="8" t="s">
        <v>30</v>
      </c>
      <c r="AX229" s="8" t="s">
        <v>73</v>
      </c>
      <c r="AY229" s="95" t="s">
        <v>156</v>
      </c>
    </row>
    <row r="230" spans="1:65" s="8" customFormat="1">
      <c r="B230" s="94"/>
      <c r="C230" s="272"/>
      <c r="D230" s="273" t="s">
        <v>164</v>
      </c>
      <c r="E230" s="274" t="s">
        <v>1</v>
      </c>
      <c r="F230" s="275" t="s">
        <v>261</v>
      </c>
      <c r="G230" s="272"/>
      <c r="H230" s="274" t="s">
        <v>1</v>
      </c>
      <c r="I230" s="96"/>
      <c r="J230" s="272"/>
      <c r="K230" s="272"/>
      <c r="L230" s="94"/>
      <c r="M230" s="97"/>
      <c r="N230" s="98"/>
      <c r="O230" s="98"/>
      <c r="P230" s="98"/>
      <c r="Q230" s="98"/>
      <c r="R230" s="98"/>
      <c r="S230" s="98"/>
      <c r="T230" s="99"/>
      <c r="AT230" s="95" t="s">
        <v>164</v>
      </c>
      <c r="AU230" s="95" t="s">
        <v>83</v>
      </c>
      <c r="AV230" s="8" t="s">
        <v>81</v>
      </c>
      <c r="AW230" s="8" t="s">
        <v>30</v>
      </c>
      <c r="AX230" s="8" t="s">
        <v>73</v>
      </c>
      <c r="AY230" s="95" t="s">
        <v>156</v>
      </c>
    </row>
    <row r="231" spans="1:65" s="9" customFormat="1">
      <c r="B231" s="100"/>
      <c r="C231" s="276"/>
      <c r="D231" s="273" t="s">
        <v>164</v>
      </c>
      <c r="E231" s="277" t="s">
        <v>1</v>
      </c>
      <c r="F231" s="278" t="s">
        <v>262</v>
      </c>
      <c r="G231" s="276"/>
      <c r="H231" s="279">
        <v>492.1</v>
      </c>
      <c r="I231" s="102"/>
      <c r="J231" s="276"/>
      <c r="K231" s="276"/>
      <c r="L231" s="100"/>
      <c r="M231" s="103"/>
      <c r="N231" s="104"/>
      <c r="O231" s="104"/>
      <c r="P231" s="104"/>
      <c r="Q231" s="104"/>
      <c r="R231" s="104"/>
      <c r="S231" s="104"/>
      <c r="T231" s="105"/>
      <c r="AT231" s="101" t="s">
        <v>164</v>
      </c>
      <c r="AU231" s="101" t="s">
        <v>83</v>
      </c>
      <c r="AV231" s="9" t="s">
        <v>83</v>
      </c>
      <c r="AW231" s="9" t="s">
        <v>30</v>
      </c>
      <c r="AX231" s="9" t="s">
        <v>73</v>
      </c>
      <c r="AY231" s="101" t="s">
        <v>156</v>
      </c>
    </row>
    <row r="232" spans="1:65" s="10" customFormat="1">
      <c r="B232" s="106"/>
      <c r="C232" s="280"/>
      <c r="D232" s="273" t="s">
        <v>164</v>
      </c>
      <c r="E232" s="281" t="s">
        <v>1</v>
      </c>
      <c r="F232" s="282" t="s">
        <v>167</v>
      </c>
      <c r="G232" s="280"/>
      <c r="H232" s="283">
        <v>492.1</v>
      </c>
      <c r="I232" s="108"/>
      <c r="J232" s="280"/>
      <c r="K232" s="280"/>
      <c r="L232" s="106"/>
      <c r="M232" s="109"/>
      <c r="N232" s="110"/>
      <c r="O232" s="110"/>
      <c r="P232" s="110"/>
      <c r="Q232" s="110"/>
      <c r="R232" s="110"/>
      <c r="S232" s="110"/>
      <c r="T232" s="111"/>
      <c r="AT232" s="107" t="s">
        <v>164</v>
      </c>
      <c r="AU232" s="107" t="s">
        <v>83</v>
      </c>
      <c r="AV232" s="10" t="s">
        <v>163</v>
      </c>
      <c r="AW232" s="10" t="s">
        <v>30</v>
      </c>
      <c r="AX232" s="10" t="s">
        <v>81</v>
      </c>
      <c r="AY232" s="107" t="s">
        <v>156</v>
      </c>
    </row>
    <row r="233" spans="1:65" s="2" customFormat="1" ht="21.75" customHeight="1">
      <c r="A233" s="21"/>
      <c r="B233" s="86"/>
      <c r="C233" s="266" t="s">
        <v>213</v>
      </c>
      <c r="D233" s="266" t="s">
        <v>158</v>
      </c>
      <c r="E233" s="267" t="s">
        <v>263</v>
      </c>
      <c r="F233" s="268" t="s">
        <v>264</v>
      </c>
      <c r="G233" s="269" t="s">
        <v>161</v>
      </c>
      <c r="H233" s="270">
        <v>492.1</v>
      </c>
      <c r="I233" s="87"/>
      <c r="J233" s="271">
        <f>ROUND(I233*H233,2)</f>
        <v>0</v>
      </c>
      <c r="K233" s="268" t="s">
        <v>162</v>
      </c>
      <c r="L233" s="22"/>
      <c r="M233" s="88" t="s">
        <v>1</v>
      </c>
      <c r="N233" s="89" t="s">
        <v>38</v>
      </c>
      <c r="O233" s="36"/>
      <c r="P233" s="90">
        <f>O233*H233</f>
        <v>0</v>
      </c>
      <c r="Q233" s="90">
        <v>5.4599999999999996E-3</v>
      </c>
      <c r="R233" s="90">
        <f>Q233*H233</f>
        <v>2.6868659999999998</v>
      </c>
      <c r="S233" s="90">
        <v>0</v>
      </c>
      <c r="T233" s="91">
        <f>S233*H233</f>
        <v>0</v>
      </c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R233" s="92" t="s">
        <v>163</v>
      </c>
      <c r="AT233" s="92" t="s">
        <v>158</v>
      </c>
      <c r="AU233" s="92" t="s">
        <v>83</v>
      </c>
      <c r="AY233" s="12" t="s">
        <v>156</v>
      </c>
      <c r="BE233" s="93">
        <f>IF(N233="základní",J233,0)</f>
        <v>0</v>
      </c>
      <c r="BF233" s="93">
        <f>IF(N233="snížená",J233,0)</f>
        <v>0</v>
      </c>
      <c r="BG233" s="93">
        <f>IF(N233="zákl. přenesená",J233,0)</f>
        <v>0</v>
      </c>
      <c r="BH233" s="93">
        <f>IF(N233="sníž. přenesená",J233,0)</f>
        <v>0</v>
      </c>
      <c r="BI233" s="93">
        <f>IF(N233="nulová",J233,0)</f>
        <v>0</v>
      </c>
      <c r="BJ233" s="12" t="s">
        <v>81</v>
      </c>
      <c r="BK233" s="93">
        <f>ROUND(I233*H233,2)</f>
        <v>0</v>
      </c>
      <c r="BL233" s="12" t="s">
        <v>163</v>
      </c>
      <c r="BM233" s="92" t="s">
        <v>265</v>
      </c>
    </row>
    <row r="234" spans="1:65" s="8" customFormat="1" ht="22.5">
      <c r="B234" s="94"/>
      <c r="C234" s="272"/>
      <c r="D234" s="273" t="s">
        <v>164</v>
      </c>
      <c r="E234" s="274" t="s">
        <v>1</v>
      </c>
      <c r="F234" s="275" t="s">
        <v>260</v>
      </c>
      <c r="G234" s="272"/>
      <c r="H234" s="274" t="s">
        <v>1</v>
      </c>
      <c r="I234" s="96"/>
      <c r="J234" s="272"/>
      <c r="K234" s="272"/>
      <c r="L234" s="94"/>
      <c r="M234" s="97"/>
      <c r="N234" s="98"/>
      <c r="O234" s="98"/>
      <c r="P234" s="98"/>
      <c r="Q234" s="98"/>
      <c r="R234" s="98"/>
      <c r="S234" s="98"/>
      <c r="T234" s="99"/>
      <c r="AT234" s="95" t="s">
        <v>164</v>
      </c>
      <c r="AU234" s="95" t="s">
        <v>83</v>
      </c>
      <c r="AV234" s="8" t="s">
        <v>81</v>
      </c>
      <c r="AW234" s="8" t="s">
        <v>30</v>
      </c>
      <c r="AX234" s="8" t="s">
        <v>73</v>
      </c>
      <c r="AY234" s="95" t="s">
        <v>156</v>
      </c>
    </row>
    <row r="235" spans="1:65" s="8" customFormat="1">
      <c r="B235" s="94"/>
      <c r="C235" s="272"/>
      <c r="D235" s="273" t="s">
        <v>164</v>
      </c>
      <c r="E235" s="274" t="s">
        <v>1</v>
      </c>
      <c r="F235" s="275" t="s">
        <v>261</v>
      </c>
      <c r="G235" s="272"/>
      <c r="H235" s="274" t="s">
        <v>1</v>
      </c>
      <c r="I235" s="96"/>
      <c r="J235" s="272"/>
      <c r="K235" s="272"/>
      <c r="L235" s="94"/>
      <c r="M235" s="97"/>
      <c r="N235" s="98"/>
      <c r="O235" s="98"/>
      <c r="P235" s="98"/>
      <c r="Q235" s="98"/>
      <c r="R235" s="98"/>
      <c r="S235" s="98"/>
      <c r="T235" s="99"/>
      <c r="AT235" s="95" t="s">
        <v>164</v>
      </c>
      <c r="AU235" s="95" t="s">
        <v>83</v>
      </c>
      <c r="AV235" s="8" t="s">
        <v>81</v>
      </c>
      <c r="AW235" s="8" t="s">
        <v>30</v>
      </c>
      <c r="AX235" s="8" t="s">
        <v>73</v>
      </c>
      <c r="AY235" s="95" t="s">
        <v>156</v>
      </c>
    </row>
    <row r="236" spans="1:65" s="9" customFormat="1">
      <c r="B236" s="100"/>
      <c r="C236" s="276"/>
      <c r="D236" s="273" t="s">
        <v>164</v>
      </c>
      <c r="E236" s="277" t="s">
        <v>1</v>
      </c>
      <c r="F236" s="278" t="s">
        <v>262</v>
      </c>
      <c r="G236" s="276"/>
      <c r="H236" s="279">
        <v>492.1</v>
      </c>
      <c r="I236" s="102"/>
      <c r="J236" s="276"/>
      <c r="K236" s="276"/>
      <c r="L236" s="100"/>
      <c r="M236" s="103"/>
      <c r="N236" s="104"/>
      <c r="O236" s="104"/>
      <c r="P236" s="104"/>
      <c r="Q236" s="104"/>
      <c r="R236" s="104"/>
      <c r="S236" s="104"/>
      <c r="T236" s="105"/>
      <c r="AT236" s="101" t="s">
        <v>164</v>
      </c>
      <c r="AU236" s="101" t="s">
        <v>83</v>
      </c>
      <c r="AV236" s="9" t="s">
        <v>83</v>
      </c>
      <c r="AW236" s="9" t="s">
        <v>30</v>
      </c>
      <c r="AX236" s="9" t="s">
        <v>73</v>
      </c>
      <c r="AY236" s="101" t="s">
        <v>156</v>
      </c>
    </row>
    <row r="237" spans="1:65" s="10" customFormat="1">
      <c r="B237" s="106"/>
      <c r="C237" s="280"/>
      <c r="D237" s="273" t="s">
        <v>164</v>
      </c>
      <c r="E237" s="281" t="s">
        <v>1</v>
      </c>
      <c r="F237" s="282" t="s">
        <v>167</v>
      </c>
      <c r="G237" s="280"/>
      <c r="H237" s="283">
        <v>492.1</v>
      </c>
      <c r="I237" s="108"/>
      <c r="J237" s="280"/>
      <c r="K237" s="280"/>
      <c r="L237" s="106"/>
      <c r="M237" s="109"/>
      <c r="N237" s="110"/>
      <c r="O237" s="110"/>
      <c r="P237" s="110"/>
      <c r="Q237" s="110"/>
      <c r="R237" s="110"/>
      <c r="S237" s="110"/>
      <c r="T237" s="111"/>
      <c r="AT237" s="107" t="s">
        <v>164</v>
      </c>
      <c r="AU237" s="107" t="s">
        <v>83</v>
      </c>
      <c r="AV237" s="10" t="s">
        <v>163</v>
      </c>
      <c r="AW237" s="10" t="s">
        <v>30</v>
      </c>
      <c r="AX237" s="10" t="s">
        <v>81</v>
      </c>
      <c r="AY237" s="107" t="s">
        <v>156</v>
      </c>
    </row>
    <row r="238" spans="1:65" s="2" customFormat="1" ht="24.2" customHeight="1">
      <c r="A238" s="21"/>
      <c r="B238" s="86"/>
      <c r="C238" s="266" t="s">
        <v>7</v>
      </c>
      <c r="D238" s="266" t="s">
        <v>158</v>
      </c>
      <c r="E238" s="267" t="s">
        <v>266</v>
      </c>
      <c r="F238" s="268" t="s">
        <v>267</v>
      </c>
      <c r="G238" s="269" t="s">
        <v>161</v>
      </c>
      <c r="H238" s="270">
        <v>2460.4989999999998</v>
      </c>
      <c r="I238" s="87"/>
      <c r="J238" s="271">
        <f>ROUND(I238*H238,2)</f>
        <v>0</v>
      </c>
      <c r="K238" s="268" t="s">
        <v>162</v>
      </c>
      <c r="L238" s="22"/>
      <c r="M238" s="88" t="s">
        <v>1</v>
      </c>
      <c r="N238" s="89" t="s">
        <v>38</v>
      </c>
      <c r="O238" s="36"/>
      <c r="P238" s="90">
        <f>O238*H238</f>
        <v>0</v>
      </c>
      <c r="Q238" s="90">
        <v>2.9999999999999997E-4</v>
      </c>
      <c r="R238" s="90">
        <f>Q238*H238</f>
        <v>0.73814969999999991</v>
      </c>
      <c r="S238" s="90">
        <v>0</v>
      </c>
      <c r="T238" s="91">
        <f>S238*H238</f>
        <v>0</v>
      </c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R238" s="92" t="s">
        <v>163</v>
      </c>
      <c r="AT238" s="92" t="s">
        <v>158</v>
      </c>
      <c r="AU238" s="92" t="s">
        <v>83</v>
      </c>
      <c r="AY238" s="12" t="s">
        <v>156</v>
      </c>
      <c r="BE238" s="93">
        <f>IF(N238="základní",J238,0)</f>
        <v>0</v>
      </c>
      <c r="BF238" s="93">
        <f>IF(N238="snížená",J238,0)</f>
        <v>0</v>
      </c>
      <c r="BG238" s="93">
        <f>IF(N238="zákl. přenesená",J238,0)</f>
        <v>0</v>
      </c>
      <c r="BH238" s="93">
        <f>IF(N238="sníž. přenesená",J238,0)</f>
        <v>0</v>
      </c>
      <c r="BI238" s="93">
        <f>IF(N238="nulová",J238,0)</f>
        <v>0</v>
      </c>
      <c r="BJ238" s="12" t="s">
        <v>81</v>
      </c>
      <c r="BK238" s="93">
        <f>ROUND(I238*H238,2)</f>
        <v>0</v>
      </c>
      <c r="BL238" s="12" t="s">
        <v>163</v>
      </c>
      <c r="BM238" s="92" t="s">
        <v>268</v>
      </c>
    </row>
    <row r="239" spans="1:65" s="9" customFormat="1">
      <c r="B239" s="100"/>
      <c r="C239" s="276"/>
      <c r="D239" s="273" t="s">
        <v>164</v>
      </c>
      <c r="E239" s="277" t="s">
        <v>1</v>
      </c>
      <c r="F239" s="278" t="s">
        <v>269</v>
      </c>
      <c r="G239" s="276"/>
      <c r="H239" s="279">
        <v>2460.4989999999998</v>
      </c>
      <c r="I239" s="102"/>
      <c r="J239" s="276"/>
      <c r="K239" s="276"/>
      <c r="L239" s="100"/>
      <c r="M239" s="103"/>
      <c r="N239" s="104"/>
      <c r="O239" s="104"/>
      <c r="P239" s="104"/>
      <c r="Q239" s="104"/>
      <c r="R239" s="104"/>
      <c r="S239" s="104"/>
      <c r="T239" s="105"/>
      <c r="AT239" s="101" t="s">
        <v>164</v>
      </c>
      <c r="AU239" s="101" t="s">
        <v>83</v>
      </c>
      <c r="AV239" s="9" t="s">
        <v>83</v>
      </c>
      <c r="AW239" s="9" t="s">
        <v>30</v>
      </c>
      <c r="AX239" s="9" t="s">
        <v>81</v>
      </c>
      <c r="AY239" s="101" t="s">
        <v>156</v>
      </c>
    </row>
    <row r="240" spans="1:65" s="2" customFormat="1" ht="37.9" customHeight="1">
      <c r="A240" s="21"/>
      <c r="B240" s="86"/>
      <c r="C240" s="266" t="s">
        <v>219</v>
      </c>
      <c r="D240" s="266" t="s">
        <v>158</v>
      </c>
      <c r="E240" s="267" t="s">
        <v>270</v>
      </c>
      <c r="F240" s="268" t="s">
        <v>271</v>
      </c>
      <c r="G240" s="269" t="s">
        <v>161</v>
      </c>
      <c r="H240" s="270">
        <v>23.16</v>
      </c>
      <c r="I240" s="87"/>
      <c r="J240" s="271">
        <f>ROUND(I240*H240,2)</f>
        <v>0</v>
      </c>
      <c r="K240" s="268" t="s">
        <v>162</v>
      </c>
      <c r="L240" s="22"/>
      <c r="M240" s="88" t="s">
        <v>1</v>
      </c>
      <c r="N240" s="89" t="s">
        <v>38</v>
      </c>
      <c r="O240" s="36"/>
      <c r="P240" s="90">
        <f>O240*H240</f>
        <v>0</v>
      </c>
      <c r="Q240" s="90">
        <v>8.3499999999999998E-3</v>
      </c>
      <c r="R240" s="90">
        <f>Q240*H240</f>
        <v>0.193386</v>
      </c>
      <c r="S240" s="90">
        <v>0</v>
      </c>
      <c r="T240" s="91">
        <f>S240*H240</f>
        <v>0</v>
      </c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R240" s="92" t="s">
        <v>163</v>
      </c>
      <c r="AT240" s="92" t="s">
        <v>158</v>
      </c>
      <c r="AU240" s="92" t="s">
        <v>83</v>
      </c>
      <c r="AY240" s="12" t="s">
        <v>156</v>
      </c>
      <c r="BE240" s="93">
        <f>IF(N240="základní",J240,0)</f>
        <v>0</v>
      </c>
      <c r="BF240" s="93">
        <f>IF(N240="snížená",J240,0)</f>
        <v>0</v>
      </c>
      <c r="BG240" s="93">
        <f>IF(N240="zákl. přenesená",J240,0)</f>
        <v>0</v>
      </c>
      <c r="BH240" s="93">
        <f>IF(N240="sníž. přenesená",J240,0)</f>
        <v>0</v>
      </c>
      <c r="BI240" s="93">
        <f>IF(N240="nulová",J240,0)</f>
        <v>0</v>
      </c>
      <c r="BJ240" s="12" t="s">
        <v>81</v>
      </c>
      <c r="BK240" s="93">
        <f>ROUND(I240*H240,2)</f>
        <v>0</v>
      </c>
      <c r="BL240" s="12" t="s">
        <v>163</v>
      </c>
      <c r="BM240" s="92" t="s">
        <v>272</v>
      </c>
    </row>
    <row r="241" spans="1:65" s="2" customFormat="1" ht="19.5">
      <c r="A241" s="21"/>
      <c r="B241" s="22"/>
      <c r="C241" s="162"/>
      <c r="D241" s="273" t="s">
        <v>273</v>
      </c>
      <c r="E241" s="162"/>
      <c r="F241" s="290" t="s">
        <v>274</v>
      </c>
      <c r="G241" s="162"/>
      <c r="H241" s="162"/>
      <c r="I241" s="116"/>
      <c r="J241" s="162"/>
      <c r="K241" s="162"/>
      <c r="L241" s="22"/>
      <c r="M241" s="117"/>
      <c r="N241" s="118"/>
      <c r="O241" s="36"/>
      <c r="P241" s="36"/>
      <c r="Q241" s="36"/>
      <c r="R241" s="36"/>
      <c r="S241" s="36"/>
      <c r="T241" s="37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T241" s="12" t="s">
        <v>273</v>
      </c>
      <c r="AU241" s="12" t="s">
        <v>83</v>
      </c>
    </row>
    <row r="242" spans="1:65" s="8" customFormat="1">
      <c r="B242" s="94"/>
      <c r="C242" s="272"/>
      <c r="D242" s="273" t="s">
        <v>164</v>
      </c>
      <c r="E242" s="274" t="s">
        <v>1</v>
      </c>
      <c r="F242" s="275" t="s">
        <v>275</v>
      </c>
      <c r="G242" s="272"/>
      <c r="H242" s="274" t="s">
        <v>1</v>
      </c>
      <c r="I242" s="96"/>
      <c r="J242" s="272"/>
      <c r="K242" s="272"/>
      <c r="L242" s="94"/>
      <c r="M242" s="97"/>
      <c r="N242" s="98"/>
      <c r="O242" s="98"/>
      <c r="P242" s="98"/>
      <c r="Q242" s="98"/>
      <c r="R242" s="98"/>
      <c r="S242" s="98"/>
      <c r="T242" s="99"/>
      <c r="AT242" s="95" t="s">
        <v>164</v>
      </c>
      <c r="AU242" s="95" t="s">
        <v>83</v>
      </c>
      <c r="AV242" s="8" t="s">
        <v>81</v>
      </c>
      <c r="AW242" s="8" t="s">
        <v>30</v>
      </c>
      <c r="AX242" s="8" t="s">
        <v>73</v>
      </c>
      <c r="AY242" s="95" t="s">
        <v>156</v>
      </c>
    </row>
    <row r="243" spans="1:65" s="9" customFormat="1">
      <c r="B243" s="100"/>
      <c r="C243" s="276"/>
      <c r="D243" s="273" t="s">
        <v>164</v>
      </c>
      <c r="E243" s="277" t="s">
        <v>1</v>
      </c>
      <c r="F243" s="278" t="s">
        <v>276</v>
      </c>
      <c r="G243" s="276"/>
      <c r="H243" s="279">
        <v>23.16</v>
      </c>
      <c r="I243" s="102"/>
      <c r="J243" s="276"/>
      <c r="K243" s="276"/>
      <c r="L243" s="100"/>
      <c r="M243" s="103"/>
      <c r="N243" s="104"/>
      <c r="O243" s="104"/>
      <c r="P243" s="104"/>
      <c r="Q243" s="104"/>
      <c r="R243" s="104"/>
      <c r="S243" s="104"/>
      <c r="T243" s="105"/>
      <c r="AT243" s="101" t="s">
        <v>164</v>
      </c>
      <c r="AU243" s="101" t="s">
        <v>83</v>
      </c>
      <c r="AV243" s="9" t="s">
        <v>83</v>
      </c>
      <c r="AW243" s="9" t="s">
        <v>30</v>
      </c>
      <c r="AX243" s="9" t="s">
        <v>73</v>
      </c>
      <c r="AY243" s="101" t="s">
        <v>156</v>
      </c>
    </row>
    <row r="244" spans="1:65" s="10" customFormat="1">
      <c r="B244" s="106"/>
      <c r="C244" s="280"/>
      <c r="D244" s="273" t="s">
        <v>164</v>
      </c>
      <c r="E244" s="281" t="s">
        <v>1</v>
      </c>
      <c r="F244" s="282" t="s">
        <v>167</v>
      </c>
      <c r="G244" s="280"/>
      <c r="H244" s="283">
        <v>23.16</v>
      </c>
      <c r="I244" s="108"/>
      <c r="J244" s="280"/>
      <c r="K244" s="280"/>
      <c r="L244" s="106"/>
      <c r="M244" s="109"/>
      <c r="N244" s="110"/>
      <c r="O244" s="110"/>
      <c r="P244" s="110"/>
      <c r="Q244" s="110"/>
      <c r="R244" s="110"/>
      <c r="S244" s="110"/>
      <c r="T244" s="111"/>
      <c r="AT244" s="107" t="s">
        <v>164</v>
      </c>
      <c r="AU244" s="107" t="s">
        <v>83</v>
      </c>
      <c r="AV244" s="10" t="s">
        <v>163</v>
      </c>
      <c r="AW244" s="10" t="s">
        <v>30</v>
      </c>
      <c r="AX244" s="10" t="s">
        <v>81</v>
      </c>
      <c r="AY244" s="107" t="s">
        <v>156</v>
      </c>
    </row>
    <row r="245" spans="1:65" s="2" customFormat="1" ht="24.2" customHeight="1">
      <c r="A245" s="21"/>
      <c r="B245" s="86"/>
      <c r="C245" s="284" t="s">
        <v>277</v>
      </c>
      <c r="D245" s="284" t="s">
        <v>235</v>
      </c>
      <c r="E245" s="285" t="s">
        <v>278</v>
      </c>
      <c r="F245" s="286" t="s">
        <v>279</v>
      </c>
      <c r="G245" s="287" t="s">
        <v>161</v>
      </c>
      <c r="H245" s="288">
        <v>25.475999999999999</v>
      </c>
      <c r="I245" s="112"/>
      <c r="J245" s="289">
        <f>ROUND(I245*H245,2)</f>
        <v>0</v>
      </c>
      <c r="K245" s="286" t="s">
        <v>162</v>
      </c>
      <c r="L245" s="113"/>
      <c r="M245" s="114" t="s">
        <v>1</v>
      </c>
      <c r="N245" s="115" t="s">
        <v>38</v>
      </c>
      <c r="O245" s="36"/>
      <c r="P245" s="90">
        <f>O245*H245</f>
        <v>0</v>
      </c>
      <c r="Q245" s="90">
        <v>2.3999999999999998E-3</v>
      </c>
      <c r="R245" s="90">
        <f>Q245*H245</f>
        <v>6.1142399999999993E-2</v>
      </c>
      <c r="S245" s="90">
        <v>0</v>
      </c>
      <c r="T245" s="91">
        <f>S245*H245</f>
        <v>0</v>
      </c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R245" s="92" t="s">
        <v>176</v>
      </c>
      <c r="AT245" s="92" t="s">
        <v>235</v>
      </c>
      <c r="AU245" s="92" t="s">
        <v>83</v>
      </c>
      <c r="AY245" s="12" t="s">
        <v>156</v>
      </c>
      <c r="BE245" s="93">
        <f>IF(N245="základní",J245,0)</f>
        <v>0</v>
      </c>
      <c r="BF245" s="93">
        <f>IF(N245="snížená",J245,0)</f>
        <v>0</v>
      </c>
      <c r="BG245" s="93">
        <f>IF(N245="zákl. přenesená",J245,0)</f>
        <v>0</v>
      </c>
      <c r="BH245" s="93">
        <f>IF(N245="sníž. přenesená",J245,0)</f>
        <v>0</v>
      </c>
      <c r="BI245" s="93">
        <f>IF(N245="nulová",J245,0)</f>
        <v>0</v>
      </c>
      <c r="BJ245" s="12" t="s">
        <v>81</v>
      </c>
      <c r="BK245" s="93">
        <f>ROUND(I245*H245,2)</f>
        <v>0</v>
      </c>
      <c r="BL245" s="12" t="s">
        <v>163</v>
      </c>
      <c r="BM245" s="92" t="s">
        <v>280</v>
      </c>
    </row>
    <row r="246" spans="1:65" s="2" customFormat="1" ht="37.9" customHeight="1">
      <c r="A246" s="21"/>
      <c r="B246" s="86"/>
      <c r="C246" s="266" t="s">
        <v>223</v>
      </c>
      <c r="D246" s="266" t="s">
        <v>158</v>
      </c>
      <c r="E246" s="267" t="s">
        <v>281</v>
      </c>
      <c r="F246" s="268" t="s">
        <v>282</v>
      </c>
      <c r="G246" s="269" t="s">
        <v>161</v>
      </c>
      <c r="H246" s="270">
        <v>1974.7349999999999</v>
      </c>
      <c r="I246" s="87"/>
      <c r="J246" s="271">
        <f>ROUND(I246*H246,2)</f>
        <v>0</v>
      </c>
      <c r="K246" s="268" t="s">
        <v>162</v>
      </c>
      <c r="L246" s="22"/>
      <c r="M246" s="88" t="s">
        <v>1</v>
      </c>
      <c r="N246" s="89" t="s">
        <v>38</v>
      </c>
      <c r="O246" s="36"/>
      <c r="P246" s="90">
        <f>O246*H246</f>
        <v>0</v>
      </c>
      <c r="Q246" s="90">
        <v>8.6E-3</v>
      </c>
      <c r="R246" s="90">
        <f>Q246*H246</f>
        <v>16.982720999999998</v>
      </c>
      <c r="S246" s="90">
        <v>0</v>
      </c>
      <c r="T246" s="91">
        <f>S246*H246</f>
        <v>0</v>
      </c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R246" s="92" t="s">
        <v>163</v>
      </c>
      <c r="AT246" s="92" t="s">
        <v>158</v>
      </c>
      <c r="AU246" s="92" t="s">
        <v>83</v>
      </c>
      <c r="AY246" s="12" t="s">
        <v>156</v>
      </c>
      <c r="BE246" s="93">
        <f>IF(N246="základní",J246,0)</f>
        <v>0</v>
      </c>
      <c r="BF246" s="93">
        <f>IF(N246="snížená",J246,0)</f>
        <v>0</v>
      </c>
      <c r="BG246" s="93">
        <f>IF(N246="zákl. přenesená",J246,0)</f>
        <v>0</v>
      </c>
      <c r="BH246" s="93">
        <f>IF(N246="sníž. přenesená",J246,0)</f>
        <v>0</v>
      </c>
      <c r="BI246" s="93">
        <f>IF(N246="nulová",J246,0)</f>
        <v>0</v>
      </c>
      <c r="BJ246" s="12" t="s">
        <v>81</v>
      </c>
      <c r="BK246" s="93">
        <f>ROUND(I246*H246,2)</f>
        <v>0</v>
      </c>
      <c r="BL246" s="12" t="s">
        <v>163</v>
      </c>
      <c r="BM246" s="92" t="s">
        <v>283</v>
      </c>
    </row>
    <row r="247" spans="1:65" s="2" customFormat="1" ht="19.5">
      <c r="A247" s="21"/>
      <c r="B247" s="22"/>
      <c r="C247" s="162"/>
      <c r="D247" s="273" t="s">
        <v>273</v>
      </c>
      <c r="E247" s="162"/>
      <c r="F247" s="290" t="s">
        <v>284</v>
      </c>
      <c r="G247" s="162"/>
      <c r="H247" s="162"/>
      <c r="I247" s="116"/>
      <c r="J247" s="162"/>
      <c r="K247" s="162"/>
      <c r="L247" s="22"/>
      <c r="M247" s="117"/>
      <c r="N247" s="118"/>
      <c r="O247" s="36"/>
      <c r="P247" s="36"/>
      <c r="Q247" s="36"/>
      <c r="R247" s="36"/>
      <c r="S247" s="36"/>
      <c r="T247" s="37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T247" s="12" t="s">
        <v>273</v>
      </c>
      <c r="AU247" s="12" t="s">
        <v>83</v>
      </c>
    </row>
    <row r="248" spans="1:65" s="8" customFormat="1">
      <c r="B248" s="94"/>
      <c r="C248" s="272"/>
      <c r="D248" s="273" t="s">
        <v>164</v>
      </c>
      <c r="E248" s="274" t="s">
        <v>1</v>
      </c>
      <c r="F248" s="275" t="s">
        <v>285</v>
      </c>
      <c r="G248" s="272"/>
      <c r="H248" s="274" t="s">
        <v>1</v>
      </c>
      <c r="I248" s="96"/>
      <c r="J248" s="272"/>
      <c r="K248" s="272"/>
      <c r="L248" s="94"/>
      <c r="M248" s="97"/>
      <c r="N248" s="98"/>
      <c r="O248" s="98"/>
      <c r="P248" s="98"/>
      <c r="Q248" s="98"/>
      <c r="R248" s="98"/>
      <c r="S248" s="98"/>
      <c r="T248" s="99"/>
      <c r="AT248" s="95" t="s">
        <v>164</v>
      </c>
      <c r="AU248" s="95" t="s">
        <v>83</v>
      </c>
      <c r="AV248" s="8" t="s">
        <v>81</v>
      </c>
      <c r="AW248" s="8" t="s">
        <v>30</v>
      </c>
      <c r="AX248" s="8" t="s">
        <v>73</v>
      </c>
      <c r="AY248" s="95" t="s">
        <v>156</v>
      </c>
    </row>
    <row r="249" spans="1:65" s="8" customFormat="1">
      <c r="B249" s="94"/>
      <c r="C249" s="272"/>
      <c r="D249" s="273" t="s">
        <v>164</v>
      </c>
      <c r="E249" s="274" t="s">
        <v>1</v>
      </c>
      <c r="F249" s="275" t="s">
        <v>286</v>
      </c>
      <c r="G249" s="272"/>
      <c r="H249" s="274" t="s">
        <v>1</v>
      </c>
      <c r="I249" s="96"/>
      <c r="J249" s="272"/>
      <c r="K249" s="272"/>
      <c r="L249" s="94"/>
      <c r="M249" s="97"/>
      <c r="N249" s="98"/>
      <c r="O249" s="98"/>
      <c r="P249" s="98"/>
      <c r="Q249" s="98"/>
      <c r="R249" s="98"/>
      <c r="S249" s="98"/>
      <c r="T249" s="99"/>
      <c r="AT249" s="95" t="s">
        <v>164</v>
      </c>
      <c r="AU249" s="95" t="s">
        <v>83</v>
      </c>
      <c r="AV249" s="8" t="s">
        <v>81</v>
      </c>
      <c r="AW249" s="8" t="s">
        <v>30</v>
      </c>
      <c r="AX249" s="8" t="s">
        <v>73</v>
      </c>
      <c r="AY249" s="95" t="s">
        <v>156</v>
      </c>
    </row>
    <row r="250" spans="1:65" s="8" customFormat="1">
      <c r="B250" s="94"/>
      <c r="C250" s="272"/>
      <c r="D250" s="273" t="s">
        <v>164</v>
      </c>
      <c r="E250" s="274" t="s">
        <v>1</v>
      </c>
      <c r="F250" s="275" t="s">
        <v>287</v>
      </c>
      <c r="G250" s="272"/>
      <c r="H250" s="274" t="s">
        <v>1</v>
      </c>
      <c r="I250" s="96"/>
      <c r="J250" s="272"/>
      <c r="K250" s="272"/>
      <c r="L250" s="94"/>
      <c r="M250" s="97"/>
      <c r="N250" s="98"/>
      <c r="O250" s="98"/>
      <c r="P250" s="98"/>
      <c r="Q250" s="98"/>
      <c r="R250" s="98"/>
      <c r="S250" s="98"/>
      <c r="T250" s="99"/>
      <c r="AT250" s="95" t="s">
        <v>164</v>
      </c>
      <c r="AU250" s="95" t="s">
        <v>83</v>
      </c>
      <c r="AV250" s="8" t="s">
        <v>81</v>
      </c>
      <c r="AW250" s="8" t="s">
        <v>30</v>
      </c>
      <c r="AX250" s="8" t="s">
        <v>73</v>
      </c>
      <c r="AY250" s="95" t="s">
        <v>156</v>
      </c>
    </row>
    <row r="251" spans="1:65" s="9" customFormat="1">
      <c r="B251" s="100"/>
      <c r="C251" s="276"/>
      <c r="D251" s="273" t="s">
        <v>164</v>
      </c>
      <c r="E251" s="277" t="s">
        <v>1</v>
      </c>
      <c r="F251" s="278" t="s">
        <v>288</v>
      </c>
      <c r="G251" s="276"/>
      <c r="H251" s="279">
        <v>247.5</v>
      </c>
      <c r="I251" s="102"/>
      <c r="J251" s="276"/>
      <c r="K251" s="276"/>
      <c r="L251" s="100"/>
      <c r="M251" s="103"/>
      <c r="N251" s="104"/>
      <c r="O251" s="104"/>
      <c r="P251" s="104"/>
      <c r="Q251" s="104"/>
      <c r="R251" s="104"/>
      <c r="S251" s="104"/>
      <c r="T251" s="105"/>
      <c r="AT251" s="101" t="s">
        <v>164</v>
      </c>
      <c r="AU251" s="101" t="s">
        <v>83</v>
      </c>
      <c r="AV251" s="9" t="s">
        <v>83</v>
      </c>
      <c r="AW251" s="9" t="s">
        <v>30</v>
      </c>
      <c r="AX251" s="9" t="s">
        <v>73</v>
      </c>
      <c r="AY251" s="101" t="s">
        <v>156</v>
      </c>
    </row>
    <row r="252" spans="1:65" s="9" customFormat="1">
      <c r="B252" s="100"/>
      <c r="C252" s="276"/>
      <c r="D252" s="273" t="s">
        <v>164</v>
      </c>
      <c r="E252" s="277" t="s">
        <v>1</v>
      </c>
      <c r="F252" s="278" t="s">
        <v>289</v>
      </c>
      <c r="G252" s="276"/>
      <c r="H252" s="279">
        <v>-5.75</v>
      </c>
      <c r="I252" s="102"/>
      <c r="J252" s="276"/>
      <c r="K252" s="276"/>
      <c r="L252" s="100"/>
      <c r="M252" s="103"/>
      <c r="N252" s="104"/>
      <c r="O252" s="104"/>
      <c r="P252" s="104"/>
      <c r="Q252" s="104"/>
      <c r="R252" s="104"/>
      <c r="S252" s="104"/>
      <c r="T252" s="105"/>
      <c r="AT252" s="101" t="s">
        <v>164</v>
      </c>
      <c r="AU252" s="101" t="s">
        <v>83</v>
      </c>
      <c r="AV252" s="9" t="s">
        <v>83</v>
      </c>
      <c r="AW252" s="9" t="s">
        <v>30</v>
      </c>
      <c r="AX252" s="9" t="s">
        <v>73</v>
      </c>
      <c r="AY252" s="101" t="s">
        <v>156</v>
      </c>
    </row>
    <row r="253" spans="1:65" s="9" customFormat="1">
      <c r="B253" s="100"/>
      <c r="C253" s="276"/>
      <c r="D253" s="273" t="s">
        <v>164</v>
      </c>
      <c r="E253" s="277" t="s">
        <v>1</v>
      </c>
      <c r="F253" s="278" t="s">
        <v>290</v>
      </c>
      <c r="G253" s="276"/>
      <c r="H253" s="279">
        <v>-11.25</v>
      </c>
      <c r="I253" s="102"/>
      <c r="J253" s="276"/>
      <c r="K253" s="276"/>
      <c r="L253" s="100"/>
      <c r="M253" s="103"/>
      <c r="N253" s="104"/>
      <c r="O253" s="104"/>
      <c r="P253" s="104"/>
      <c r="Q253" s="104"/>
      <c r="R253" s="104"/>
      <c r="S253" s="104"/>
      <c r="T253" s="105"/>
      <c r="AT253" s="101" t="s">
        <v>164</v>
      </c>
      <c r="AU253" s="101" t="s">
        <v>83</v>
      </c>
      <c r="AV253" s="9" t="s">
        <v>83</v>
      </c>
      <c r="AW253" s="9" t="s">
        <v>30</v>
      </c>
      <c r="AX253" s="9" t="s">
        <v>73</v>
      </c>
      <c r="AY253" s="101" t="s">
        <v>156</v>
      </c>
    </row>
    <row r="254" spans="1:65" s="9" customFormat="1">
      <c r="B254" s="100"/>
      <c r="C254" s="276"/>
      <c r="D254" s="273" t="s">
        <v>164</v>
      </c>
      <c r="E254" s="277" t="s">
        <v>1</v>
      </c>
      <c r="F254" s="278" t="s">
        <v>291</v>
      </c>
      <c r="G254" s="276"/>
      <c r="H254" s="279">
        <v>-3.0750000000000002</v>
      </c>
      <c r="I254" s="102"/>
      <c r="J254" s="276"/>
      <c r="K254" s="276"/>
      <c r="L254" s="100"/>
      <c r="M254" s="103"/>
      <c r="N254" s="104"/>
      <c r="O254" s="104"/>
      <c r="P254" s="104"/>
      <c r="Q254" s="104"/>
      <c r="R254" s="104"/>
      <c r="S254" s="104"/>
      <c r="T254" s="105"/>
      <c r="AT254" s="101" t="s">
        <v>164</v>
      </c>
      <c r="AU254" s="101" t="s">
        <v>83</v>
      </c>
      <c r="AV254" s="9" t="s">
        <v>83</v>
      </c>
      <c r="AW254" s="9" t="s">
        <v>30</v>
      </c>
      <c r="AX254" s="9" t="s">
        <v>73</v>
      </c>
      <c r="AY254" s="101" t="s">
        <v>156</v>
      </c>
    </row>
    <row r="255" spans="1:65" s="9" customFormat="1">
      <c r="B255" s="100"/>
      <c r="C255" s="276"/>
      <c r="D255" s="273" t="s">
        <v>164</v>
      </c>
      <c r="E255" s="277" t="s">
        <v>1</v>
      </c>
      <c r="F255" s="278" t="s">
        <v>292</v>
      </c>
      <c r="G255" s="276"/>
      <c r="H255" s="279">
        <v>-15.375</v>
      </c>
      <c r="I255" s="102"/>
      <c r="J255" s="276"/>
      <c r="K255" s="276"/>
      <c r="L255" s="100"/>
      <c r="M255" s="103"/>
      <c r="N255" s="104"/>
      <c r="O255" s="104"/>
      <c r="P255" s="104"/>
      <c r="Q255" s="104"/>
      <c r="R255" s="104"/>
      <c r="S255" s="104"/>
      <c r="T255" s="105"/>
      <c r="AT255" s="101" t="s">
        <v>164</v>
      </c>
      <c r="AU255" s="101" t="s">
        <v>83</v>
      </c>
      <c r="AV255" s="9" t="s">
        <v>83</v>
      </c>
      <c r="AW255" s="9" t="s">
        <v>30</v>
      </c>
      <c r="AX255" s="9" t="s">
        <v>73</v>
      </c>
      <c r="AY255" s="101" t="s">
        <v>156</v>
      </c>
    </row>
    <row r="256" spans="1:65" s="9" customFormat="1">
      <c r="B256" s="100"/>
      <c r="C256" s="276"/>
      <c r="D256" s="273" t="s">
        <v>164</v>
      </c>
      <c r="E256" s="277" t="s">
        <v>1</v>
      </c>
      <c r="F256" s="278" t="s">
        <v>293</v>
      </c>
      <c r="G256" s="276"/>
      <c r="H256" s="279">
        <v>-0.9</v>
      </c>
      <c r="I256" s="102"/>
      <c r="J256" s="276"/>
      <c r="K256" s="276"/>
      <c r="L256" s="100"/>
      <c r="M256" s="103"/>
      <c r="N256" s="104"/>
      <c r="O256" s="104"/>
      <c r="P256" s="104"/>
      <c r="Q256" s="104"/>
      <c r="R256" s="104"/>
      <c r="S256" s="104"/>
      <c r="T256" s="105"/>
      <c r="AT256" s="101" t="s">
        <v>164</v>
      </c>
      <c r="AU256" s="101" t="s">
        <v>83</v>
      </c>
      <c r="AV256" s="9" t="s">
        <v>83</v>
      </c>
      <c r="AW256" s="9" t="s">
        <v>30</v>
      </c>
      <c r="AX256" s="9" t="s">
        <v>73</v>
      </c>
      <c r="AY256" s="101" t="s">
        <v>156</v>
      </c>
    </row>
    <row r="257" spans="2:51" s="9" customFormat="1">
      <c r="B257" s="100"/>
      <c r="C257" s="276"/>
      <c r="D257" s="273" t="s">
        <v>164</v>
      </c>
      <c r="E257" s="277" t="s">
        <v>1</v>
      </c>
      <c r="F257" s="278" t="s">
        <v>294</v>
      </c>
      <c r="G257" s="276"/>
      <c r="H257" s="279">
        <v>-2.16</v>
      </c>
      <c r="I257" s="102"/>
      <c r="J257" s="276"/>
      <c r="K257" s="276"/>
      <c r="L257" s="100"/>
      <c r="M257" s="103"/>
      <c r="N257" s="104"/>
      <c r="O257" s="104"/>
      <c r="P257" s="104"/>
      <c r="Q257" s="104"/>
      <c r="R257" s="104"/>
      <c r="S257" s="104"/>
      <c r="T257" s="105"/>
      <c r="AT257" s="101" t="s">
        <v>164</v>
      </c>
      <c r="AU257" s="101" t="s">
        <v>83</v>
      </c>
      <c r="AV257" s="9" t="s">
        <v>83</v>
      </c>
      <c r="AW257" s="9" t="s">
        <v>30</v>
      </c>
      <c r="AX257" s="9" t="s">
        <v>73</v>
      </c>
      <c r="AY257" s="101" t="s">
        <v>156</v>
      </c>
    </row>
    <row r="258" spans="2:51" s="9" customFormat="1">
      <c r="B258" s="100"/>
      <c r="C258" s="276"/>
      <c r="D258" s="273" t="s">
        <v>164</v>
      </c>
      <c r="E258" s="277" t="s">
        <v>1</v>
      </c>
      <c r="F258" s="278" t="s">
        <v>295</v>
      </c>
      <c r="G258" s="276"/>
      <c r="H258" s="279">
        <v>107.8</v>
      </c>
      <c r="I258" s="102"/>
      <c r="J258" s="276"/>
      <c r="K258" s="276"/>
      <c r="L258" s="100"/>
      <c r="M258" s="103"/>
      <c r="N258" s="104"/>
      <c r="O258" s="104"/>
      <c r="P258" s="104"/>
      <c r="Q258" s="104"/>
      <c r="R258" s="104"/>
      <c r="S258" s="104"/>
      <c r="T258" s="105"/>
      <c r="AT258" s="101" t="s">
        <v>164</v>
      </c>
      <c r="AU258" s="101" t="s">
        <v>83</v>
      </c>
      <c r="AV258" s="9" t="s">
        <v>83</v>
      </c>
      <c r="AW258" s="9" t="s">
        <v>30</v>
      </c>
      <c r="AX258" s="9" t="s">
        <v>73</v>
      </c>
      <c r="AY258" s="101" t="s">
        <v>156</v>
      </c>
    </row>
    <row r="259" spans="2:51" s="9" customFormat="1">
      <c r="B259" s="100"/>
      <c r="C259" s="276"/>
      <c r="D259" s="273" t="s">
        <v>164</v>
      </c>
      <c r="E259" s="277" t="s">
        <v>1</v>
      </c>
      <c r="F259" s="278" t="s">
        <v>296</v>
      </c>
      <c r="G259" s="276"/>
      <c r="H259" s="279">
        <v>-7.2</v>
      </c>
      <c r="I259" s="102"/>
      <c r="J259" s="276"/>
      <c r="K259" s="276"/>
      <c r="L259" s="100"/>
      <c r="M259" s="103"/>
      <c r="N259" s="104"/>
      <c r="O259" s="104"/>
      <c r="P259" s="104"/>
      <c r="Q259" s="104"/>
      <c r="R259" s="104"/>
      <c r="S259" s="104"/>
      <c r="T259" s="105"/>
      <c r="AT259" s="101" t="s">
        <v>164</v>
      </c>
      <c r="AU259" s="101" t="s">
        <v>83</v>
      </c>
      <c r="AV259" s="9" t="s">
        <v>83</v>
      </c>
      <c r="AW259" s="9" t="s">
        <v>30</v>
      </c>
      <c r="AX259" s="9" t="s">
        <v>73</v>
      </c>
      <c r="AY259" s="101" t="s">
        <v>156</v>
      </c>
    </row>
    <row r="260" spans="2:51" s="9" customFormat="1">
      <c r="B260" s="100"/>
      <c r="C260" s="276"/>
      <c r="D260" s="273" t="s">
        <v>164</v>
      </c>
      <c r="E260" s="277" t="s">
        <v>1</v>
      </c>
      <c r="F260" s="278" t="s">
        <v>297</v>
      </c>
      <c r="G260" s="276"/>
      <c r="H260" s="279">
        <v>-12.3</v>
      </c>
      <c r="I260" s="102"/>
      <c r="J260" s="276"/>
      <c r="K260" s="276"/>
      <c r="L260" s="100"/>
      <c r="M260" s="103"/>
      <c r="N260" s="104"/>
      <c r="O260" s="104"/>
      <c r="P260" s="104"/>
      <c r="Q260" s="104"/>
      <c r="R260" s="104"/>
      <c r="S260" s="104"/>
      <c r="T260" s="105"/>
      <c r="AT260" s="101" t="s">
        <v>164</v>
      </c>
      <c r="AU260" s="101" t="s">
        <v>83</v>
      </c>
      <c r="AV260" s="9" t="s">
        <v>83</v>
      </c>
      <c r="AW260" s="9" t="s">
        <v>30</v>
      </c>
      <c r="AX260" s="9" t="s">
        <v>73</v>
      </c>
      <c r="AY260" s="101" t="s">
        <v>156</v>
      </c>
    </row>
    <row r="261" spans="2:51" s="9" customFormat="1">
      <c r="B261" s="100"/>
      <c r="C261" s="276"/>
      <c r="D261" s="273" t="s">
        <v>164</v>
      </c>
      <c r="E261" s="277" t="s">
        <v>1</v>
      </c>
      <c r="F261" s="278" t="s">
        <v>298</v>
      </c>
      <c r="G261" s="276"/>
      <c r="H261" s="279">
        <v>67.099999999999994</v>
      </c>
      <c r="I261" s="102"/>
      <c r="J261" s="276"/>
      <c r="K261" s="276"/>
      <c r="L261" s="100"/>
      <c r="M261" s="103"/>
      <c r="N261" s="104"/>
      <c r="O261" s="104"/>
      <c r="P261" s="104"/>
      <c r="Q261" s="104"/>
      <c r="R261" s="104"/>
      <c r="S261" s="104"/>
      <c r="T261" s="105"/>
      <c r="AT261" s="101" t="s">
        <v>164</v>
      </c>
      <c r="AU261" s="101" t="s">
        <v>83</v>
      </c>
      <c r="AV261" s="9" t="s">
        <v>83</v>
      </c>
      <c r="AW261" s="9" t="s">
        <v>30</v>
      </c>
      <c r="AX261" s="9" t="s">
        <v>73</v>
      </c>
      <c r="AY261" s="101" t="s">
        <v>156</v>
      </c>
    </row>
    <row r="262" spans="2:51" s="9" customFormat="1">
      <c r="B262" s="100"/>
      <c r="C262" s="276"/>
      <c r="D262" s="273" t="s">
        <v>164</v>
      </c>
      <c r="E262" s="277" t="s">
        <v>1</v>
      </c>
      <c r="F262" s="278" t="s">
        <v>299</v>
      </c>
      <c r="G262" s="276"/>
      <c r="H262" s="279">
        <v>-4.5</v>
      </c>
      <c r="I262" s="102"/>
      <c r="J262" s="276"/>
      <c r="K262" s="276"/>
      <c r="L262" s="100"/>
      <c r="M262" s="103"/>
      <c r="N262" s="104"/>
      <c r="O262" s="104"/>
      <c r="P262" s="104"/>
      <c r="Q262" s="104"/>
      <c r="R262" s="104"/>
      <c r="S262" s="104"/>
      <c r="T262" s="105"/>
      <c r="AT262" s="101" t="s">
        <v>164</v>
      </c>
      <c r="AU262" s="101" t="s">
        <v>83</v>
      </c>
      <c r="AV262" s="9" t="s">
        <v>83</v>
      </c>
      <c r="AW262" s="9" t="s">
        <v>30</v>
      </c>
      <c r="AX262" s="9" t="s">
        <v>73</v>
      </c>
      <c r="AY262" s="101" t="s">
        <v>156</v>
      </c>
    </row>
    <row r="263" spans="2:51" s="9" customFormat="1">
      <c r="B263" s="100"/>
      <c r="C263" s="276"/>
      <c r="D263" s="273" t="s">
        <v>164</v>
      </c>
      <c r="E263" s="277" t="s">
        <v>1</v>
      </c>
      <c r="F263" s="278" t="s">
        <v>300</v>
      </c>
      <c r="G263" s="276"/>
      <c r="H263" s="279">
        <v>32.799999999999997</v>
      </c>
      <c r="I263" s="102"/>
      <c r="J263" s="276"/>
      <c r="K263" s="276"/>
      <c r="L263" s="100"/>
      <c r="M263" s="103"/>
      <c r="N263" s="104"/>
      <c r="O263" s="104"/>
      <c r="P263" s="104"/>
      <c r="Q263" s="104"/>
      <c r="R263" s="104"/>
      <c r="S263" s="104"/>
      <c r="T263" s="105"/>
      <c r="AT263" s="101" t="s">
        <v>164</v>
      </c>
      <c r="AU263" s="101" t="s">
        <v>83</v>
      </c>
      <c r="AV263" s="9" t="s">
        <v>83</v>
      </c>
      <c r="AW263" s="9" t="s">
        <v>30</v>
      </c>
      <c r="AX263" s="9" t="s">
        <v>73</v>
      </c>
      <c r="AY263" s="101" t="s">
        <v>156</v>
      </c>
    </row>
    <row r="264" spans="2:51" s="9" customFormat="1">
      <c r="B264" s="100"/>
      <c r="C264" s="276"/>
      <c r="D264" s="273" t="s">
        <v>164</v>
      </c>
      <c r="E264" s="277" t="s">
        <v>1</v>
      </c>
      <c r="F264" s="278" t="s">
        <v>301</v>
      </c>
      <c r="G264" s="276"/>
      <c r="H264" s="279">
        <v>-6</v>
      </c>
      <c r="I264" s="102"/>
      <c r="J264" s="276"/>
      <c r="K264" s="276"/>
      <c r="L264" s="100"/>
      <c r="M264" s="103"/>
      <c r="N264" s="104"/>
      <c r="O264" s="104"/>
      <c r="P264" s="104"/>
      <c r="Q264" s="104"/>
      <c r="R264" s="104"/>
      <c r="S264" s="104"/>
      <c r="T264" s="105"/>
      <c r="AT264" s="101" t="s">
        <v>164</v>
      </c>
      <c r="AU264" s="101" t="s">
        <v>83</v>
      </c>
      <c r="AV264" s="9" t="s">
        <v>83</v>
      </c>
      <c r="AW264" s="9" t="s">
        <v>30</v>
      </c>
      <c r="AX264" s="9" t="s">
        <v>73</v>
      </c>
      <c r="AY264" s="101" t="s">
        <v>156</v>
      </c>
    </row>
    <row r="265" spans="2:51" s="9" customFormat="1">
      <c r="B265" s="100"/>
      <c r="C265" s="276"/>
      <c r="D265" s="273" t="s">
        <v>164</v>
      </c>
      <c r="E265" s="277" t="s">
        <v>1</v>
      </c>
      <c r="F265" s="278" t="s">
        <v>302</v>
      </c>
      <c r="G265" s="276"/>
      <c r="H265" s="279">
        <v>5.5</v>
      </c>
      <c r="I265" s="102"/>
      <c r="J265" s="276"/>
      <c r="K265" s="276"/>
      <c r="L265" s="100"/>
      <c r="M265" s="103"/>
      <c r="N265" s="104"/>
      <c r="O265" s="104"/>
      <c r="P265" s="104"/>
      <c r="Q265" s="104"/>
      <c r="R265" s="104"/>
      <c r="S265" s="104"/>
      <c r="T265" s="105"/>
      <c r="AT265" s="101" t="s">
        <v>164</v>
      </c>
      <c r="AU265" s="101" t="s">
        <v>83</v>
      </c>
      <c r="AV265" s="9" t="s">
        <v>83</v>
      </c>
      <c r="AW265" s="9" t="s">
        <v>30</v>
      </c>
      <c r="AX265" s="9" t="s">
        <v>73</v>
      </c>
      <c r="AY265" s="101" t="s">
        <v>156</v>
      </c>
    </row>
    <row r="266" spans="2:51" s="11" customFormat="1">
      <c r="B266" s="119"/>
      <c r="C266" s="291"/>
      <c r="D266" s="273" t="s">
        <v>164</v>
      </c>
      <c r="E266" s="292" t="s">
        <v>1</v>
      </c>
      <c r="F266" s="293" t="s">
        <v>303</v>
      </c>
      <c r="G266" s="291"/>
      <c r="H266" s="294">
        <v>392.19</v>
      </c>
      <c r="I266" s="121"/>
      <c r="J266" s="291"/>
      <c r="K266" s="291"/>
      <c r="L266" s="119"/>
      <c r="M266" s="122"/>
      <c r="N266" s="123"/>
      <c r="O266" s="123"/>
      <c r="P266" s="123"/>
      <c r="Q266" s="123"/>
      <c r="R266" s="123"/>
      <c r="S266" s="123"/>
      <c r="T266" s="124"/>
      <c r="AT266" s="120" t="s">
        <v>164</v>
      </c>
      <c r="AU266" s="120" t="s">
        <v>83</v>
      </c>
      <c r="AV266" s="11" t="s">
        <v>170</v>
      </c>
      <c r="AW266" s="11" t="s">
        <v>30</v>
      </c>
      <c r="AX266" s="11" t="s">
        <v>73</v>
      </c>
      <c r="AY266" s="120" t="s">
        <v>156</v>
      </c>
    </row>
    <row r="267" spans="2:51" s="8" customFormat="1">
      <c r="B267" s="94"/>
      <c r="C267" s="272"/>
      <c r="D267" s="273" t="s">
        <v>164</v>
      </c>
      <c r="E267" s="274" t="s">
        <v>1</v>
      </c>
      <c r="F267" s="275" t="s">
        <v>304</v>
      </c>
      <c r="G267" s="272"/>
      <c r="H267" s="274" t="s">
        <v>1</v>
      </c>
      <c r="I267" s="96"/>
      <c r="J267" s="272"/>
      <c r="K267" s="272"/>
      <c r="L267" s="94"/>
      <c r="M267" s="97"/>
      <c r="N267" s="98"/>
      <c r="O267" s="98"/>
      <c r="P267" s="98"/>
      <c r="Q267" s="98"/>
      <c r="R267" s="98"/>
      <c r="S267" s="98"/>
      <c r="T267" s="99"/>
      <c r="AT267" s="95" t="s">
        <v>164</v>
      </c>
      <c r="AU267" s="95" t="s">
        <v>83</v>
      </c>
      <c r="AV267" s="8" t="s">
        <v>81</v>
      </c>
      <c r="AW267" s="8" t="s">
        <v>30</v>
      </c>
      <c r="AX267" s="8" t="s">
        <v>73</v>
      </c>
      <c r="AY267" s="95" t="s">
        <v>156</v>
      </c>
    </row>
    <row r="268" spans="2:51" s="9" customFormat="1">
      <c r="B268" s="100"/>
      <c r="C268" s="276"/>
      <c r="D268" s="273" t="s">
        <v>164</v>
      </c>
      <c r="E268" s="277" t="s">
        <v>1</v>
      </c>
      <c r="F268" s="278" t="s">
        <v>305</v>
      </c>
      <c r="G268" s="276"/>
      <c r="H268" s="279">
        <v>228.6</v>
      </c>
      <c r="I268" s="102"/>
      <c r="J268" s="276"/>
      <c r="K268" s="276"/>
      <c r="L268" s="100"/>
      <c r="M268" s="103"/>
      <c r="N268" s="104"/>
      <c r="O268" s="104"/>
      <c r="P268" s="104"/>
      <c r="Q268" s="104"/>
      <c r="R268" s="104"/>
      <c r="S268" s="104"/>
      <c r="T268" s="105"/>
      <c r="AT268" s="101" t="s">
        <v>164</v>
      </c>
      <c r="AU268" s="101" t="s">
        <v>83</v>
      </c>
      <c r="AV268" s="9" t="s">
        <v>83</v>
      </c>
      <c r="AW268" s="9" t="s">
        <v>30</v>
      </c>
      <c r="AX268" s="9" t="s">
        <v>73</v>
      </c>
      <c r="AY268" s="101" t="s">
        <v>156</v>
      </c>
    </row>
    <row r="269" spans="2:51" s="9" customFormat="1">
      <c r="B269" s="100"/>
      <c r="C269" s="276"/>
      <c r="D269" s="273" t="s">
        <v>164</v>
      </c>
      <c r="E269" s="277" t="s">
        <v>1</v>
      </c>
      <c r="F269" s="278" t="s">
        <v>306</v>
      </c>
      <c r="G269" s="276"/>
      <c r="H269" s="279">
        <v>-126.14</v>
      </c>
      <c r="I269" s="102"/>
      <c r="J269" s="276"/>
      <c r="K269" s="276"/>
      <c r="L269" s="100"/>
      <c r="M269" s="103"/>
      <c r="N269" s="104"/>
      <c r="O269" s="104"/>
      <c r="P269" s="104"/>
      <c r="Q269" s="104"/>
      <c r="R269" s="104"/>
      <c r="S269" s="104"/>
      <c r="T269" s="105"/>
      <c r="AT269" s="101" t="s">
        <v>164</v>
      </c>
      <c r="AU269" s="101" t="s">
        <v>83</v>
      </c>
      <c r="AV269" s="9" t="s">
        <v>83</v>
      </c>
      <c r="AW269" s="9" t="s">
        <v>30</v>
      </c>
      <c r="AX269" s="9" t="s">
        <v>73</v>
      </c>
      <c r="AY269" s="101" t="s">
        <v>156</v>
      </c>
    </row>
    <row r="270" spans="2:51" s="9" customFormat="1">
      <c r="B270" s="100"/>
      <c r="C270" s="276"/>
      <c r="D270" s="273" t="s">
        <v>164</v>
      </c>
      <c r="E270" s="277" t="s">
        <v>1</v>
      </c>
      <c r="F270" s="278" t="s">
        <v>307</v>
      </c>
      <c r="G270" s="276"/>
      <c r="H270" s="279">
        <v>87.48</v>
      </c>
      <c r="I270" s="102"/>
      <c r="J270" s="276"/>
      <c r="K270" s="276"/>
      <c r="L270" s="100"/>
      <c r="M270" s="103"/>
      <c r="N270" s="104"/>
      <c r="O270" s="104"/>
      <c r="P270" s="104"/>
      <c r="Q270" s="104"/>
      <c r="R270" s="104"/>
      <c r="S270" s="104"/>
      <c r="T270" s="105"/>
      <c r="AT270" s="101" t="s">
        <v>164</v>
      </c>
      <c r="AU270" s="101" t="s">
        <v>83</v>
      </c>
      <c r="AV270" s="9" t="s">
        <v>83</v>
      </c>
      <c r="AW270" s="9" t="s">
        <v>30</v>
      </c>
      <c r="AX270" s="9" t="s">
        <v>73</v>
      </c>
      <c r="AY270" s="101" t="s">
        <v>156</v>
      </c>
    </row>
    <row r="271" spans="2:51" s="9" customFormat="1">
      <c r="B271" s="100"/>
      <c r="C271" s="276"/>
      <c r="D271" s="273" t="s">
        <v>164</v>
      </c>
      <c r="E271" s="277" t="s">
        <v>1</v>
      </c>
      <c r="F271" s="278" t="s">
        <v>308</v>
      </c>
      <c r="G271" s="276"/>
      <c r="H271" s="279">
        <v>40.18</v>
      </c>
      <c r="I271" s="102"/>
      <c r="J271" s="276"/>
      <c r="K271" s="276"/>
      <c r="L271" s="100"/>
      <c r="M271" s="103"/>
      <c r="N271" s="104"/>
      <c r="O271" s="104"/>
      <c r="P271" s="104"/>
      <c r="Q271" s="104"/>
      <c r="R271" s="104"/>
      <c r="S271" s="104"/>
      <c r="T271" s="105"/>
      <c r="AT271" s="101" t="s">
        <v>164</v>
      </c>
      <c r="AU271" s="101" t="s">
        <v>83</v>
      </c>
      <c r="AV271" s="9" t="s">
        <v>83</v>
      </c>
      <c r="AW271" s="9" t="s">
        <v>30</v>
      </c>
      <c r="AX271" s="9" t="s">
        <v>73</v>
      </c>
      <c r="AY271" s="101" t="s">
        <v>156</v>
      </c>
    </row>
    <row r="272" spans="2:51" s="9" customFormat="1">
      <c r="B272" s="100"/>
      <c r="C272" s="276"/>
      <c r="D272" s="273" t="s">
        <v>164</v>
      </c>
      <c r="E272" s="277" t="s">
        <v>1</v>
      </c>
      <c r="F272" s="278" t="s">
        <v>309</v>
      </c>
      <c r="G272" s="276"/>
      <c r="H272" s="279">
        <v>-42.72</v>
      </c>
      <c r="I272" s="102"/>
      <c r="J272" s="276"/>
      <c r="K272" s="276"/>
      <c r="L272" s="100"/>
      <c r="M272" s="103"/>
      <c r="N272" s="104"/>
      <c r="O272" s="104"/>
      <c r="P272" s="104"/>
      <c r="Q272" s="104"/>
      <c r="R272" s="104"/>
      <c r="S272" s="104"/>
      <c r="T272" s="105"/>
      <c r="AT272" s="101" t="s">
        <v>164</v>
      </c>
      <c r="AU272" s="101" t="s">
        <v>83</v>
      </c>
      <c r="AV272" s="9" t="s">
        <v>83</v>
      </c>
      <c r="AW272" s="9" t="s">
        <v>30</v>
      </c>
      <c r="AX272" s="9" t="s">
        <v>73</v>
      </c>
      <c r="AY272" s="101" t="s">
        <v>156</v>
      </c>
    </row>
    <row r="273" spans="2:51" s="9" customFormat="1">
      <c r="B273" s="100"/>
      <c r="C273" s="276"/>
      <c r="D273" s="273" t="s">
        <v>164</v>
      </c>
      <c r="E273" s="277" t="s">
        <v>1</v>
      </c>
      <c r="F273" s="278" t="s">
        <v>310</v>
      </c>
      <c r="G273" s="276"/>
      <c r="H273" s="279">
        <v>-1.8</v>
      </c>
      <c r="I273" s="102"/>
      <c r="J273" s="276"/>
      <c r="K273" s="276"/>
      <c r="L273" s="100"/>
      <c r="M273" s="103"/>
      <c r="N273" s="104"/>
      <c r="O273" s="104"/>
      <c r="P273" s="104"/>
      <c r="Q273" s="104"/>
      <c r="R273" s="104"/>
      <c r="S273" s="104"/>
      <c r="T273" s="105"/>
      <c r="AT273" s="101" t="s">
        <v>164</v>
      </c>
      <c r="AU273" s="101" t="s">
        <v>83</v>
      </c>
      <c r="AV273" s="9" t="s">
        <v>83</v>
      </c>
      <c r="AW273" s="9" t="s">
        <v>30</v>
      </c>
      <c r="AX273" s="9" t="s">
        <v>73</v>
      </c>
      <c r="AY273" s="101" t="s">
        <v>156</v>
      </c>
    </row>
    <row r="274" spans="2:51" s="9" customFormat="1">
      <c r="B274" s="100"/>
      <c r="C274" s="276"/>
      <c r="D274" s="273" t="s">
        <v>164</v>
      </c>
      <c r="E274" s="277" t="s">
        <v>1</v>
      </c>
      <c r="F274" s="278" t="s">
        <v>311</v>
      </c>
      <c r="G274" s="276"/>
      <c r="H274" s="279">
        <v>140.94</v>
      </c>
      <c r="I274" s="102"/>
      <c r="J274" s="276"/>
      <c r="K274" s="276"/>
      <c r="L274" s="100"/>
      <c r="M274" s="103"/>
      <c r="N274" s="104"/>
      <c r="O274" s="104"/>
      <c r="P274" s="104"/>
      <c r="Q274" s="104"/>
      <c r="R274" s="104"/>
      <c r="S274" s="104"/>
      <c r="T274" s="105"/>
      <c r="AT274" s="101" t="s">
        <v>164</v>
      </c>
      <c r="AU274" s="101" t="s">
        <v>83</v>
      </c>
      <c r="AV274" s="9" t="s">
        <v>83</v>
      </c>
      <c r="AW274" s="9" t="s">
        <v>30</v>
      </c>
      <c r="AX274" s="9" t="s">
        <v>73</v>
      </c>
      <c r="AY274" s="101" t="s">
        <v>156</v>
      </c>
    </row>
    <row r="275" spans="2:51" s="11" customFormat="1">
      <c r="B275" s="119"/>
      <c r="C275" s="291"/>
      <c r="D275" s="273" t="s">
        <v>164</v>
      </c>
      <c r="E275" s="292" t="s">
        <v>1</v>
      </c>
      <c r="F275" s="293" t="s">
        <v>303</v>
      </c>
      <c r="G275" s="291"/>
      <c r="H275" s="294">
        <v>326.53999999999996</v>
      </c>
      <c r="I275" s="121"/>
      <c r="J275" s="291"/>
      <c r="K275" s="291"/>
      <c r="L275" s="119"/>
      <c r="M275" s="122"/>
      <c r="N275" s="123"/>
      <c r="O275" s="123"/>
      <c r="P275" s="123"/>
      <c r="Q275" s="123"/>
      <c r="R275" s="123"/>
      <c r="S275" s="123"/>
      <c r="T275" s="124"/>
      <c r="AT275" s="120" t="s">
        <v>164</v>
      </c>
      <c r="AU275" s="120" t="s">
        <v>83</v>
      </c>
      <c r="AV275" s="11" t="s">
        <v>170</v>
      </c>
      <c r="AW275" s="11" t="s">
        <v>30</v>
      </c>
      <c r="AX275" s="11" t="s">
        <v>73</v>
      </c>
      <c r="AY275" s="120" t="s">
        <v>156</v>
      </c>
    </row>
    <row r="276" spans="2:51" s="8" customFormat="1">
      <c r="B276" s="94"/>
      <c r="C276" s="272"/>
      <c r="D276" s="273" t="s">
        <v>164</v>
      </c>
      <c r="E276" s="274" t="s">
        <v>1</v>
      </c>
      <c r="F276" s="275" t="s">
        <v>312</v>
      </c>
      <c r="G276" s="272"/>
      <c r="H276" s="274" t="s">
        <v>1</v>
      </c>
      <c r="I276" s="96"/>
      <c r="J276" s="272"/>
      <c r="K276" s="272"/>
      <c r="L276" s="94"/>
      <c r="M276" s="97"/>
      <c r="N276" s="98"/>
      <c r="O276" s="98"/>
      <c r="P276" s="98"/>
      <c r="Q276" s="98"/>
      <c r="R276" s="98"/>
      <c r="S276" s="98"/>
      <c r="T276" s="99"/>
      <c r="AT276" s="95" t="s">
        <v>164</v>
      </c>
      <c r="AU276" s="95" t="s">
        <v>83</v>
      </c>
      <c r="AV276" s="8" t="s">
        <v>81</v>
      </c>
      <c r="AW276" s="8" t="s">
        <v>30</v>
      </c>
      <c r="AX276" s="8" t="s">
        <v>73</v>
      </c>
      <c r="AY276" s="95" t="s">
        <v>156</v>
      </c>
    </row>
    <row r="277" spans="2:51" s="9" customFormat="1">
      <c r="B277" s="100"/>
      <c r="C277" s="276"/>
      <c r="D277" s="273" t="s">
        <v>164</v>
      </c>
      <c r="E277" s="277" t="s">
        <v>1</v>
      </c>
      <c r="F277" s="278" t="s">
        <v>313</v>
      </c>
      <c r="G277" s="276"/>
      <c r="H277" s="279">
        <v>66.3</v>
      </c>
      <c r="I277" s="102"/>
      <c r="J277" s="276"/>
      <c r="K277" s="276"/>
      <c r="L277" s="100"/>
      <c r="M277" s="103"/>
      <c r="N277" s="104"/>
      <c r="O277" s="104"/>
      <c r="P277" s="104"/>
      <c r="Q277" s="104"/>
      <c r="R277" s="104"/>
      <c r="S277" s="104"/>
      <c r="T277" s="105"/>
      <c r="AT277" s="101" t="s">
        <v>164</v>
      </c>
      <c r="AU277" s="101" t="s">
        <v>83</v>
      </c>
      <c r="AV277" s="9" t="s">
        <v>83</v>
      </c>
      <c r="AW277" s="9" t="s">
        <v>30</v>
      </c>
      <c r="AX277" s="9" t="s">
        <v>73</v>
      </c>
      <c r="AY277" s="101" t="s">
        <v>156</v>
      </c>
    </row>
    <row r="278" spans="2:51" s="9" customFormat="1">
      <c r="B278" s="100"/>
      <c r="C278" s="276"/>
      <c r="D278" s="273" t="s">
        <v>164</v>
      </c>
      <c r="E278" s="277" t="s">
        <v>1</v>
      </c>
      <c r="F278" s="278" t="s">
        <v>314</v>
      </c>
      <c r="G278" s="276"/>
      <c r="H278" s="279">
        <v>54</v>
      </c>
      <c r="I278" s="102"/>
      <c r="J278" s="276"/>
      <c r="K278" s="276"/>
      <c r="L278" s="100"/>
      <c r="M278" s="103"/>
      <c r="N278" s="104"/>
      <c r="O278" s="104"/>
      <c r="P278" s="104"/>
      <c r="Q278" s="104"/>
      <c r="R278" s="104"/>
      <c r="S278" s="104"/>
      <c r="T278" s="105"/>
      <c r="AT278" s="101" t="s">
        <v>164</v>
      </c>
      <c r="AU278" s="101" t="s">
        <v>83</v>
      </c>
      <c r="AV278" s="9" t="s">
        <v>83</v>
      </c>
      <c r="AW278" s="9" t="s">
        <v>30</v>
      </c>
      <c r="AX278" s="9" t="s">
        <v>73</v>
      </c>
      <c r="AY278" s="101" t="s">
        <v>156</v>
      </c>
    </row>
    <row r="279" spans="2:51" s="9" customFormat="1">
      <c r="B279" s="100"/>
      <c r="C279" s="276"/>
      <c r="D279" s="273" t="s">
        <v>164</v>
      </c>
      <c r="E279" s="277" t="s">
        <v>1</v>
      </c>
      <c r="F279" s="278" t="s">
        <v>315</v>
      </c>
      <c r="G279" s="276"/>
      <c r="H279" s="279">
        <v>-6.75</v>
      </c>
      <c r="I279" s="102"/>
      <c r="J279" s="276"/>
      <c r="K279" s="276"/>
      <c r="L279" s="100"/>
      <c r="M279" s="103"/>
      <c r="N279" s="104"/>
      <c r="O279" s="104"/>
      <c r="P279" s="104"/>
      <c r="Q279" s="104"/>
      <c r="R279" s="104"/>
      <c r="S279" s="104"/>
      <c r="T279" s="105"/>
      <c r="AT279" s="101" t="s">
        <v>164</v>
      </c>
      <c r="AU279" s="101" t="s">
        <v>83</v>
      </c>
      <c r="AV279" s="9" t="s">
        <v>83</v>
      </c>
      <c r="AW279" s="9" t="s">
        <v>30</v>
      </c>
      <c r="AX279" s="9" t="s">
        <v>73</v>
      </c>
      <c r="AY279" s="101" t="s">
        <v>156</v>
      </c>
    </row>
    <row r="280" spans="2:51" s="9" customFormat="1">
      <c r="B280" s="100"/>
      <c r="C280" s="276"/>
      <c r="D280" s="273" t="s">
        <v>164</v>
      </c>
      <c r="E280" s="277" t="s">
        <v>1</v>
      </c>
      <c r="F280" s="278" t="s">
        <v>316</v>
      </c>
      <c r="G280" s="276"/>
      <c r="H280" s="279">
        <v>-1.8</v>
      </c>
      <c r="I280" s="102"/>
      <c r="J280" s="276"/>
      <c r="K280" s="276"/>
      <c r="L280" s="100"/>
      <c r="M280" s="103"/>
      <c r="N280" s="104"/>
      <c r="O280" s="104"/>
      <c r="P280" s="104"/>
      <c r="Q280" s="104"/>
      <c r="R280" s="104"/>
      <c r="S280" s="104"/>
      <c r="T280" s="105"/>
      <c r="AT280" s="101" t="s">
        <v>164</v>
      </c>
      <c r="AU280" s="101" t="s">
        <v>83</v>
      </c>
      <c r="AV280" s="9" t="s">
        <v>83</v>
      </c>
      <c r="AW280" s="9" t="s">
        <v>30</v>
      </c>
      <c r="AX280" s="9" t="s">
        <v>73</v>
      </c>
      <c r="AY280" s="101" t="s">
        <v>156</v>
      </c>
    </row>
    <row r="281" spans="2:51" s="9" customFormat="1">
      <c r="B281" s="100"/>
      <c r="C281" s="276"/>
      <c r="D281" s="273" t="s">
        <v>164</v>
      </c>
      <c r="E281" s="277" t="s">
        <v>1</v>
      </c>
      <c r="F281" s="278" t="s">
        <v>317</v>
      </c>
      <c r="G281" s="276"/>
      <c r="H281" s="279">
        <v>-3.375</v>
      </c>
      <c r="I281" s="102"/>
      <c r="J281" s="276"/>
      <c r="K281" s="276"/>
      <c r="L281" s="100"/>
      <c r="M281" s="103"/>
      <c r="N281" s="104"/>
      <c r="O281" s="104"/>
      <c r="P281" s="104"/>
      <c r="Q281" s="104"/>
      <c r="R281" s="104"/>
      <c r="S281" s="104"/>
      <c r="T281" s="105"/>
      <c r="AT281" s="101" t="s">
        <v>164</v>
      </c>
      <c r="AU281" s="101" t="s">
        <v>83</v>
      </c>
      <c r="AV281" s="9" t="s">
        <v>83</v>
      </c>
      <c r="AW281" s="9" t="s">
        <v>30</v>
      </c>
      <c r="AX281" s="9" t="s">
        <v>73</v>
      </c>
      <c r="AY281" s="101" t="s">
        <v>156</v>
      </c>
    </row>
    <row r="282" spans="2:51" s="9" customFormat="1">
      <c r="B282" s="100"/>
      <c r="C282" s="276"/>
      <c r="D282" s="273" t="s">
        <v>164</v>
      </c>
      <c r="E282" s="277" t="s">
        <v>1</v>
      </c>
      <c r="F282" s="278" t="s">
        <v>318</v>
      </c>
      <c r="G282" s="276"/>
      <c r="H282" s="279">
        <v>-1.08</v>
      </c>
      <c r="I282" s="102"/>
      <c r="J282" s="276"/>
      <c r="K282" s="276"/>
      <c r="L282" s="100"/>
      <c r="M282" s="103"/>
      <c r="N282" s="104"/>
      <c r="O282" s="104"/>
      <c r="P282" s="104"/>
      <c r="Q282" s="104"/>
      <c r="R282" s="104"/>
      <c r="S282" s="104"/>
      <c r="T282" s="105"/>
      <c r="AT282" s="101" t="s">
        <v>164</v>
      </c>
      <c r="AU282" s="101" t="s">
        <v>83</v>
      </c>
      <c r="AV282" s="9" t="s">
        <v>83</v>
      </c>
      <c r="AW282" s="9" t="s">
        <v>30</v>
      </c>
      <c r="AX282" s="9" t="s">
        <v>73</v>
      </c>
      <c r="AY282" s="101" t="s">
        <v>156</v>
      </c>
    </row>
    <row r="283" spans="2:51" s="9" customFormat="1">
      <c r="B283" s="100"/>
      <c r="C283" s="276"/>
      <c r="D283" s="273" t="s">
        <v>164</v>
      </c>
      <c r="E283" s="277" t="s">
        <v>1</v>
      </c>
      <c r="F283" s="278" t="s">
        <v>319</v>
      </c>
      <c r="G283" s="276"/>
      <c r="H283" s="279">
        <v>-0.36</v>
      </c>
      <c r="I283" s="102"/>
      <c r="J283" s="276"/>
      <c r="K283" s="276"/>
      <c r="L283" s="100"/>
      <c r="M283" s="103"/>
      <c r="N283" s="104"/>
      <c r="O283" s="104"/>
      <c r="P283" s="104"/>
      <c r="Q283" s="104"/>
      <c r="R283" s="104"/>
      <c r="S283" s="104"/>
      <c r="T283" s="105"/>
      <c r="AT283" s="101" t="s">
        <v>164</v>
      </c>
      <c r="AU283" s="101" t="s">
        <v>83</v>
      </c>
      <c r="AV283" s="9" t="s">
        <v>83</v>
      </c>
      <c r="AW283" s="9" t="s">
        <v>30</v>
      </c>
      <c r="AX283" s="9" t="s">
        <v>73</v>
      </c>
      <c r="AY283" s="101" t="s">
        <v>156</v>
      </c>
    </row>
    <row r="284" spans="2:51" s="9" customFormat="1">
      <c r="B284" s="100"/>
      <c r="C284" s="276"/>
      <c r="D284" s="273" t="s">
        <v>164</v>
      </c>
      <c r="E284" s="277" t="s">
        <v>1</v>
      </c>
      <c r="F284" s="278" t="s">
        <v>320</v>
      </c>
      <c r="G284" s="276"/>
      <c r="H284" s="279">
        <v>-3.6</v>
      </c>
      <c r="I284" s="102"/>
      <c r="J284" s="276"/>
      <c r="K284" s="276"/>
      <c r="L284" s="100"/>
      <c r="M284" s="103"/>
      <c r="N284" s="104"/>
      <c r="O284" s="104"/>
      <c r="P284" s="104"/>
      <c r="Q284" s="104"/>
      <c r="R284" s="104"/>
      <c r="S284" s="104"/>
      <c r="T284" s="105"/>
      <c r="AT284" s="101" t="s">
        <v>164</v>
      </c>
      <c r="AU284" s="101" t="s">
        <v>83</v>
      </c>
      <c r="AV284" s="9" t="s">
        <v>83</v>
      </c>
      <c r="AW284" s="9" t="s">
        <v>30</v>
      </c>
      <c r="AX284" s="9" t="s">
        <v>73</v>
      </c>
      <c r="AY284" s="101" t="s">
        <v>156</v>
      </c>
    </row>
    <row r="285" spans="2:51" s="11" customFormat="1">
      <c r="B285" s="119"/>
      <c r="C285" s="291"/>
      <c r="D285" s="273" t="s">
        <v>164</v>
      </c>
      <c r="E285" s="292" t="s">
        <v>1</v>
      </c>
      <c r="F285" s="293" t="s">
        <v>303</v>
      </c>
      <c r="G285" s="291"/>
      <c r="H285" s="294">
        <v>103.33500000000001</v>
      </c>
      <c r="I285" s="121"/>
      <c r="J285" s="291"/>
      <c r="K285" s="291"/>
      <c r="L285" s="119"/>
      <c r="M285" s="122"/>
      <c r="N285" s="123"/>
      <c r="O285" s="123"/>
      <c r="P285" s="123"/>
      <c r="Q285" s="123"/>
      <c r="R285" s="123"/>
      <c r="S285" s="123"/>
      <c r="T285" s="124"/>
      <c r="AT285" s="120" t="s">
        <v>164</v>
      </c>
      <c r="AU285" s="120" t="s">
        <v>83</v>
      </c>
      <c r="AV285" s="11" t="s">
        <v>170</v>
      </c>
      <c r="AW285" s="11" t="s">
        <v>30</v>
      </c>
      <c r="AX285" s="11" t="s">
        <v>73</v>
      </c>
      <c r="AY285" s="120" t="s">
        <v>156</v>
      </c>
    </row>
    <row r="286" spans="2:51" s="8" customFormat="1">
      <c r="B286" s="94"/>
      <c r="C286" s="272"/>
      <c r="D286" s="273" t="s">
        <v>164</v>
      </c>
      <c r="E286" s="274" t="s">
        <v>1</v>
      </c>
      <c r="F286" s="275" t="s">
        <v>321</v>
      </c>
      <c r="G286" s="272"/>
      <c r="H286" s="274" t="s">
        <v>1</v>
      </c>
      <c r="I286" s="96"/>
      <c r="J286" s="272"/>
      <c r="K286" s="272"/>
      <c r="L286" s="94"/>
      <c r="M286" s="97"/>
      <c r="N286" s="98"/>
      <c r="O286" s="98"/>
      <c r="P286" s="98"/>
      <c r="Q286" s="98"/>
      <c r="R286" s="98"/>
      <c r="S286" s="98"/>
      <c r="T286" s="99"/>
      <c r="AT286" s="95" t="s">
        <v>164</v>
      </c>
      <c r="AU286" s="95" t="s">
        <v>83</v>
      </c>
      <c r="AV286" s="8" t="s">
        <v>81</v>
      </c>
      <c r="AW286" s="8" t="s">
        <v>30</v>
      </c>
      <c r="AX286" s="8" t="s">
        <v>73</v>
      </c>
      <c r="AY286" s="95" t="s">
        <v>156</v>
      </c>
    </row>
    <row r="287" spans="2:51" s="8" customFormat="1">
      <c r="B287" s="94"/>
      <c r="C287" s="272"/>
      <c r="D287" s="273" t="s">
        <v>164</v>
      </c>
      <c r="E287" s="274" t="s">
        <v>1</v>
      </c>
      <c r="F287" s="275" t="s">
        <v>322</v>
      </c>
      <c r="G287" s="272"/>
      <c r="H287" s="274" t="s">
        <v>1</v>
      </c>
      <c r="I287" s="96"/>
      <c r="J287" s="272"/>
      <c r="K287" s="272"/>
      <c r="L287" s="94"/>
      <c r="M287" s="97"/>
      <c r="N287" s="98"/>
      <c r="O287" s="98"/>
      <c r="P287" s="98"/>
      <c r="Q287" s="98"/>
      <c r="R287" s="98"/>
      <c r="S287" s="98"/>
      <c r="T287" s="99"/>
      <c r="AT287" s="95" t="s">
        <v>164</v>
      </c>
      <c r="AU287" s="95" t="s">
        <v>83</v>
      </c>
      <c r="AV287" s="8" t="s">
        <v>81</v>
      </c>
      <c r="AW287" s="8" t="s">
        <v>30</v>
      </c>
      <c r="AX287" s="8" t="s">
        <v>73</v>
      </c>
      <c r="AY287" s="95" t="s">
        <v>156</v>
      </c>
    </row>
    <row r="288" spans="2:51" s="9" customFormat="1">
      <c r="B288" s="100"/>
      <c r="C288" s="276"/>
      <c r="D288" s="273" t="s">
        <v>164</v>
      </c>
      <c r="E288" s="277" t="s">
        <v>1</v>
      </c>
      <c r="F288" s="278" t="s">
        <v>323</v>
      </c>
      <c r="G288" s="276"/>
      <c r="H288" s="279">
        <v>19</v>
      </c>
      <c r="I288" s="102"/>
      <c r="J288" s="276"/>
      <c r="K288" s="276"/>
      <c r="L288" s="100"/>
      <c r="M288" s="103"/>
      <c r="N288" s="104"/>
      <c r="O288" s="104"/>
      <c r="P288" s="104"/>
      <c r="Q288" s="104"/>
      <c r="R288" s="104"/>
      <c r="S288" s="104"/>
      <c r="T288" s="105"/>
      <c r="AT288" s="101" t="s">
        <v>164</v>
      </c>
      <c r="AU288" s="101" t="s">
        <v>83</v>
      </c>
      <c r="AV288" s="9" t="s">
        <v>83</v>
      </c>
      <c r="AW288" s="9" t="s">
        <v>30</v>
      </c>
      <c r="AX288" s="9" t="s">
        <v>73</v>
      </c>
      <c r="AY288" s="101" t="s">
        <v>156</v>
      </c>
    </row>
    <row r="289" spans="2:51" s="9" customFormat="1">
      <c r="B289" s="100"/>
      <c r="C289" s="276"/>
      <c r="D289" s="273" t="s">
        <v>164</v>
      </c>
      <c r="E289" s="277" t="s">
        <v>1</v>
      </c>
      <c r="F289" s="278" t="s">
        <v>324</v>
      </c>
      <c r="G289" s="276"/>
      <c r="H289" s="279">
        <v>87.78</v>
      </c>
      <c r="I289" s="102"/>
      <c r="J289" s="276"/>
      <c r="K289" s="276"/>
      <c r="L289" s="100"/>
      <c r="M289" s="103"/>
      <c r="N289" s="104"/>
      <c r="O289" s="104"/>
      <c r="P289" s="104"/>
      <c r="Q289" s="104"/>
      <c r="R289" s="104"/>
      <c r="S289" s="104"/>
      <c r="T289" s="105"/>
      <c r="AT289" s="101" t="s">
        <v>164</v>
      </c>
      <c r="AU289" s="101" t="s">
        <v>83</v>
      </c>
      <c r="AV289" s="9" t="s">
        <v>83</v>
      </c>
      <c r="AW289" s="9" t="s">
        <v>30</v>
      </c>
      <c r="AX289" s="9" t="s">
        <v>73</v>
      </c>
      <c r="AY289" s="101" t="s">
        <v>156</v>
      </c>
    </row>
    <row r="290" spans="2:51" s="9" customFormat="1">
      <c r="B290" s="100"/>
      <c r="C290" s="276"/>
      <c r="D290" s="273" t="s">
        <v>164</v>
      </c>
      <c r="E290" s="277" t="s">
        <v>1</v>
      </c>
      <c r="F290" s="278" t="s">
        <v>325</v>
      </c>
      <c r="G290" s="276"/>
      <c r="H290" s="279">
        <v>30.48</v>
      </c>
      <c r="I290" s="102"/>
      <c r="J290" s="276"/>
      <c r="K290" s="276"/>
      <c r="L290" s="100"/>
      <c r="M290" s="103"/>
      <c r="N290" s="104"/>
      <c r="O290" s="104"/>
      <c r="P290" s="104"/>
      <c r="Q290" s="104"/>
      <c r="R290" s="104"/>
      <c r="S290" s="104"/>
      <c r="T290" s="105"/>
      <c r="AT290" s="101" t="s">
        <v>164</v>
      </c>
      <c r="AU290" s="101" t="s">
        <v>83</v>
      </c>
      <c r="AV290" s="9" t="s">
        <v>83</v>
      </c>
      <c r="AW290" s="9" t="s">
        <v>30</v>
      </c>
      <c r="AX290" s="9" t="s">
        <v>73</v>
      </c>
      <c r="AY290" s="101" t="s">
        <v>156</v>
      </c>
    </row>
    <row r="291" spans="2:51" s="8" customFormat="1">
      <c r="B291" s="94"/>
      <c r="C291" s="272"/>
      <c r="D291" s="273" t="s">
        <v>164</v>
      </c>
      <c r="E291" s="274" t="s">
        <v>1</v>
      </c>
      <c r="F291" s="275" t="s">
        <v>326</v>
      </c>
      <c r="G291" s="272"/>
      <c r="H291" s="274" t="s">
        <v>1</v>
      </c>
      <c r="I291" s="96"/>
      <c r="J291" s="272"/>
      <c r="K291" s="272"/>
      <c r="L291" s="94"/>
      <c r="M291" s="97"/>
      <c r="N291" s="98"/>
      <c r="O291" s="98"/>
      <c r="P291" s="98"/>
      <c r="Q291" s="98"/>
      <c r="R291" s="98"/>
      <c r="S291" s="98"/>
      <c r="T291" s="99"/>
      <c r="AT291" s="95" t="s">
        <v>164</v>
      </c>
      <c r="AU291" s="95" t="s">
        <v>83</v>
      </c>
      <c r="AV291" s="8" t="s">
        <v>81</v>
      </c>
      <c r="AW291" s="8" t="s">
        <v>30</v>
      </c>
      <c r="AX291" s="8" t="s">
        <v>73</v>
      </c>
      <c r="AY291" s="95" t="s">
        <v>156</v>
      </c>
    </row>
    <row r="292" spans="2:51" s="9" customFormat="1">
      <c r="B292" s="100"/>
      <c r="C292" s="276"/>
      <c r="D292" s="273" t="s">
        <v>164</v>
      </c>
      <c r="E292" s="277" t="s">
        <v>1</v>
      </c>
      <c r="F292" s="278" t="s">
        <v>327</v>
      </c>
      <c r="G292" s="276"/>
      <c r="H292" s="279">
        <v>90.24</v>
      </c>
      <c r="I292" s="102"/>
      <c r="J292" s="276"/>
      <c r="K292" s="276"/>
      <c r="L292" s="100"/>
      <c r="M292" s="103"/>
      <c r="N292" s="104"/>
      <c r="O292" s="104"/>
      <c r="P292" s="104"/>
      <c r="Q292" s="104"/>
      <c r="R292" s="104"/>
      <c r="S292" s="104"/>
      <c r="T292" s="105"/>
      <c r="AT292" s="101" t="s">
        <v>164</v>
      </c>
      <c r="AU292" s="101" t="s">
        <v>83</v>
      </c>
      <c r="AV292" s="9" t="s">
        <v>83</v>
      </c>
      <c r="AW292" s="9" t="s">
        <v>30</v>
      </c>
      <c r="AX292" s="9" t="s">
        <v>73</v>
      </c>
      <c r="AY292" s="101" t="s">
        <v>156</v>
      </c>
    </row>
    <row r="293" spans="2:51" s="9" customFormat="1">
      <c r="B293" s="100"/>
      <c r="C293" s="276"/>
      <c r="D293" s="273" t="s">
        <v>164</v>
      </c>
      <c r="E293" s="277" t="s">
        <v>1</v>
      </c>
      <c r="F293" s="278" t="s">
        <v>328</v>
      </c>
      <c r="G293" s="276"/>
      <c r="H293" s="279">
        <v>-3.6</v>
      </c>
      <c r="I293" s="102"/>
      <c r="J293" s="276"/>
      <c r="K293" s="276"/>
      <c r="L293" s="100"/>
      <c r="M293" s="103"/>
      <c r="N293" s="104"/>
      <c r="O293" s="104"/>
      <c r="P293" s="104"/>
      <c r="Q293" s="104"/>
      <c r="R293" s="104"/>
      <c r="S293" s="104"/>
      <c r="T293" s="105"/>
      <c r="AT293" s="101" t="s">
        <v>164</v>
      </c>
      <c r="AU293" s="101" t="s">
        <v>83</v>
      </c>
      <c r="AV293" s="9" t="s">
        <v>83</v>
      </c>
      <c r="AW293" s="9" t="s">
        <v>30</v>
      </c>
      <c r="AX293" s="9" t="s">
        <v>73</v>
      </c>
      <c r="AY293" s="101" t="s">
        <v>156</v>
      </c>
    </row>
    <row r="294" spans="2:51" s="8" customFormat="1">
      <c r="B294" s="94"/>
      <c r="C294" s="272"/>
      <c r="D294" s="273" t="s">
        <v>164</v>
      </c>
      <c r="E294" s="274" t="s">
        <v>1</v>
      </c>
      <c r="F294" s="275" t="s">
        <v>329</v>
      </c>
      <c r="G294" s="272"/>
      <c r="H294" s="274" t="s">
        <v>1</v>
      </c>
      <c r="I294" s="96"/>
      <c r="J294" s="272"/>
      <c r="K294" s="272"/>
      <c r="L294" s="94"/>
      <c r="M294" s="97"/>
      <c r="N294" s="98"/>
      <c r="O294" s="98"/>
      <c r="P294" s="98"/>
      <c r="Q294" s="98"/>
      <c r="R294" s="98"/>
      <c r="S294" s="98"/>
      <c r="T294" s="99"/>
      <c r="AT294" s="95" t="s">
        <v>164</v>
      </c>
      <c r="AU294" s="95" t="s">
        <v>83</v>
      </c>
      <c r="AV294" s="8" t="s">
        <v>81</v>
      </c>
      <c r="AW294" s="8" t="s">
        <v>30</v>
      </c>
      <c r="AX294" s="8" t="s">
        <v>73</v>
      </c>
      <c r="AY294" s="95" t="s">
        <v>156</v>
      </c>
    </row>
    <row r="295" spans="2:51" s="9" customFormat="1">
      <c r="B295" s="100"/>
      <c r="C295" s="276"/>
      <c r="D295" s="273" t="s">
        <v>164</v>
      </c>
      <c r="E295" s="277" t="s">
        <v>1</v>
      </c>
      <c r="F295" s="278" t="s">
        <v>330</v>
      </c>
      <c r="G295" s="276"/>
      <c r="H295" s="279">
        <v>1063.1400000000001</v>
      </c>
      <c r="I295" s="102"/>
      <c r="J295" s="276"/>
      <c r="K295" s="276"/>
      <c r="L295" s="100"/>
      <c r="M295" s="103"/>
      <c r="N295" s="104"/>
      <c r="O295" s="104"/>
      <c r="P295" s="104"/>
      <c r="Q295" s="104"/>
      <c r="R295" s="104"/>
      <c r="S295" s="104"/>
      <c r="T295" s="105"/>
      <c r="AT295" s="101" t="s">
        <v>164</v>
      </c>
      <c r="AU295" s="101" t="s">
        <v>83</v>
      </c>
      <c r="AV295" s="9" t="s">
        <v>83</v>
      </c>
      <c r="AW295" s="9" t="s">
        <v>30</v>
      </c>
      <c r="AX295" s="9" t="s">
        <v>73</v>
      </c>
      <c r="AY295" s="101" t="s">
        <v>156</v>
      </c>
    </row>
    <row r="296" spans="2:51" s="9" customFormat="1">
      <c r="B296" s="100"/>
      <c r="C296" s="276"/>
      <c r="D296" s="273" t="s">
        <v>164</v>
      </c>
      <c r="E296" s="277" t="s">
        <v>1</v>
      </c>
      <c r="F296" s="278" t="s">
        <v>331</v>
      </c>
      <c r="G296" s="276"/>
      <c r="H296" s="279">
        <v>-22.68</v>
      </c>
      <c r="I296" s="102"/>
      <c r="J296" s="276"/>
      <c r="K296" s="276"/>
      <c r="L296" s="100"/>
      <c r="M296" s="103"/>
      <c r="N296" s="104"/>
      <c r="O296" s="104"/>
      <c r="P296" s="104"/>
      <c r="Q296" s="104"/>
      <c r="R296" s="104"/>
      <c r="S296" s="104"/>
      <c r="T296" s="105"/>
      <c r="AT296" s="101" t="s">
        <v>164</v>
      </c>
      <c r="AU296" s="101" t="s">
        <v>83</v>
      </c>
      <c r="AV296" s="9" t="s">
        <v>83</v>
      </c>
      <c r="AW296" s="9" t="s">
        <v>30</v>
      </c>
      <c r="AX296" s="9" t="s">
        <v>73</v>
      </c>
      <c r="AY296" s="101" t="s">
        <v>156</v>
      </c>
    </row>
    <row r="297" spans="2:51" s="9" customFormat="1">
      <c r="B297" s="100"/>
      <c r="C297" s="276"/>
      <c r="D297" s="273" t="s">
        <v>164</v>
      </c>
      <c r="E297" s="277" t="s">
        <v>1</v>
      </c>
      <c r="F297" s="278" t="s">
        <v>331</v>
      </c>
      <c r="G297" s="276"/>
      <c r="H297" s="279">
        <v>-22.68</v>
      </c>
      <c r="I297" s="102"/>
      <c r="J297" s="276"/>
      <c r="K297" s="276"/>
      <c r="L297" s="100"/>
      <c r="M297" s="103"/>
      <c r="N297" s="104"/>
      <c r="O297" s="104"/>
      <c r="P297" s="104"/>
      <c r="Q297" s="104"/>
      <c r="R297" s="104"/>
      <c r="S297" s="104"/>
      <c r="T297" s="105"/>
      <c r="AT297" s="101" t="s">
        <v>164</v>
      </c>
      <c r="AU297" s="101" t="s">
        <v>83</v>
      </c>
      <c r="AV297" s="9" t="s">
        <v>83</v>
      </c>
      <c r="AW297" s="9" t="s">
        <v>30</v>
      </c>
      <c r="AX297" s="9" t="s">
        <v>73</v>
      </c>
      <c r="AY297" s="101" t="s">
        <v>156</v>
      </c>
    </row>
    <row r="298" spans="2:51" s="9" customFormat="1">
      <c r="B298" s="100"/>
      <c r="C298" s="276"/>
      <c r="D298" s="273" t="s">
        <v>164</v>
      </c>
      <c r="E298" s="277" t="s">
        <v>1</v>
      </c>
      <c r="F298" s="278" t="s">
        <v>332</v>
      </c>
      <c r="G298" s="276"/>
      <c r="H298" s="279">
        <v>-7.56</v>
      </c>
      <c r="I298" s="102"/>
      <c r="J298" s="276"/>
      <c r="K298" s="276"/>
      <c r="L298" s="100"/>
      <c r="M298" s="103"/>
      <c r="N298" s="104"/>
      <c r="O298" s="104"/>
      <c r="P298" s="104"/>
      <c r="Q298" s="104"/>
      <c r="R298" s="104"/>
      <c r="S298" s="104"/>
      <c r="T298" s="105"/>
      <c r="AT298" s="101" t="s">
        <v>164</v>
      </c>
      <c r="AU298" s="101" t="s">
        <v>83</v>
      </c>
      <c r="AV298" s="9" t="s">
        <v>83</v>
      </c>
      <c r="AW298" s="9" t="s">
        <v>30</v>
      </c>
      <c r="AX298" s="9" t="s">
        <v>73</v>
      </c>
      <c r="AY298" s="101" t="s">
        <v>156</v>
      </c>
    </row>
    <row r="299" spans="2:51" s="9" customFormat="1">
      <c r="B299" s="100"/>
      <c r="C299" s="276"/>
      <c r="D299" s="273" t="s">
        <v>164</v>
      </c>
      <c r="E299" s="277" t="s">
        <v>1</v>
      </c>
      <c r="F299" s="278" t="s">
        <v>332</v>
      </c>
      <c r="G299" s="276"/>
      <c r="H299" s="279">
        <v>-7.56</v>
      </c>
      <c r="I299" s="102"/>
      <c r="J299" s="276"/>
      <c r="K299" s="276"/>
      <c r="L299" s="100"/>
      <c r="M299" s="103"/>
      <c r="N299" s="104"/>
      <c r="O299" s="104"/>
      <c r="P299" s="104"/>
      <c r="Q299" s="104"/>
      <c r="R299" s="104"/>
      <c r="S299" s="104"/>
      <c r="T299" s="105"/>
      <c r="AT299" s="101" t="s">
        <v>164</v>
      </c>
      <c r="AU299" s="101" t="s">
        <v>83</v>
      </c>
      <c r="AV299" s="9" t="s">
        <v>83</v>
      </c>
      <c r="AW299" s="9" t="s">
        <v>30</v>
      </c>
      <c r="AX299" s="9" t="s">
        <v>73</v>
      </c>
      <c r="AY299" s="101" t="s">
        <v>156</v>
      </c>
    </row>
    <row r="300" spans="2:51" s="9" customFormat="1">
      <c r="B300" s="100"/>
      <c r="C300" s="276"/>
      <c r="D300" s="273" t="s">
        <v>164</v>
      </c>
      <c r="E300" s="277" t="s">
        <v>1</v>
      </c>
      <c r="F300" s="278" t="s">
        <v>332</v>
      </c>
      <c r="G300" s="276"/>
      <c r="H300" s="279">
        <v>-7.56</v>
      </c>
      <c r="I300" s="102"/>
      <c r="J300" s="276"/>
      <c r="K300" s="276"/>
      <c r="L300" s="100"/>
      <c r="M300" s="103"/>
      <c r="N300" s="104"/>
      <c r="O300" s="104"/>
      <c r="P300" s="104"/>
      <c r="Q300" s="104"/>
      <c r="R300" s="104"/>
      <c r="S300" s="104"/>
      <c r="T300" s="105"/>
      <c r="AT300" s="101" t="s">
        <v>164</v>
      </c>
      <c r="AU300" s="101" t="s">
        <v>83</v>
      </c>
      <c r="AV300" s="9" t="s">
        <v>83</v>
      </c>
      <c r="AW300" s="9" t="s">
        <v>30</v>
      </c>
      <c r="AX300" s="9" t="s">
        <v>73</v>
      </c>
      <c r="AY300" s="101" t="s">
        <v>156</v>
      </c>
    </row>
    <row r="301" spans="2:51" s="9" customFormat="1">
      <c r="B301" s="100"/>
      <c r="C301" s="276"/>
      <c r="D301" s="273" t="s">
        <v>164</v>
      </c>
      <c r="E301" s="277" t="s">
        <v>1</v>
      </c>
      <c r="F301" s="278" t="s">
        <v>333</v>
      </c>
      <c r="G301" s="276"/>
      <c r="H301" s="279">
        <v>-5.04</v>
      </c>
      <c r="I301" s="102"/>
      <c r="J301" s="276"/>
      <c r="K301" s="276"/>
      <c r="L301" s="100"/>
      <c r="M301" s="103"/>
      <c r="N301" s="104"/>
      <c r="O301" s="104"/>
      <c r="P301" s="104"/>
      <c r="Q301" s="104"/>
      <c r="R301" s="104"/>
      <c r="S301" s="104"/>
      <c r="T301" s="105"/>
      <c r="AT301" s="101" t="s">
        <v>164</v>
      </c>
      <c r="AU301" s="101" t="s">
        <v>83</v>
      </c>
      <c r="AV301" s="9" t="s">
        <v>83</v>
      </c>
      <c r="AW301" s="9" t="s">
        <v>30</v>
      </c>
      <c r="AX301" s="9" t="s">
        <v>73</v>
      </c>
      <c r="AY301" s="101" t="s">
        <v>156</v>
      </c>
    </row>
    <row r="302" spans="2:51" s="9" customFormat="1">
      <c r="B302" s="100"/>
      <c r="C302" s="276"/>
      <c r="D302" s="273" t="s">
        <v>164</v>
      </c>
      <c r="E302" s="277" t="s">
        <v>1</v>
      </c>
      <c r="F302" s="278" t="s">
        <v>334</v>
      </c>
      <c r="G302" s="276"/>
      <c r="H302" s="279">
        <v>-4.6500000000000004</v>
      </c>
      <c r="I302" s="102"/>
      <c r="J302" s="276"/>
      <c r="K302" s="276"/>
      <c r="L302" s="100"/>
      <c r="M302" s="103"/>
      <c r="N302" s="104"/>
      <c r="O302" s="104"/>
      <c r="P302" s="104"/>
      <c r="Q302" s="104"/>
      <c r="R302" s="104"/>
      <c r="S302" s="104"/>
      <c r="T302" s="105"/>
      <c r="AT302" s="101" t="s">
        <v>164</v>
      </c>
      <c r="AU302" s="101" t="s">
        <v>83</v>
      </c>
      <c r="AV302" s="9" t="s">
        <v>83</v>
      </c>
      <c r="AW302" s="9" t="s">
        <v>30</v>
      </c>
      <c r="AX302" s="9" t="s">
        <v>73</v>
      </c>
      <c r="AY302" s="101" t="s">
        <v>156</v>
      </c>
    </row>
    <row r="303" spans="2:51" s="9" customFormat="1">
      <c r="B303" s="100"/>
      <c r="C303" s="276"/>
      <c r="D303" s="273" t="s">
        <v>164</v>
      </c>
      <c r="E303" s="277" t="s">
        <v>1</v>
      </c>
      <c r="F303" s="278" t="s">
        <v>328</v>
      </c>
      <c r="G303" s="276"/>
      <c r="H303" s="279">
        <v>-3.6</v>
      </c>
      <c r="I303" s="102"/>
      <c r="J303" s="276"/>
      <c r="K303" s="276"/>
      <c r="L303" s="100"/>
      <c r="M303" s="103"/>
      <c r="N303" s="104"/>
      <c r="O303" s="104"/>
      <c r="P303" s="104"/>
      <c r="Q303" s="104"/>
      <c r="R303" s="104"/>
      <c r="S303" s="104"/>
      <c r="T303" s="105"/>
      <c r="AT303" s="101" t="s">
        <v>164</v>
      </c>
      <c r="AU303" s="101" t="s">
        <v>83</v>
      </c>
      <c r="AV303" s="9" t="s">
        <v>83</v>
      </c>
      <c r="AW303" s="9" t="s">
        <v>30</v>
      </c>
      <c r="AX303" s="9" t="s">
        <v>73</v>
      </c>
      <c r="AY303" s="101" t="s">
        <v>156</v>
      </c>
    </row>
    <row r="304" spans="2:51" s="9" customFormat="1">
      <c r="B304" s="100"/>
      <c r="C304" s="276"/>
      <c r="D304" s="273" t="s">
        <v>164</v>
      </c>
      <c r="E304" s="277" t="s">
        <v>1</v>
      </c>
      <c r="F304" s="278" t="s">
        <v>335</v>
      </c>
      <c r="G304" s="276"/>
      <c r="H304" s="279">
        <v>-7.2</v>
      </c>
      <c r="I304" s="102"/>
      <c r="J304" s="276"/>
      <c r="K304" s="276"/>
      <c r="L304" s="100"/>
      <c r="M304" s="103"/>
      <c r="N304" s="104"/>
      <c r="O304" s="104"/>
      <c r="P304" s="104"/>
      <c r="Q304" s="104"/>
      <c r="R304" s="104"/>
      <c r="S304" s="104"/>
      <c r="T304" s="105"/>
      <c r="AT304" s="101" t="s">
        <v>164</v>
      </c>
      <c r="AU304" s="101" t="s">
        <v>83</v>
      </c>
      <c r="AV304" s="9" t="s">
        <v>83</v>
      </c>
      <c r="AW304" s="9" t="s">
        <v>30</v>
      </c>
      <c r="AX304" s="9" t="s">
        <v>73</v>
      </c>
      <c r="AY304" s="101" t="s">
        <v>156</v>
      </c>
    </row>
    <row r="305" spans="1:65" s="9" customFormat="1">
      <c r="B305" s="100"/>
      <c r="C305" s="276"/>
      <c r="D305" s="273" t="s">
        <v>164</v>
      </c>
      <c r="E305" s="277" t="s">
        <v>1</v>
      </c>
      <c r="F305" s="278" t="s">
        <v>332</v>
      </c>
      <c r="G305" s="276"/>
      <c r="H305" s="279">
        <v>-7.56</v>
      </c>
      <c r="I305" s="102"/>
      <c r="J305" s="276"/>
      <c r="K305" s="276"/>
      <c r="L305" s="100"/>
      <c r="M305" s="103"/>
      <c r="N305" s="104"/>
      <c r="O305" s="104"/>
      <c r="P305" s="104"/>
      <c r="Q305" s="104"/>
      <c r="R305" s="104"/>
      <c r="S305" s="104"/>
      <c r="T305" s="105"/>
      <c r="AT305" s="101" t="s">
        <v>164</v>
      </c>
      <c r="AU305" s="101" t="s">
        <v>83</v>
      </c>
      <c r="AV305" s="9" t="s">
        <v>83</v>
      </c>
      <c r="AW305" s="9" t="s">
        <v>30</v>
      </c>
      <c r="AX305" s="9" t="s">
        <v>73</v>
      </c>
      <c r="AY305" s="101" t="s">
        <v>156</v>
      </c>
    </row>
    <row r="306" spans="1:65" s="9" customFormat="1">
      <c r="B306" s="100"/>
      <c r="C306" s="276"/>
      <c r="D306" s="273" t="s">
        <v>164</v>
      </c>
      <c r="E306" s="277" t="s">
        <v>1</v>
      </c>
      <c r="F306" s="278" t="s">
        <v>336</v>
      </c>
      <c r="G306" s="276"/>
      <c r="H306" s="279">
        <v>-15.12</v>
      </c>
      <c r="I306" s="102"/>
      <c r="J306" s="276"/>
      <c r="K306" s="276"/>
      <c r="L306" s="100"/>
      <c r="M306" s="103"/>
      <c r="N306" s="104"/>
      <c r="O306" s="104"/>
      <c r="P306" s="104"/>
      <c r="Q306" s="104"/>
      <c r="R306" s="104"/>
      <c r="S306" s="104"/>
      <c r="T306" s="105"/>
      <c r="AT306" s="101" t="s">
        <v>164</v>
      </c>
      <c r="AU306" s="101" t="s">
        <v>83</v>
      </c>
      <c r="AV306" s="9" t="s">
        <v>83</v>
      </c>
      <c r="AW306" s="9" t="s">
        <v>30</v>
      </c>
      <c r="AX306" s="9" t="s">
        <v>73</v>
      </c>
      <c r="AY306" s="101" t="s">
        <v>156</v>
      </c>
    </row>
    <row r="307" spans="1:65" s="11" customFormat="1">
      <c r="B307" s="119"/>
      <c r="C307" s="291"/>
      <c r="D307" s="273" t="s">
        <v>164</v>
      </c>
      <c r="E307" s="292" t="s">
        <v>1</v>
      </c>
      <c r="F307" s="293" t="s">
        <v>303</v>
      </c>
      <c r="G307" s="291"/>
      <c r="H307" s="294">
        <v>1175.8300000000004</v>
      </c>
      <c r="I307" s="121"/>
      <c r="J307" s="291"/>
      <c r="K307" s="291"/>
      <c r="L307" s="119"/>
      <c r="M307" s="122"/>
      <c r="N307" s="123"/>
      <c r="O307" s="123"/>
      <c r="P307" s="123"/>
      <c r="Q307" s="123"/>
      <c r="R307" s="123"/>
      <c r="S307" s="123"/>
      <c r="T307" s="124"/>
      <c r="AT307" s="120" t="s">
        <v>164</v>
      </c>
      <c r="AU307" s="120" t="s">
        <v>83</v>
      </c>
      <c r="AV307" s="11" t="s">
        <v>170</v>
      </c>
      <c r="AW307" s="11" t="s">
        <v>30</v>
      </c>
      <c r="AX307" s="11" t="s">
        <v>73</v>
      </c>
      <c r="AY307" s="120" t="s">
        <v>156</v>
      </c>
    </row>
    <row r="308" spans="1:65" s="9" customFormat="1">
      <c r="B308" s="100"/>
      <c r="C308" s="276"/>
      <c r="D308" s="273" t="s">
        <v>164</v>
      </c>
      <c r="E308" s="277" t="s">
        <v>1</v>
      </c>
      <c r="F308" s="278" t="s">
        <v>337</v>
      </c>
      <c r="G308" s="276"/>
      <c r="H308" s="279">
        <v>-23.16</v>
      </c>
      <c r="I308" s="102"/>
      <c r="J308" s="276"/>
      <c r="K308" s="276"/>
      <c r="L308" s="100"/>
      <c r="M308" s="103"/>
      <c r="N308" s="104"/>
      <c r="O308" s="104"/>
      <c r="P308" s="104"/>
      <c r="Q308" s="104"/>
      <c r="R308" s="104"/>
      <c r="S308" s="104"/>
      <c r="T308" s="105"/>
      <c r="AT308" s="101" t="s">
        <v>164</v>
      </c>
      <c r="AU308" s="101" t="s">
        <v>83</v>
      </c>
      <c r="AV308" s="9" t="s">
        <v>83</v>
      </c>
      <c r="AW308" s="9" t="s">
        <v>30</v>
      </c>
      <c r="AX308" s="9" t="s">
        <v>73</v>
      </c>
      <c r="AY308" s="101" t="s">
        <v>156</v>
      </c>
    </row>
    <row r="309" spans="1:65" s="10" customFormat="1">
      <c r="B309" s="106"/>
      <c r="C309" s="280"/>
      <c r="D309" s="273" t="s">
        <v>164</v>
      </c>
      <c r="E309" s="281" t="s">
        <v>1</v>
      </c>
      <c r="F309" s="282" t="s">
        <v>167</v>
      </c>
      <c r="G309" s="280"/>
      <c r="H309" s="283">
        <v>1974.7350000000006</v>
      </c>
      <c r="I309" s="108"/>
      <c r="J309" s="280"/>
      <c r="K309" s="280"/>
      <c r="L309" s="106"/>
      <c r="M309" s="109"/>
      <c r="N309" s="110"/>
      <c r="O309" s="110"/>
      <c r="P309" s="110"/>
      <c r="Q309" s="110"/>
      <c r="R309" s="110"/>
      <c r="S309" s="110"/>
      <c r="T309" s="111"/>
      <c r="AT309" s="107" t="s">
        <v>164</v>
      </c>
      <c r="AU309" s="107" t="s">
        <v>83</v>
      </c>
      <c r="AV309" s="10" t="s">
        <v>163</v>
      </c>
      <c r="AW309" s="10" t="s">
        <v>30</v>
      </c>
      <c r="AX309" s="10" t="s">
        <v>81</v>
      </c>
      <c r="AY309" s="107" t="s">
        <v>156</v>
      </c>
    </row>
    <row r="310" spans="1:65" s="2" customFormat="1" ht="16.5" customHeight="1">
      <c r="A310" s="21"/>
      <c r="B310" s="86"/>
      <c r="C310" s="284" t="s">
        <v>338</v>
      </c>
      <c r="D310" s="284" t="s">
        <v>235</v>
      </c>
      <c r="E310" s="285" t="s">
        <v>339</v>
      </c>
      <c r="F310" s="286" t="s">
        <v>340</v>
      </c>
      <c r="G310" s="287" t="s">
        <v>161</v>
      </c>
      <c r="H310" s="288">
        <v>2139.5390000000002</v>
      </c>
      <c r="I310" s="112"/>
      <c r="J310" s="289">
        <f>ROUND(I310*H310,2)</f>
        <v>0</v>
      </c>
      <c r="K310" s="286" t="s">
        <v>162</v>
      </c>
      <c r="L310" s="113"/>
      <c r="M310" s="114" t="s">
        <v>1</v>
      </c>
      <c r="N310" s="115" t="s">
        <v>38</v>
      </c>
      <c r="O310" s="36"/>
      <c r="P310" s="90">
        <f>O310*H310</f>
        <v>0</v>
      </c>
      <c r="Q310" s="90">
        <v>2.0999999999999999E-3</v>
      </c>
      <c r="R310" s="90">
        <f>Q310*H310</f>
        <v>4.4930319000000001</v>
      </c>
      <c r="S310" s="90">
        <v>0</v>
      </c>
      <c r="T310" s="91">
        <f>S310*H310</f>
        <v>0</v>
      </c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R310" s="92" t="s">
        <v>176</v>
      </c>
      <c r="AT310" s="92" t="s">
        <v>235</v>
      </c>
      <c r="AU310" s="92" t="s">
        <v>83</v>
      </c>
      <c r="AY310" s="12" t="s">
        <v>156</v>
      </c>
      <c r="BE310" s="93">
        <f>IF(N310="základní",J310,0)</f>
        <v>0</v>
      </c>
      <c r="BF310" s="93">
        <f>IF(N310="snížená",J310,0)</f>
        <v>0</v>
      </c>
      <c r="BG310" s="93">
        <f>IF(N310="zákl. přenesená",J310,0)</f>
        <v>0</v>
      </c>
      <c r="BH310" s="93">
        <f>IF(N310="sníž. přenesená",J310,0)</f>
        <v>0</v>
      </c>
      <c r="BI310" s="93">
        <f>IF(N310="nulová",J310,0)</f>
        <v>0</v>
      </c>
      <c r="BJ310" s="12" t="s">
        <v>81</v>
      </c>
      <c r="BK310" s="93">
        <f>ROUND(I310*H310,2)</f>
        <v>0</v>
      </c>
      <c r="BL310" s="12" t="s">
        <v>163</v>
      </c>
      <c r="BM310" s="92" t="s">
        <v>341</v>
      </c>
    </row>
    <row r="311" spans="1:65" s="8" customFormat="1">
      <c r="B311" s="94"/>
      <c r="C311" s="272"/>
      <c r="D311" s="273" t="s">
        <v>164</v>
      </c>
      <c r="E311" s="274" t="s">
        <v>1</v>
      </c>
      <c r="F311" s="275" t="s">
        <v>285</v>
      </c>
      <c r="G311" s="272"/>
      <c r="H311" s="274" t="s">
        <v>1</v>
      </c>
      <c r="I311" s="96"/>
      <c r="J311" s="272"/>
      <c r="K311" s="272"/>
      <c r="L311" s="94"/>
      <c r="M311" s="97"/>
      <c r="N311" s="98"/>
      <c r="O311" s="98"/>
      <c r="P311" s="98"/>
      <c r="Q311" s="98"/>
      <c r="R311" s="98"/>
      <c r="S311" s="98"/>
      <c r="T311" s="99"/>
      <c r="AT311" s="95" t="s">
        <v>164</v>
      </c>
      <c r="AU311" s="95" t="s">
        <v>83</v>
      </c>
      <c r="AV311" s="8" t="s">
        <v>81</v>
      </c>
      <c r="AW311" s="8" t="s">
        <v>30</v>
      </c>
      <c r="AX311" s="8" t="s">
        <v>73</v>
      </c>
      <c r="AY311" s="95" t="s">
        <v>156</v>
      </c>
    </row>
    <row r="312" spans="1:65" s="8" customFormat="1">
      <c r="B312" s="94"/>
      <c r="C312" s="272"/>
      <c r="D312" s="273" t="s">
        <v>164</v>
      </c>
      <c r="E312" s="274" t="s">
        <v>1</v>
      </c>
      <c r="F312" s="275" t="s">
        <v>286</v>
      </c>
      <c r="G312" s="272"/>
      <c r="H312" s="274" t="s">
        <v>1</v>
      </c>
      <c r="I312" s="96"/>
      <c r="J312" s="272"/>
      <c r="K312" s="272"/>
      <c r="L312" s="94"/>
      <c r="M312" s="97"/>
      <c r="N312" s="98"/>
      <c r="O312" s="98"/>
      <c r="P312" s="98"/>
      <c r="Q312" s="98"/>
      <c r="R312" s="98"/>
      <c r="S312" s="98"/>
      <c r="T312" s="99"/>
      <c r="AT312" s="95" t="s">
        <v>164</v>
      </c>
      <c r="AU312" s="95" t="s">
        <v>83</v>
      </c>
      <c r="AV312" s="8" t="s">
        <v>81</v>
      </c>
      <c r="AW312" s="8" t="s">
        <v>30</v>
      </c>
      <c r="AX312" s="8" t="s">
        <v>73</v>
      </c>
      <c r="AY312" s="95" t="s">
        <v>156</v>
      </c>
    </row>
    <row r="313" spans="1:65" s="8" customFormat="1">
      <c r="B313" s="94"/>
      <c r="C313" s="272"/>
      <c r="D313" s="273" t="s">
        <v>164</v>
      </c>
      <c r="E313" s="274" t="s">
        <v>1</v>
      </c>
      <c r="F313" s="275" t="s">
        <v>287</v>
      </c>
      <c r="G313" s="272"/>
      <c r="H313" s="274" t="s">
        <v>1</v>
      </c>
      <c r="I313" s="96"/>
      <c r="J313" s="272"/>
      <c r="K313" s="272"/>
      <c r="L313" s="94"/>
      <c r="M313" s="97"/>
      <c r="N313" s="98"/>
      <c r="O313" s="98"/>
      <c r="P313" s="98"/>
      <c r="Q313" s="98"/>
      <c r="R313" s="98"/>
      <c r="S313" s="98"/>
      <c r="T313" s="99"/>
      <c r="AT313" s="95" t="s">
        <v>164</v>
      </c>
      <c r="AU313" s="95" t="s">
        <v>83</v>
      </c>
      <c r="AV313" s="8" t="s">
        <v>81</v>
      </c>
      <c r="AW313" s="8" t="s">
        <v>30</v>
      </c>
      <c r="AX313" s="8" t="s">
        <v>73</v>
      </c>
      <c r="AY313" s="95" t="s">
        <v>156</v>
      </c>
    </row>
    <row r="314" spans="1:65" s="9" customFormat="1">
      <c r="B314" s="100"/>
      <c r="C314" s="276"/>
      <c r="D314" s="273" t="s">
        <v>164</v>
      </c>
      <c r="E314" s="277" t="s">
        <v>1</v>
      </c>
      <c r="F314" s="278" t="s">
        <v>288</v>
      </c>
      <c r="G314" s="276"/>
      <c r="H314" s="279">
        <v>247.5</v>
      </c>
      <c r="I314" s="102"/>
      <c r="J314" s="276"/>
      <c r="K314" s="276"/>
      <c r="L314" s="100"/>
      <c r="M314" s="103"/>
      <c r="N314" s="104"/>
      <c r="O314" s="104"/>
      <c r="P314" s="104"/>
      <c r="Q314" s="104"/>
      <c r="R314" s="104"/>
      <c r="S314" s="104"/>
      <c r="T314" s="105"/>
      <c r="AT314" s="101" t="s">
        <v>164</v>
      </c>
      <c r="AU314" s="101" t="s">
        <v>83</v>
      </c>
      <c r="AV314" s="9" t="s">
        <v>83</v>
      </c>
      <c r="AW314" s="9" t="s">
        <v>30</v>
      </c>
      <c r="AX314" s="9" t="s">
        <v>73</v>
      </c>
      <c r="AY314" s="101" t="s">
        <v>156</v>
      </c>
    </row>
    <row r="315" spans="1:65" s="9" customFormat="1">
      <c r="B315" s="100"/>
      <c r="C315" s="276"/>
      <c r="D315" s="273" t="s">
        <v>164</v>
      </c>
      <c r="E315" s="277" t="s">
        <v>1</v>
      </c>
      <c r="F315" s="278" t="s">
        <v>289</v>
      </c>
      <c r="G315" s="276"/>
      <c r="H315" s="279">
        <v>-5.75</v>
      </c>
      <c r="I315" s="102"/>
      <c r="J315" s="276"/>
      <c r="K315" s="276"/>
      <c r="L315" s="100"/>
      <c r="M315" s="103"/>
      <c r="N315" s="104"/>
      <c r="O315" s="104"/>
      <c r="P315" s="104"/>
      <c r="Q315" s="104"/>
      <c r="R315" s="104"/>
      <c r="S315" s="104"/>
      <c r="T315" s="105"/>
      <c r="AT315" s="101" t="s">
        <v>164</v>
      </c>
      <c r="AU315" s="101" t="s">
        <v>83</v>
      </c>
      <c r="AV315" s="9" t="s">
        <v>83</v>
      </c>
      <c r="AW315" s="9" t="s">
        <v>30</v>
      </c>
      <c r="AX315" s="9" t="s">
        <v>73</v>
      </c>
      <c r="AY315" s="101" t="s">
        <v>156</v>
      </c>
    </row>
    <row r="316" spans="1:65" s="9" customFormat="1">
      <c r="B316" s="100"/>
      <c r="C316" s="276"/>
      <c r="D316" s="273" t="s">
        <v>164</v>
      </c>
      <c r="E316" s="277" t="s">
        <v>1</v>
      </c>
      <c r="F316" s="278" t="s">
        <v>290</v>
      </c>
      <c r="G316" s="276"/>
      <c r="H316" s="279">
        <v>-11.25</v>
      </c>
      <c r="I316" s="102"/>
      <c r="J316" s="276"/>
      <c r="K316" s="276"/>
      <c r="L316" s="100"/>
      <c r="M316" s="103"/>
      <c r="N316" s="104"/>
      <c r="O316" s="104"/>
      <c r="P316" s="104"/>
      <c r="Q316" s="104"/>
      <c r="R316" s="104"/>
      <c r="S316" s="104"/>
      <c r="T316" s="105"/>
      <c r="AT316" s="101" t="s">
        <v>164</v>
      </c>
      <c r="AU316" s="101" t="s">
        <v>83</v>
      </c>
      <c r="AV316" s="9" t="s">
        <v>83</v>
      </c>
      <c r="AW316" s="9" t="s">
        <v>30</v>
      </c>
      <c r="AX316" s="9" t="s">
        <v>73</v>
      </c>
      <c r="AY316" s="101" t="s">
        <v>156</v>
      </c>
    </row>
    <row r="317" spans="1:65" s="9" customFormat="1">
      <c r="B317" s="100"/>
      <c r="C317" s="276"/>
      <c r="D317" s="273" t="s">
        <v>164</v>
      </c>
      <c r="E317" s="277" t="s">
        <v>1</v>
      </c>
      <c r="F317" s="278" t="s">
        <v>291</v>
      </c>
      <c r="G317" s="276"/>
      <c r="H317" s="279">
        <v>-3.0750000000000002</v>
      </c>
      <c r="I317" s="102"/>
      <c r="J317" s="276"/>
      <c r="K317" s="276"/>
      <c r="L317" s="100"/>
      <c r="M317" s="103"/>
      <c r="N317" s="104"/>
      <c r="O317" s="104"/>
      <c r="P317" s="104"/>
      <c r="Q317" s="104"/>
      <c r="R317" s="104"/>
      <c r="S317" s="104"/>
      <c r="T317" s="105"/>
      <c r="AT317" s="101" t="s">
        <v>164</v>
      </c>
      <c r="AU317" s="101" t="s">
        <v>83</v>
      </c>
      <c r="AV317" s="9" t="s">
        <v>83</v>
      </c>
      <c r="AW317" s="9" t="s">
        <v>30</v>
      </c>
      <c r="AX317" s="9" t="s">
        <v>73</v>
      </c>
      <c r="AY317" s="101" t="s">
        <v>156</v>
      </c>
    </row>
    <row r="318" spans="1:65" s="9" customFormat="1">
      <c r="B318" s="100"/>
      <c r="C318" s="276"/>
      <c r="D318" s="273" t="s">
        <v>164</v>
      </c>
      <c r="E318" s="277" t="s">
        <v>1</v>
      </c>
      <c r="F318" s="278" t="s">
        <v>292</v>
      </c>
      <c r="G318" s="276"/>
      <c r="H318" s="279">
        <v>-15.375</v>
      </c>
      <c r="I318" s="102"/>
      <c r="J318" s="276"/>
      <c r="K318" s="276"/>
      <c r="L318" s="100"/>
      <c r="M318" s="103"/>
      <c r="N318" s="104"/>
      <c r="O318" s="104"/>
      <c r="P318" s="104"/>
      <c r="Q318" s="104"/>
      <c r="R318" s="104"/>
      <c r="S318" s="104"/>
      <c r="T318" s="105"/>
      <c r="AT318" s="101" t="s">
        <v>164</v>
      </c>
      <c r="AU318" s="101" t="s">
        <v>83</v>
      </c>
      <c r="AV318" s="9" t="s">
        <v>83</v>
      </c>
      <c r="AW318" s="9" t="s">
        <v>30</v>
      </c>
      <c r="AX318" s="9" t="s">
        <v>73</v>
      </c>
      <c r="AY318" s="101" t="s">
        <v>156</v>
      </c>
    </row>
    <row r="319" spans="1:65" s="9" customFormat="1">
      <c r="B319" s="100"/>
      <c r="C319" s="276"/>
      <c r="D319" s="273" t="s">
        <v>164</v>
      </c>
      <c r="E319" s="277" t="s">
        <v>1</v>
      </c>
      <c r="F319" s="278" t="s">
        <v>293</v>
      </c>
      <c r="G319" s="276"/>
      <c r="H319" s="279">
        <v>-0.9</v>
      </c>
      <c r="I319" s="102"/>
      <c r="J319" s="276"/>
      <c r="K319" s="276"/>
      <c r="L319" s="100"/>
      <c r="M319" s="103"/>
      <c r="N319" s="104"/>
      <c r="O319" s="104"/>
      <c r="P319" s="104"/>
      <c r="Q319" s="104"/>
      <c r="R319" s="104"/>
      <c r="S319" s="104"/>
      <c r="T319" s="105"/>
      <c r="AT319" s="101" t="s">
        <v>164</v>
      </c>
      <c r="AU319" s="101" t="s">
        <v>83</v>
      </c>
      <c r="AV319" s="9" t="s">
        <v>83</v>
      </c>
      <c r="AW319" s="9" t="s">
        <v>30</v>
      </c>
      <c r="AX319" s="9" t="s">
        <v>73</v>
      </c>
      <c r="AY319" s="101" t="s">
        <v>156</v>
      </c>
    </row>
    <row r="320" spans="1:65" s="9" customFormat="1">
      <c r="B320" s="100"/>
      <c r="C320" s="276"/>
      <c r="D320" s="273" t="s">
        <v>164</v>
      </c>
      <c r="E320" s="277" t="s">
        <v>1</v>
      </c>
      <c r="F320" s="278" t="s">
        <v>294</v>
      </c>
      <c r="G320" s="276"/>
      <c r="H320" s="279">
        <v>-2.16</v>
      </c>
      <c r="I320" s="102"/>
      <c r="J320" s="276"/>
      <c r="K320" s="276"/>
      <c r="L320" s="100"/>
      <c r="M320" s="103"/>
      <c r="N320" s="104"/>
      <c r="O320" s="104"/>
      <c r="P320" s="104"/>
      <c r="Q320" s="104"/>
      <c r="R320" s="104"/>
      <c r="S320" s="104"/>
      <c r="T320" s="105"/>
      <c r="AT320" s="101" t="s">
        <v>164</v>
      </c>
      <c r="AU320" s="101" t="s">
        <v>83</v>
      </c>
      <c r="AV320" s="9" t="s">
        <v>83</v>
      </c>
      <c r="AW320" s="9" t="s">
        <v>30</v>
      </c>
      <c r="AX320" s="9" t="s">
        <v>73</v>
      </c>
      <c r="AY320" s="101" t="s">
        <v>156</v>
      </c>
    </row>
    <row r="321" spans="2:51" s="9" customFormat="1">
      <c r="B321" s="100"/>
      <c r="C321" s="276"/>
      <c r="D321" s="273" t="s">
        <v>164</v>
      </c>
      <c r="E321" s="277" t="s">
        <v>1</v>
      </c>
      <c r="F321" s="278" t="s">
        <v>295</v>
      </c>
      <c r="G321" s="276"/>
      <c r="H321" s="279">
        <v>107.8</v>
      </c>
      <c r="I321" s="102"/>
      <c r="J321" s="276"/>
      <c r="K321" s="276"/>
      <c r="L321" s="100"/>
      <c r="M321" s="103"/>
      <c r="N321" s="104"/>
      <c r="O321" s="104"/>
      <c r="P321" s="104"/>
      <c r="Q321" s="104"/>
      <c r="R321" s="104"/>
      <c r="S321" s="104"/>
      <c r="T321" s="105"/>
      <c r="AT321" s="101" t="s">
        <v>164</v>
      </c>
      <c r="AU321" s="101" t="s">
        <v>83</v>
      </c>
      <c r="AV321" s="9" t="s">
        <v>83</v>
      </c>
      <c r="AW321" s="9" t="s">
        <v>30</v>
      </c>
      <c r="AX321" s="9" t="s">
        <v>73</v>
      </c>
      <c r="AY321" s="101" t="s">
        <v>156</v>
      </c>
    </row>
    <row r="322" spans="2:51" s="9" customFormat="1">
      <c r="B322" s="100"/>
      <c r="C322" s="276"/>
      <c r="D322" s="273" t="s">
        <v>164</v>
      </c>
      <c r="E322" s="277" t="s">
        <v>1</v>
      </c>
      <c r="F322" s="278" t="s">
        <v>296</v>
      </c>
      <c r="G322" s="276"/>
      <c r="H322" s="279">
        <v>-7.2</v>
      </c>
      <c r="I322" s="102"/>
      <c r="J322" s="276"/>
      <c r="K322" s="276"/>
      <c r="L322" s="100"/>
      <c r="M322" s="103"/>
      <c r="N322" s="104"/>
      <c r="O322" s="104"/>
      <c r="P322" s="104"/>
      <c r="Q322" s="104"/>
      <c r="R322" s="104"/>
      <c r="S322" s="104"/>
      <c r="T322" s="105"/>
      <c r="AT322" s="101" t="s">
        <v>164</v>
      </c>
      <c r="AU322" s="101" t="s">
        <v>83</v>
      </c>
      <c r="AV322" s="9" t="s">
        <v>83</v>
      </c>
      <c r="AW322" s="9" t="s">
        <v>30</v>
      </c>
      <c r="AX322" s="9" t="s">
        <v>73</v>
      </c>
      <c r="AY322" s="101" t="s">
        <v>156</v>
      </c>
    </row>
    <row r="323" spans="2:51" s="9" customFormat="1">
      <c r="B323" s="100"/>
      <c r="C323" s="276"/>
      <c r="D323" s="273" t="s">
        <v>164</v>
      </c>
      <c r="E323" s="277" t="s">
        <v>1</v>
      </c>
      <c r="F323" s="278" t="s">
        <v>297</v>
      </c>
      <c r="G323" s="276"/>
      <c r="H323" s="279">
        <v>-12.3</v>
      </c>
      <c r="I323" s="102"/>
      <c r="J323" s="276"/>
      <c r="K323" s="276"/>
      <c r="L323" s="100"/>
      <c r="M323" s="103"/>
      <c r="N323" s="104"/>
      <c r="O323" s="104"/>
      <c r="P323" s="104"/>
      <c r="Q323" s="104"/>
      <c r="R323" s="104"/>
      <c r="S323" s="104"/>
      <c r="T323" s="105"/>
      <c r="AT323" s="101" t="s">
        <v>164</v>
      </c>
      <c r="AU323" s="101" t="s">
        <v>83</v>
      </c>
      <c r="AV323" s="9" t="s">
        <v>83</v>
      </c>
      <c r="AW323" s="9" t="s">
        <v>30</v>
      </c>
      <c r="AX323" s="9" t="s">
        <v>73</v>
      </c>
      <c r="AY323" s="101" t="s">
        <v>156</v>
      </c>
    </row>
    <row r="324" spans="2:51" s="9" customFormat="1">
      <c r="B324" s="100"/>
      <c r="C324" s="276"/>
      <c r="D324" s="273" t="s">
        <v>164</v>
      </c>
      <c r="E324" s="277" t="s">
        <v>1</v>
      </c>
      <c r="F324" s="278" t="s">
        <v>298</v>
      </c>
      <c r="G324" s="276"/>
      <c r="H324" s="279">
        <v>67.099999999999994</v>
      </c>
      <c r="I324" s="102"/>
      <c r="J324" s="276"/>
      <c r="K324" s="276"/>
      <c r="L324" s="100"/>
      <c r="M324" s="103"/>
      <c r="N324" s="104"/>
      <c r="O324" s="104"/>
      <c r="P324" s="104"/>
      <c r="Q324" s="104"/>
      <c r="R324" s="104"/>
      <c r="S324" s="104"/>
      <c r="T324" s="105"/>
      <c r="AT324" s="101" t="s">
        <v>164</v>
      </c>
      <c r="AU324" s="101" t="s">
        <v>83</v>
      </c>
      <c r="AV324" s="9" t="s">
        <v>83</v>
      </c>
      <c r="AW324" s="9" t="s">
        <v>30</v>
      </c>
      <c r="AX324" s="9" t="s">
        <v>73</v>
      </c>
      <c r="AY324" s="101" t="s">
        <v>156</v>
      </c>
    </row>
    <row r="325" spans="2:51" s="9" customFormat="1">
      <c r="B325" s="100"/>
      <c r="C325" s="276"/>
      <c r="D325" s="273" t="s">
        <v>164</v>
      </c>
      <c r="E325" s="277" t="s">
        <v>1</v>
      </c>
      <c r="F325" s="278" t="s">
        <v>299</v>
      </c>
      <c r="G325" s="276"/>
      <c r="H325" s="279">
        <v>-4.5</v>
      </c>
      <c r="I325" s="102"/>
      <c r="J325" s="276"/>
      <c r="K325" s="276"/>
      <c r="L325" s="100"/>
      <c r="M325" s="103"/>
      <c r="N325" s="104"/>
      <c r="O325" s="104"/>
      <c r="P325" s="104"/>
      <c r="Q325" s="104"/>
      <c r="R325" s="104"/>
      <c r="S325" s="104"/>
      <c r="T325" s="105"/>
      <c r="AT325" s="101" t="s">
        <v>164</v>
      </c>
      <c r="AU325" s="101" t="s">
        <v>83</v>
      </c>
      <c r="AV325" s="9" t="s">
        <v>83</v>
      </c>
      <c r="AW325" s="9" t="s">
        <v>30</v>
      </c>
      <c r="AX325" s="9" t="s">
        <v>73</v>
      </c>
      <c r="AY325" s="101" t="s">
        <v>156</v>
      </c>
    </row>
    <row r="326" spans="2:51" s="9" customFormat="1">
      <c r="B326" s="100"/>
      <c r="C326" s="276"/>
      <c r="D326" s="273" t="s">
        <v>164</v>
      </c>
      <c r="E326" s="277" t="s">
        <v>1</v>
      </c>
      <c r="F326" s="278" t="s">
        <v>300</v>
      </c>
      <c r="G326" s="276"/>
      <c r="H326" s="279">
        <v>32.799999999999997</v>
      </c>
      <c r="I326" s="102"/>
      <c r="J326" s="276"/>
      <c r="K326" s="276"/>
      <c r="L326" s="100"/>
      <c r="M326" s="103"/>
      <c r="N326" s="104"/>
      <c r="O326" s="104"/>
      <c r="P326" s="104"/>
      <c r="Q326" s="104"/>
      <c r="R326" s="104"/>
      <c r="S326" s="104"/>
      <c r="T326" s="105"/>
      <c r="AT326" s="101" t="s">
        <v>164</v>
      </c>
      <c r="AU326" s="101" t="s">
        <v>83</v>
      </c>
      <c r="AV326" s="9" t="s">
        <v>83</v>
      </c>
      <c r="AW326" s="9" t="s">
        <v>30</v>
      </c>
      <c r="AX326" s="9" t="s">
        <v>73</v>
      </c>
      <c r="AY326" s="101" t="s">
        <v>156</v>
      </c>
    </row>
    <row r="327" spans="2:51" s="9" customFormat="1">
      <c r="B327" s="100"/>
      <c r="C327" s="276"/>
      <c r="D327" s="273" t="s">
        <v>164</v>
      </c>
      <c r="E327" s="277" t="s">
        <v>1</v>
      </c>
      <c r="F327" s="278" t="s">
        <v>301</v>
      </c>
      <c r="G327" s="276"/>
      <c r="H327" s="279">
        <v>-6</v>
      </c>
      <c r="I327" s="102"/>
      <c r="J327" s="276"/>
      <c r="K327" s="276"/>
      <c r="L327" s="100"/>
      <c r="M327" s="103"/>
      <c r="N327" s="104"/>
      <c r="O327" s="104"/>
      <c r="P327" s="104"/>
      <c r="Q327" s="104"/>
      <c r="R327" s="104"/>
      <c r="S327" s="104"/>
      <c r="T327" s="105"/>
      <c r="AT327" s="101" t="s">
        <v>164</v>
      </c>
      <c r="AU327" s="101" t="s">
        <v>83</v>
      </c>
      <c r="AV327" s="9" t="s">
        <v>83</v>
      </c>
      <c r="AW327" s="9" t="s">
        <v>30</v>
      </c>
      <c r="AX327" s="9" t="s">
        <v>73</v>
      </c>
      <c r="AY327" s="101" t="s">
        <v>156</v>
      </c>
    </row>
    <row r="328" spans="2:51" s="9" customFormat="1">
      <c r="B328" s="100"/>
      <c r="C328" s="276"/>
      <c r="D328" s="273" t="s">
        <v>164</v>
      </c>
      <c r="E328" s="277" t="s">
        <v>1</v>
      </c>
      <c r="F328" s="278" t="s">
        <v>302</v>
      </c>
      <c r="G328" s="276"/>
      <c r="H328" s="279">
        <v>5.5</v>
      </c>
      <c r="I328" s="102"/>
      <c r="J328" s="276"/>
      <c r="K328" s="276"/>
      <c r="L328" s="100"/>
      <c r="M328" s="103"/>
      <c r="N328" s="104"/>
      <c r="O328" s="104"/>
      <c r="P328" s="104"/>
      <c r="Q328" s="104"/>
      <c r="R328" s="104"/>
      <c r="S328" s="104"/>
      <c r="T328" s="105"/>
      <c r="AT328" s="101" t="s">
        <v>164</v>
      </c>
      <c r="AU328" s="101" t="s">
        <v>83</v>
      </c>
      <c r="AV328" s="9" t="s">
        <v>83</v>
      </c>
      <c r="AW328" s="9" t="s">
        <v>30</v>
      </c>
      <c r="AX328" s="9" t="s">
        <v>73</v>
      </c>
      <c r="AY328" s="101" t="s">
        <v>156</v>
      </c>
    </row>
    <row r="329" spans="2:51" s="11" customFormat="1">
      <c r="B329" s="119"/>
      <c r="C329" s="291"/>
      <c r="D329" s="273" t="s">
        <v>164</v>
      </c>
      <c r="E329" s="292" t="s">
        <v>1</v>
      </c>
      <c r="F329" s="293" t="s">
        <v>303</v>
      </c>
      <c r="G329" s="291"/>
      <c r="H329" s="294">
        <v>392.19</v>
      </c>
      <c r="I329" s="121"/>
      <c r="J329" s="291"/>
      <c r="K329" s="291"/>
      <c r="L329" s="119"/>
      <c r="M329" s="122"/>
      <c r="N329" s="123"/>
      <c r="O329" s="123"/>
      <c r="P329" s="123"/>
      <c r="Q329" s="123"/>
      <c r="R329" s="123"/>
      <c r="S329" s="123"/>
      <c r="T329" s="124"/>
      <c r="AT329" s="120" t="s">
        <v>164</v>
      </c>
      <c r="AU329" s="120" t="s">
        <v>83</v>
      </c>
      <c r="AV329" s="11" t="s">
        <v>170</v>
      </c>
      <c r="AW329" s="11" t="s">
        <v>30</v>
      </c>
      <c r="AX329" s="11" t="s">
        <v>73</v>
      </c>
      <c r="AY329" s="120" t="s">
        <v>156</v>
      </c>
    </row>
    <row r="330" spans="2:51" s="8" customFormat="1">
      <c r="B330" s="94"/>
      <c r="C330" s="272"/>
      <c r="D330" s="273" t="s">
        <v>164</v>
      </c>
      <c r="E330" s="274" t="s">
        <v>1</v>
      </c>
      <c r="F330" s="275" t="s">
        <v>304</v>
      </c>
      <c r="G330" s="272"/>
      <c r="H330" s="274" t="s">
        <v>1</v>
      </c>
      <c r="I330" s="96"/>
      <c r="J330" s="272"/>
      <c r="K330" s="272"/>
      <c r="L330" s="94"/>
      <c r="M330" s="97"/>
      <c r="N330" s="98"/>
      <c r="O330" s="98"/>
      <c r="P330" s="98"/>
      <c r="Q330" s="98"/>
      <c r="R330" s="98"/>
      <c r="S330" s="98"/>
      <c r="T330" s="99"/>
      <c r="AT330" s="95" t="s">
        <v>164</v>
      </c>
      <c r="AU330" s="95" t="s">
        <v>83</v>
      </c>
      <c r="AV330" s="8" t="s">
        <v>81</v>
      </c>
      <c r="AW330" s="8" t="s">
        <v>30</v>
      </c>
      <c r="AX330" s="8" t="s">
        <v>73</v>
      </c>
      <c r="AY330" s="95" t="s">
        <v>156</v>
      </c>
    </row>
    <row r="331" spans="2:51" s="9" customFormat="1">
      <c r="B331" s="100"/>
      <c r="C331" s="276"/>
      <c r="D331" s="273" t="s">
        <v>164</v>
      </c>
      <c r="E331" s="277" t="s">
        <v>1</v>
      </c>
      <c r="F331" s="278" t="s">
        <v>305</v>
      </c>
      <c r="G331" s="276"/>
      <c r="H331" s="279">
        <v>228.6</v>
      </c>
      <c r="I331" s="102"/>
      <c r="J331" s="276"/>
      <c r="K331" s="276"/>
      <c r="L331" s="100"/>
      <c r="M331" s="103"/>
      <c r="N331" s="104"/>
      <c r="O331" s="104"/>
      <c r="P331" s="104"/>
      <c r="Q331" s="104"/>
      <c r="R331" s="104"/>
      <c r="S331" s="104"/>
      <c r="T331" s="105"/>
      <c r="AT331" s="101" t="s">
        <v>164</v>
      </c>
      <c r="AU331" s="101" t="s">
        <v>83</v>
      </c>
      <c r="AV331" s="9" t="s">
        <v>83</v>
      </c>
      <c r="AW331" s="9" t="s">
        <v>30</v>
      </c>
      <c r="AX331" s="9" t="s">
        <v>73</v>
      </c>
      <c r="AY331" s="101" t="s">
        <v>156</v>
      </c>
    </row>
    <row r="332" spans="2:51" s="9" customFormat="1">
      <c r="B332" s="100"/>
      <c r="C332" s="276"/>
      <c r="D332" s="273" t="s">
        <v>164</v>
      </c>
      <c r="E332" s="277" t="s">
        <v>1</v>
      </c>
      <c r="F332" s="278" t="s">
        <v>306</v>
      </c>
      <c r="G332" s="276"/>
      <c r="H332" s="279">
        <v>-126.14</v>
      </c>
      <c r="I332" s="102"/>
      <c r="J332" s="276"/>
      <c r="K332" s="276"/>
      <c r="L332" s="100"/>
      <c r="M332" s="103"/>
      <c r="N332" s="104"/>
      <c r="O332" s="104"/>
      <c r="P332" s="104"/>
      <c r="Q332" s="104"/>
      <c r="R332" s="104"/>
      <c r="S332" s="104"/>
      <c r="T332" s="105"/>
      <c r="AT332" s="101" t="s">
        <v>164</v>
      </c>
      <c r="AU332" s="101" t="s">
        <v>83</v>
      </c>
      <c r="AV332" s="9" t="s">
        <v>83</v>
      </c>
      <c r="AW332" s="9" t="s">
        <v>30</v>
      </c>
      <c r="AX332" s="9" t="s">
        <v>73</v>
      </c>
      <c r="AY332" s="101" t="s">
        <v>156</v>
      </c>
    </row>
    <row r="333" spans="2:51" s="9" customFormat="1">
      <c r="B333" s="100"/>
      <c r="C333" s="276"/>
      <c r="D333" s="273" t="s">
        <v>164</v>
      </c>
      <c r="E333" s="277" t="s">
        <v>1</v>
      </c>
      <c r="F333" s="278" t="s">
        <v>307</v>
      </c>
      <c r="G333" s="276"/>
      <c r="H333" s="279">
        <v>87.48</v>
      </c>
      <c r="I333" s="102"/>
      <c r="J333" s="276"/>
      <c r="K333" s="276"/>
      <c r="L333" s="100"/>
      <c r="M333" s="103"/>
      <c r="N333" s="104"/>
      <c r="O333" s="104"/>
      <c r="P333" s="104"/>
      <c r="Q333" s="104"/>
      <c r="R333" s="104"/>
      <c r="S333" s="104"/>
      <c r="T333" s="105"/>
      <c r="AT333" s="101" t="s">
        <v>164</v>
      </c>
      <c r="AU333" s="101" t="s">
        <v>83</v>
      </c>
      <c r="AV333" s="9" t="s">
        <v>83</v>
      </c>
      <c r="AW333" s="9" t="s">
        <v>30</v>
      </c>
      <c r="AX333" s="9" t="s">
        <v>73</v>
      </c>
      <c r="AY333" s="101" t="s">
        <v>156</v>
      </c>
    </row>
    <row r="334" spans="2:51" s="9" customFormat="1">
      <c r="B334" s="100"/>
      <c r="C334" s="276"/>
      <c r="D334" s="273" t="s">
        <v>164</v>
      </c>
      <c r="E334" s="277" t="s">
        <v>1</v>
      </c>
      <c r="F334" s="278" t="s">
        <v>308</v>
      </c>
      <c r="G334" s="276"/>
      <c r="H334" s="279">
        <v>40.18</v>
      </c>
      <c r="I334" s="102"/>
      <c r="J334" s="276"/>
      <c r="K334" s="276"/>
      <c r="L334" s="100"/>
      <c r="M334" s="103"/>
      <c r="N334" s="104"/>
      <c r="O334" s="104"/>
      <c r="P334" s="104"/>
      <c r="Q334" s="104"/>
      <c r="R334" s="104"/>
      <c r="S334" s="104"/>
      <c r="T334" s="105"/>
      <c r="AT334" s="101" t="s">
        <v>164</v>
      </c>
      <c r="AU334" s="101" t="s">
        <v>83</v>
      </c>
      <c r="AV334" s="9" t="s">
        <v>83</v>
      </c>
      <c r="AW334" s="9" t="s">
        <v>30</v>
      </c>
      <c r="AX334" s="9" t="s">
        <v>73</v>
      </c>
      <c r="AY334" s="101" t="s">
        <v>156</v>
      </c>
    </row>
    <row r="335" spans="2:51" s="9" customFormat="1">
      <c r="B335" s="100"/>
      <c r="C335" s="276"/>
      <c r="D335" s="273" t="s">
        <v>164</v>
      </c>
      <c r="E335" s="277" t="s">
        <v>1</v>
      </c>
      <c r="F335" s="278" t="s">
        <v>309</v>
      </c>
      <c r="G335" s="276"/>
      <c r="H335" s="279">
        <v>-42.72</v>
      </c>
      <c r="I335" s="102"/>
      <c r="J335" s="276"/>
      <c r="K335" s="276"/>
      <c r="L335" s="100"/>
      <c r="M335" s="103"/>
      <c r="N335" s="104"/>
      <c r="O335" s="104"/>
      <c r="P335" s="104"/>
      <c r="Q335" s="104"/>
      <c r="R335" s="104"/>
      <c r="S335" s="104"/>
      <c r="T335" s="105"/>
      <c r="AT335" s="101" t="s">
        <v>164</v>
      </c>
      <c r="AU335" s="101" t="s">
        <v>83</v>
      </c>
      <c r="AV335" s="9" t="s">
        <v>83</v>
      </c>
      <c r="AW335" s="9" t="s">
        <v>30</v>
      </c>
      <c r="AX335" s="9" t="s">
        <v>73</v>
      </c>
      <c r="AY335" s="101" t="s">
        <v>156</v>
      </c>
    </row>
    <row r="336" spans="2:51" s="9" customFormat="1">
      <c r="B336" s="100"/>
      <c r="C336" s="276"/>
      <c r="D336" s="273" t="s">
        <v>164</v>
      </c>
      <c r="E336" s="277" t="s">
        <v>1</v>
      </c>
      <c r="F336" s="278" t="s">
        <v>310</v>
      </c>
      <c r="G336" s="276"/>
      <c r="H336" s="279">
        <v>-1.8</v>
      </c>
      <c r="I336" s="102"/>
      <c r="J336" s="276"/>
      <c r="K336" s="276"/>
      <c r="L336" s="100"/>
      <c r="M336" s="103"/>
      <c r="N336" s="104"/>
      <c r="O336" s="104"/>
      <c r="P336" s="104"/>
      <c r="Q336" s="104"/>
      <c r="R336" s="104"/>
      <c r="S336" s="104"/>
      <c r="T336" s="105"/>
      <c r="AT336" s="101" t="s">
        <v>164</v>
      </c>
      <c r="AU336" s="101" t="s">
        <v>83</v>
      </c>
      <c r="AV336" s="9" t="s">
        <v>83</v>
      </c>
      <c r="AW336" s="9" t="s">
        <v>30</v>
      </c>
      <c r="AX336" s="9" t="s">
        <v>73</v>
      </c>
      <c r="AY336" s="101" t="s">
        <v>156</v>
      </c>
    </row>
    <row r="337" spans="2:51" s="9" customFormat="1">
      <c r="B337" s="100"/>
      <c r="C337" s="276"/>
      <c r="D337" s="273" t="s">
        <v>164</v>
      </c>
      <c r="E337" s="277" t="s">
        <v>1</v>
      </c>
      <c r="F337" s="278" t="s">
        <v>311</v>
      </c>
      <c r="G337" s="276"/>
      <c r="H337" s="279">
        <v>140.94</v>
      </c>
      <c r="I337" s="102"/>
      <c r="J337" s="276"/>
      <c r="K337" s="276"/>
      <c r="L337" s="100"/>
      <c r="M337" s="103"/>
      <c r="N337" s="104"/>
      <c r="O337" s="104"/>
      <c r="P337" s="104"/>
      <c r="Q337" s="104"/>
      <c r="R337" s="104"/>
      <c r="S337" s="104"/>
      <c r="T337" s="105"/>
      <c r="AT337" s="101" t="s">
        <v>164</v>
      </c>
      <c r="AU337" s="101" t="s">
        <v>83</v>
      </c>
      <c r="AV337" s="9" t="s">
        <v>83</v>
      </c>
      <c r="AW337" s="9" t="s">
        <v>30</v>
      </c>
      <c r="AX337" s="9" t="s">
        <v>73</v>
      </c>
      <c r="AY337" s="101" t="s">
        <v>156</v>
      </c>
    </row>
    <row r="338" spans="2:51" s="11" customFormat="1">
      <c r="B338" s="119"/>
      <c r="C338" s="291"/>
      <c r="D338" s="273" t="s">
        <v>164</v>
      </c>
      <c r="E338" s="292" t="s">
        <v>1</v>
      </c>
      <c r="F338" s="293" t="s">
        <v>303</v>
      </c>
      <c r="G338" s="291"/>
      <c r="H338" s="294">
        <v>326.53999999999996</v>
      </c>
      <c r="I338" s="121"/>
      <c r="J338" s="291"/>
      <c r="K338" s="291"/>
      <c r="L338" s="119"/>
      <c r="M338" s="122"/>
      <c r="N338" s="123"/>
      <c r="O338" s="123"/>
      <c r="P338" s="123"/>
      <c r="Q338" s="123"/>
      <c r="R338" s="123"/>
      <c r="S338" s="123"/>
      <c r="T338" s="124"/>
      <c r="AT338" s="120" t="s">
        <v>164</v>
      </c>
      <c r="AU338" s="120" t="s">
        <v>83</v>
      </c>
      <c r="AV338" s="11" t="s">
        <v>170</v>
      </c>
      <c r="AW338" s="11" t="s">
        <v>30</v>
      </c>
      <c r="AX338" s="11" t="s">
        <v>73</v>
      </c>
      <c r="AY338" s="120" t="s">
        <v>156</v>
      </c>
    </row>
    <row r="339" spans="2:51" s="8" customFormat="1">
      <c r="B339" s="94"/>
      <c r="C339" s="272"/>
      <c r="D339" s="273" t="s">
        <v>164</v>
      </c>
      <c r="E339" s="274" t="s">
        <v>1</v>
      </c>
      <c r="F339" s="275" t="s">
        <v>312</v>
      </c>
      <c r="G339" s="272"/>
      <c r="H339" s="274" t="s">
        <v>1</v>
      </c>
      <c r="I339" s="96"/>
      <c r="J339" s="272"/>
      <c r="K339" s="272"/>
      <c r="L339" s="94"/>
      <c r="M339" s="97"/>
      <c r="N339" s="98"/>
      <c r="O339" s="98"/>
      <c r="P339" s="98"/>
      <c r="Q339" s="98"/>
      <c r="R339" s="98"/>
      <c r="S339" s="98"/>
      <c r="T339" s="99"/>
      <c r="AT339" s="95" t="s">
        <v>164</v>
      </c>
      <c r="AU339" s="95" t="s">
        <v>83</v>
      </c>
      <c r="AV339" s="8" t="s">
        <v>81</v>
      </c>
      <c r="AW339" s="8" t="s">
        <v>30</v>
      </c>
      <c r="AX339" s="8" t="s">
        <v>73</v>
      </c>
      <c r="AY339" s="95" t="s">
        <v>156</v>
      </c>
    </row>
    <row r="340" spans="2:51" s="9" customFormat="1">
      <c r="B340" s="100"/>
      <c r="C340" s="276"/>
      <c r="D340" s="273" t="s">
        <v>164</v>
      </c>
      <c r="E340" s="277" t="s">
        <v>1</v>
      </c>
      <c r="F340" s="278" t="s">
        <v>313</v>
      </c>
      <c r="G340" s="276"/>
      <c r="H340" s="279">
        <v>66.3</v>
      </c>
      <c r="I340" s="102"/>
      <c r="J340" s="276"/>
      <c r="K340" s="276"/>
      <c r="L340" s="100"/>
      <c r="M340" s="103"/>
      <c r="N340" s="104"/>
      <c r="O340" s="104"/>
      <c r="P340" s="104"/>
      <c r="Q340" s="104"/>
      <c r="R340" s="104"/>
      <c r="S340" s="104"/>
      <c r="T340" s="105"/>
      <c r="AT340" s="101" t="s">
        <v>164</v>
      </c>
      <c r="AU340" s="101" t="s">
        <v>83</v>
      </c>
      <c r="AV340" s="9" t="s">
        <v>83</v>
      </c>
      <c r="AW340" s="9" t="s">
        <v>30</v>
      </c>
      <c r="AX340" s="9" t="s">
        <v>73</v>
      </c>
      <c r="AY340" s="101" t="s">
        <v>156</v>
      </c>
    </row>
    <row r="341" spans="2:51" s="9" customFormat="1">
      <c r="B341" s="100"/>
      <c r="C341" s="276"/>
      <c r="D341" s="273" t="s">
        <v>164</v>
      </c>
      <c r="E341" s="277" t="s">
        <v>1</v>
      </c>
      <c r="F341" s="278" t="s">
        <v>314</v>
      </c>
      <c r="G341" s="276"/>
      <c r="H341" s="279">
        <v>54</v>
      </c>
      <c r="I341" s="102"/>
      <c r="J341" s="276"/>
      <c r="K341" s="276"/>
      <c r="L341" s="100"/>
      <c r="M341" s="103"/>
      <c r="N341" s="104"/>
      <c r="O341" s="104"/>
      <c r="P341" s="104"/>
      <c r="Q341" s="104"/>
      <c r="R341" s="104"/>
      <c r="S341" s="104"/>
      <c r="T341" s="105"/>
      <c r="AT341" s="101" t="s">
        <v>164</v>
      </c>
      <c r="AU341" s="101" t="s">
        <v>83</v>
      </c>
      <c r="AV341" s="9" t="s">
        <v>83</v>
      </c>
      <c r="AW341" s="9" t="s">
        <v>30</v>
      </c>
      <c r="AX341" s="9" t="s">
        <v>73</v>
      </c>
      <c r="AY341" s="101" t="s">
        <v>156</v>
      </c>
    </row>
    <row r="342" spans="2:51" s="9" customFormat="1">
      <c r="B342" s="100"/>
      <c r="C342" s="276"/>
      <c r="D342" s="273" t="s">
        <v>164</v>
      </c>
      <c r="E342" s="277" t="s">
        <v>1</v>
      </c>
      <c r="F342" s="278" t="s">
        <v>315</v>
      </c>
      <c r="G342" s="276"/>
      <c r="H342" s="279">
        <v>-6.75</v>
      </c>
      <c r="I342" s="102"/>
      <c r="J342" s="276"/>
      <c r="K342" s="276"/>
      <c r="L342" s="100"/>
      <c r="M342" s="103"/>
      <c r="N342" s="104"/>
      <c r="O342" s="104"/>
      <c r="P342" s="104"/>
      <c r="Q342" s="104"/>
      <c r="R342" s="104"/>
      <c r="S342" s="104"/>
      <c r="T342" s="105"/>
      <c r="AT342" s="101" t="s">
        <v>164</v>
      </c>
      <c r="AU342" s="101" t="s">
        <v>83</v>
      </c>
      <c r="AV342" s="9" t="s">
        <v>83</v>
      </c>
      <c r="AW342" s="9" t="s">
        <v>30</v>
      </c>
      <c r="AX342" s="9" t="s">
        <v>73</v>
      </c>
      <c r="AY342" s="101" t="s">
        <v>156</v>
      </c>
    </row>
    <row r="343" spans="2:51" s="9" customFormat="1">
      <c r="B343" s="100"/>
      <c r="C343" s="276"/>
      <c r="D343" s="273" t="s">
        <v>164</v>
      </c>
      <c r="E343" s="277" t="s">
        <v>1</v>
      </c>
      <c r="F343" s="278" t="s">
        <v>316</v>
      </c>
      <c r="G343" s="276"/>
      <c r="H343" s="279">
        <v>-1.8</v>
      </c>
      <c r="I343" s="102"/>
      <c r="J343" s="276"/>
      <c r="K343" s="276"/>
      <c r="L343" s="100"/>
      <c r="M343" s="103"/>
      <c r="N343" s="104"/>
      <c r="O343" s="104"/>
      <c r="P343" s="104"/>
      <c r="Q343" s="104"/>
      <c r="R343" s="104"/>
      <c r="S343" s="104"/>
      <c r="T343" s="105"/>
      <c r="AT343" s="101" t="s">
        <v>164</v>
      </c>
      <c r="AU343" s="101" t="s">
        <v>83</v>
      </c>
      <c r="AV343" s="9" t="s">
        <v>83</v>
      </c>
      <c r="AW343" s="9" t="s">
        <v>30</v>
      </c>
      <c r="AX343" s="9" t="s">
        <v>73</v>
      </c>
      <c r="AY343" s="101" t="s">
        <v>156</v>
      </c>
    </row>
    <row r="344" spans="2:51" s="9" customFormat="1">
      <c r="B344" s="100"/>
      <c r="C344" s="276"/>
      <c r="D344" s="273" t="s">
        <v>164</v>
      </c>
      <c r="E344" s="277" t="s">
        <v>1</v>
      </c>
      <c r="F344" s="278" t="s">
        <v>317</v>
      </c>
      <c r="G344" s="276"/>
      <c r="H344" s="279">
        <v>-3.375</v>
      </c>
      <c r="I344" s="102"/>
      <c r="J344" s="276"/>
      <c r="K344" s="276"/>
      <c r="L344" s="100"/>
      <c r="M344" s="103"/>
      <c r="N344" s="104"/>
      <c r="O344" s="104"/>
      <c r="P344" s="104"/>
      <c r="Q344" s="104"/>
      <c r="R344" s="104"/>
      <c r="S344" s="104"/>
      <c r="T344" s="105"/>
      <c r="AT344" s="101" t="s">
        <v>164</v>
      </c>
      <c r="AU344" s="101" t="s">
        <v>83</v>
      </c>
      <c r="AV344" s="9" t="s">
        <v>83</v>
      </c>
      <c r="AW344" s="9" t="s">
        <v>30</v>
      </c>
      <c r="AX344" s="9" t="s">
        <v>73</v>
      </c>
      <c r="AY344" s="101" t="s">
        <v>156</v>
      </c>
    </row>
    <row r="345" spans="2:51" s="9" customFormat="1">
      <c r="B345" s="100"/>
      <c r="C345" s="276"/>
      <c r="D345" s="273" t="s">
        <v>164</v>
      </c>
      <c r="E345" s="277" t="s">
        <v>1</v>
      </c>
      <c r="F345" s="278" t="s">
        <v>318</v>
      </c>
      <c r="G345" s="276"/>
      <c r="H345" s="279">
        <v>-1.08</v>
      </c>
      <c r="I345" s="102"/>
      <c r="J345" s="276"/>
      <c r="K345" s="276"/>
      <c r="L345" s="100"/>
      <c r="M345" s="103"/>
      <c r="N345" s="104"/>
      <c r="O345" s="104"/>
      <c r="P345" s="104"/>
      <c r="Q345" s="104"/>
      <c r="R345" s="104"/>
      <c r="S345" s="104"/>
      <c r="T345" s="105"/>
      <c r="AT345" s="101" t="s">
        <v>164</v>
      </c>
      <c r="AU345" s="101" t="s">
        <v>83</v>
      </c>
      <c r="AV345" s="9" t="s">
        <v>83</v>
      </c>
      <c r="AW345" s="9" t="s">
        <v>30</v>
      </c>
      <c r="AX345" s="9" t="s">
        <v>73</v>
      </c>
      <c r="AY345" s="101" t="s">
        <v>156</v>
      </c>
    </row>
    <row r="346" spans="2:51" s="9" customFormat="1">
      <c r="B346" s="100"/>
      <c r="C346" s="276"/>
      <c r="D346" s="273" t="s">
        <v>164</v>
      </c>
      <c r="E346" s="277" t="s">
        <v>1</v>
      </c>
      <c r="F346" s="278" t="s">
        <v>319</v>
      </c>
      <c r="G346" s="276"/>
      <c r="H346" s="279">
        <v>-0.36</v>
      </c>
      <c r="I346" s="102"/>
      <c r="J346" s="276"/>
      <c r="K346" s="276"/>
      <c r="L346" s="100"/>
      <c r="M346" s="103"/>
      <c r="N346" s="104"/>
      <c r="O346" s="104"/>
      <c r="P346" s="104"/>
      <c r="Q346" s="104"/>
      <c r="R346" s="104"/>
      <c r="S346" s="104"/>
      <c r="T346" s="105"/>
      <c r="AT346" s="101" t="s">
        <v>164</v>
      </c>
      <c r="AU346" s="101" t="s">
        <v>83</v>
      </c>
      <c r="AV346" s="9" t="s">
        <v>83</v>
      </c>
      <c r="AW346" s="9" t="s">
        <v>30</v>
      </c>
      <c r="AX346" s="9" t="s">
        <v>73</v>
      </c>
      <c r="AY346" s="101" t="s">
        <v>156</v>
      </c>
    </row>
    <row r="347" spans="2:51" s="9" customFormat="1">
      <c r="B347" s="100"/>
      <c r="C347" s="276"/>
      <c r="D347" s="273" t="s">
        <v>164</v>
      </c>
      <c r="E347" s="277" t="s">
        <v>1</v>
      </c>
      <c r="F347" s="278" t="s">
        <v>320</v>
      </c>
      <c r="G347" s="276"/>
      <c r="H347" s="279">
        <v>-3.6</v>
      </c>
      <c r="I347" s="102"/>
      <c r="J347" s="276"/>
      <c r="K347" s="276"/>
      <c r="L347" s="100"/>
      <c r="M347" s="103"/>
      <c r="N347" s="104"/>
      <c r="O347" s="104"/>
      <c r="P347" s="104"/>
      <c r="Q347" s="104"/>
      <c r="R347" s="104"/>
      <c r="S347" s="104"/>
      <c r="T347" s="105"/>
      <c r="AT347" s="101" t="s">
        <v>164</v>
      </c>
      <c r="AU347" s="101" t="s">
        <v>83</v>
      </c>
      <c r="AV347" s="9" t="s">
        <v>83</v>
      </c>
      <c r="AW347" s="9" t="s">
        <v>30</v>
      </c>
      <c r="AX347" s="9" t="s">
        <v>73</v>
      </c>
      <c r="AY347" s="101" t="s">
        <v>156</v>
      </c>
    </row>
    <row r="348" spans="2:51" s="11" customFormat="1">
      <c r="B348" s="119"/>
      <c r="C348" s="291"/>
      <c r="D348" s="273" t="s">
        <v>164</v>
      </c>
      <c r="E348" s="292" t="s">
        <v>1</v>
      </c>
      <c r="F348" s="293" t="s">
        <v>303</v>
      </c>
      <c r="G348" s="291"/>
      <c r="H348" s="294">
        <v>103.33500000000001</v>
      </c>
      <c r="I348" s="121"/>
      <c r="J348" s="291"/>
      <c r="K348" s="291"/>
      <c r="L348" s="119"/>
      <c r="M348" s="122"/>
      <c r="N348" s="123"/>
      <c r="O348" s="123"/>
      <c r="P348" s="123"/>
      <c r="Q348" s="123"/>
      <c r="R348" s="123"/>
      <c r="S348" s="123"/>
      <c r="T348" s="124"/>
      <c r="AT348" s="120" t="s">
        <v>164</v>
      </c>
      <c r="AU348" s="120" t="s">
        <v>83</v>
      </c>
      <c r="AV348" s="11" t="s">
        <v>170</v>
      </c>
      <c r="AW348" s="11" t="s">
        <v>30</v>
      </c>
      <c r="AX348" s="11" t="s">
        <v>73</v>
      </c>
      <c r="AY348" s="120" t="s">
        <v>156</v>
      </c>
    </row>
    <row r="349" spans="2:51" s="8" customFormat="1">
      <c r="B349" s="94"/>
      <c r="C349" s="272"/>
      <c r="D349" s="273" t="s">
        <v>164</v>
      </c>
      <c r="E349" s="274" t="s">
        <v>1</v>
      </c>
      <c r="F349" s="275" t="s">
        <v>321</v>
      </c>
      <c r="G349" s="272"/>
      <c r="H349" s="274" t="s">
        <v>1</v>
      </c>
      <c r="I349" s="96"/>
      <c r="J349" s="272"/>
      <c r="K349" s="272"/>
      <c r="L349" s="94"/>
      <c r="M349" s="97"/>
      <c r="N349" s="98"/>
      <c r="O349" s="98"/>
      <c r="P349" s="98"/>
      <c r="Q349" s="98"/>
      <c r="R349" s="98"/>
      <c r="S349" s="98"/>
      <c r="T349" s="99"/>
      <c r="AT349" s="95" t="s">
        <v>164</v>
      </c>
      <c r="AU349" s="95" t="s">
        <v>83</v>
      </c>
      <c r="AV349" s="8" t="s">
        <v>81</v>
      </c>
      <c r="AW349" s="8" t="s">
        <v>30</v>
      </c>
      <c r="AX349" s="8" t="s">
        <v>73</v>
      </c>
      <c r="AY349" s="95" t="s">
        <v>156</v>
      </c>
    </row>
    <row r="350" spans="2:51" s="8" customFormat="1">
      <c r="B350" s="94"/>
      <c r="C350" s="272"/>
      <c r="D350" s="273" t="s">
        <v>164</v>
      </c>
      <c r="E350" s="274" t="s">
        <v>1</v>
      </c>
      <c r="F350" s="275" t="s">
        <v>322</v>
      </c>
      <c r="G350" s="272"/>
      <c r="H350" s="274" t="s">
        <v>1</v>
      </c>
      <c r="I350" s="96"/>
      <c r="J350" s="272"/>
      <c r="K350" s="272"/>
      <c r="L350" s="94"/>
      <c r="M350" s="97"/>
      <c r="N350" s="98"/>
      <c r="O350" s="98"/>
      <c r="P350" s="98"/>
      <c r="Q350" s="98"/>
      <c r="R350" s="98"/>
      <c r="S350" s="98"/>
      <c r="T350" s="99"/>
      <c r="AT350" s="95" t="s">
        <v>164</v>
      </c>
      <c r="AU350" s="95" t="s">
        <v>83</v>
      </c>
      <c r="AV350" s="8" t="s">
        <v>81</v>
      </c>
      <c r="AW350" s="8" t="s">
        <v>30</v>
      </c>
      <c r="AX350" s="8" t="s">
        <v>73</v>
      </c>
      <c r="AY350" s="95" t="s">
        <v>156</v>
      </c>
    </row>
    <row r="351" spans="2:51" s="9" customFormat="1">
      <c r="B351" s="100"/>
      <c r="C351" s="276"/>
      <c r="D351" s="273" t="s">
        <v>164</v>
      </c>
      <c r="E351" s="277" t="s">
        <v>1</v>
      </c>
      <c r="F351" s="278" t="s">
        <v>323</v>
      </c>
      <c r="G351" s="276"/>
      <c r="H351" s="279">
        <v>19</v>
      </c>
      <c r="I351" s="102"/>
      <c r="J351" s="276"/>
      <c r="K351" s="276"/>
      <c r="L351" s="100"/>
      <c r="M351" s="103"/>
      <c r="N351" s="104"/>
      <c r="O351" s="104"/>
      <c r="P351" s="104"/>
      <c r="Q351" s="104"/>
      <c r="R351" s="104"/>
      <c r="S351" s="104"/>
      <c r="T351" s="105"/>
      <c r="AT351" s="101" t="s">
        <v>164</v>
      </c>
      <c r="AU351" s="101" t="s">
        <v>83</v>
      </c>
      <c r="AV351" s="9" t="s">
        <v>83</v>
      </c>
      <c r="AW351" s="9" t="s">
        <v>30</v>
      </c>
      <c r="AX351" s="9" t="s">
        <v>73</v>
      </c>
      <c r="AY351" s="101" t="s">
        <v>156</v>
      </c>
    </row>
    <row r="352" spans="2:51" s="9" customFormat="1">
      <c r="B352" s="100"/>
      <c r="C352" s="276"/>
      <c r="D352" s="273" t="s">
        <v>164</v>
      </c>
      <c r="E352" s="277" t="s">
        <v>1</v>
      </c>
      <c r="F352" s="278" t="s">
        <v>324</v>
      </c>
      <c r="G352" s="276"/>
      <c r="H352" s="279">
        <v>87.78</v>
      </c>
      <c r="I352" s="102"/>
      <c r="J352" s="276"/>
      <c r="K352" s="276"/>
      <c r="L352" s="100"/>
      <c r="M352" s="103"/>
      <c r="N352" s="104"/>
      <c r="O352" s="104"/>
      <c r="P352" s="104"/>
      <c r="Q352" s="104"/>
      <c r="R352" s="104"/>
      <c r="S352" s="104"/>
      <c r="T352" s="105"/>
      <c r="AT352" s="101" t="s">
        <v>164</v>
      </c>
      <c r="AU352" s="101" t="s">
        <v>83</v>
      </c>
      <c r="AV352" s="9" t="s">
        <v>83</v>
      </c>
      <c r="AW352" s="9" t="s">
        <v>30</v>
      </c>
      <c r="AX352" s="9" t="s">
        <v>73</v>
      </c>
      <c r="AY352" s="101" t="s">
        <v>156</v>
      </c>
    </row>
    <row r="353" spans="2:51" s="9" customFormat="1">
      <c r="B353" s="100"/>
      <c r="C353" s="276"/>
      <c r="D353" s="273" t="s">
        <v>164</v>
      </c>
      <c r="E353" s="277" t="s">
        <v>1</v>
      </c>
      <c r="F353" s="278" t="s">
        <v>325</v>
      </c>
      <c r="G353" s="276"/>
      <c r="H353" s="279">
        <v>30.48</v>
      </c>
      <c r="I353" s="102"/>
      <c r="J353" s="276"/>
      <c r="K353" s="276"/>
      <c r="L353" s="100"/>
      <c r="M353" s="103"/>
      <c r="N353" s="104"/>
      <c r="O353" s="104"/>
      <c r="P353" s="104"/>
      <c r="Q353" s="104"/>
      <c r="R353" s="104"/>
      <c r="S353" s="104"/>
      <c r="T353" s="105"/>
      <c r="AT353" s="101" t="s">
        <v>164</v>
      </c>
      <c r="AU353" s="101" t="s">
        <v>83</v>
      </c>
      <c r="AV353" s="9" t="s">
        <v>83</v>
      </c>
      <c r="AW353" s="9" t="s">
        <v>30</v>
      </c>
      <c r="AX353" s="9" t="s">
        <v>73</v>
      </c>
      <c r="AY353" s="101" t="s">
        <v>156</v>
      </c>
    </row>
    <row r="354" spans="2:51" s="8" customFormat="1">
      <c r="B354" s="94"/>
      <c r="C354" s="272"/>
      <c r="D354" s="273" t="s">
        <v>164</v>
      </c>
      <c r="E354" s="274" t="s">
        <v>1</v>
      </c>
      <c r="F354" s="275" t="s">
        <v>326</v>
      </c>
      <c r="G354" s="272"/>
      <c r="H354" s="274" t="s">
        <v>1</v>
      </c>
      <c r="I354" s="96"/>
      <c r="J354" s="272"/>
      <c r="K354" s="272"/>
      <c r="L354" s="94"/>
      <c r="M354" s="97"/>
      <c r="N354" s="98"/>
      <c r="O354" s="98"/>
      <c r="P354" s="98"/>
      <c r="Q354" s="98"/>
      <c r="R354" s="98"/>
      <c r="S354" s="98"/>
      <c r="T354" s="99"/>
      <c r="AT354" s="95" t="s">
        <v>164</v>
      </c>
      <c r="AU354" s="95" t="s">
        <v>83</v>
      </c>
      <c r="AV354" s="8" t="s">
        <v>81</v>
      </c>
      <c r="AW354" s="8" t="s">
        <v>30</v>
      </c>
      <c r="AX354" s="8" t="s">
        <v>73</v>
      </c>
      <c r="AY354" s="95" t="s">
        <v>156</v>
      </c>
    </row>
    <row r="355" spans="2:51" s="9" customFormat="1">
      <c r="B355" s="100"/>
      <c r="C355" s="276"/>
      <c r="D355" s="273" t="s">
        <v>164</v>
      </c>
      <c r="E355" s="277" t="s">
        <v>1</v>
      </c>
      <c r="F355" s="278" t="s">
        <v>327</v>
      </c>
      <c r="G355" s="276"/>
      <c r="H355" s="279">
        <v>90.24</v>
      </c>
      <c r="I355" s="102"/>
      <c r="J355" s="276"/>
      <c r="K355" s="276"/>
      <c r="L355" s="100"/>
      <c r="M355" s="103"/>
      <c r="N355" s="104"/>
      <c r="O355" s="104"/>
      <c r="P355" s="104"/>
      <c r="Q355" s="104"/>
      <c r="R355" s="104"/>
      <c r="S355" s="104"/>
      <c r="T355" s="105"/>
      <c r="AT355" s="101" t="s">
        <v>164</v>
      </c>
      <c r="AU355" s="101" t="s">
        <v>83</v>
      </c>
      <c r="AV355" s="9" t="s">
        <v>83</v>
      </c>
      <c r="AW355" s="9" t="s">
        <v>30</v>
      </c>
      <c r="AX355" s="9" t="s">
        <v>73</v>
      </c>
      <c r="AY355" s="101" t="s">
        <v>156</v>
      </c>
    </row>
    <row r="356" spans="2:51" s="9" customFormat="1">
      <c r="B356" s="100"/>
      <c r="C356" s="276"/>
      <c r="D356" s="273" t="s">
        <v>164</v>
      </c>
      <c r="E356" s="277" t="s">
        <v>1</v>
      </c>
      <c r="F356" s="278" t="s">
        <v>328</v>
      </c>
      <c r="G356" s="276"/>
      <c r="H356" s="279">
        <v>-3.6</v>
      </c>
      <c r="I356" s="102"/>
      <c r="J356" s="276"/>
      <c r="K356" s="276"/>
      <c r="L356" s="100"/>
      <c r="M356" s="103"/>
      <c r="N356" s="104"/>
      <c r="O356" s="104"/>
      <c r="P356" s="104"/>
      <c r="Q356" s="104"/>
      <c r="R356" s="104"/>
      <c r="S356" s="104"/>
      <c r="T356" s="105"/>
      <c r="AT356" s="101" t="s">
        <v>164</v>
      </c>
      <c r="AU356" s="101" t="s">
        <v>83</v>
      </c>
      <c r="AV356" s="9" t="s">
        <v>83</v>
      </c>
      <c r="AW356" s="9" t="s">
        <v>30</v>
      </c>
      <c r="AX356" s="9" t="s">
        <v>73</v>
      </c>
      <c r="AY356" s="101" t="s">
        <v>156</v>
      </c>
    </row>
    <row r="357" spans="2:51" s="8" customFormat="1">
      <c r="B357" s="94"/>
      <c r="C357" s="272"/>
      <c r="D357" s="273" t="s">
        <v>164</v>
      </c>
      <c r="E357" s="274" t="s">
        <v>1</v>
      </c>
      <c r="F357" s="275" t="s">
        <v>329</v>
      </c>
      <c r="G357" s="272"/>
      <c r="H357" s="274" t="s">
        <v>1</v>
      </c>
      <c r="I357" s="96"/>
      <c r="J357" s="272"/>
      <c r="K357" s="272"/>
      <c r="L357" s="94"/>
      <c r="M357" s="97"/>
      <c r="N357" s="98"/>
      <c r="O357" s="98"/>
      <c r="P357" s="98"/>
      <c r="Q357" s="98"/>
      <c r="R357" s="98"/>
      <c r="S357" s="98"/>
      <c r="T357" s="99"/>
      <c r="AT357" s="95" t="s">
        <v>164</v>
      </c>
      <c r="AU357" s="95" t="s">
        <v>83</v>
      </c>
      <c r="AV357" s="8" t="s">
        <v>81</v>
      </c>
      <c r="AW357" s="8" t="s">
        <v>30</v>
      </c>
      <c r="AX357" s="8" t="s">
        <v>73</v>
      </c>
      <c r="AY357" s="95" t="s">
        <v>156</v>
      </c>
    </row>
    <row r="358" spans="2:51" s="9" customFormat="1">
      <c r="B358" s="100"/>
      <c r="C358" s="276"/>
      <c r="D358" s="273" t="s">
        <v>164</v>
      </c>
      <c r="E358" s="277" t="s">
        <v>1</v>
      </c>
      <c r="F358" s="278" t="s">
        <v>330</v>
      </c>
      <c r="G358" s="276"/>
      <c r="H358" s="279">
        <v>1063.1400000000001</v>
      </c>
      <c r="I358" s="102"/>
      <c r="J358" s="276"/>
      <c r="K358" s="276"/>
      <c r="L358" s="100"/>
      <c r="M358" s="103"/>
      <c r="N358" s="104"/>
      <c r="O358" s="104"/>
      <c r="P358" s="104"/>
      <c r="Q358" s="104"/>
      <c r="R358" s="104"/>
      <c r="S358" s="104"/>
      <c r="T358" s="105"/>
      <c r="AT358" s="101" t="s">
        <v>164</v>
      </c>
      <c r="AU358" s="101" t="s">
        <v>83</v>
      </c>
      <c r="AV358" s="9" t="s">
        <v>83</v>
      </c>
      <c r="AW358" s="9" t="s">
        <v>30</v>
      </c>
      <c r="AX358" s="9" t="s">
        <v>73</v>
      </c>
      <c r="AY358" s="101" t="s">
        <v>156</v>
      </c>
    </row>
    <row r="359" spans="2:51" s="9" customFormat="1">
      <c r="B359" s="100"/>
      <c r="C359" s="276"/>
      <c r="D359" s="273" t="s">
        <v>164</v>
      </c>
      <c r="E359" s="277" t="s">
        <v>1</v>
      </c>
      <c r="F359" s="278" t="s">
        <v>331</v>
      </c>
      <c r="G359" s="276"/>
      <c r="H359" s="279">
        <v>-22.68</v>
      </c>
      <c r="I359" s="102"/>
      <c r="J359" s="276"/>
      <c r="K359" s="276"/>
      <c r="L359" s="100"/>
      <c r="M359" s="103"/>
      <c r="N359" s="104"/>
      <c r="O359" s="104"/>
      <c r="P359" s="104"/>
      <c r="Q359" s="104"/>
      <c r="R359" s="104"/>
      <c r="S359" s="104"/>
      <c r="T359" s="105"/>
      <c r="AT359" s="101" t="s">
        <v>164</v>
      </c>
      <c r="AU359" s="101" t="s">
        <v>83</v>
      </c>
      <c r="AV359" s="9" t="s">
        <v>83</v>
      </c>
      <c r="AW359" s="9" t="s">
        <v>30</v>
      </c>
      <c r="AX359" s="9" t="s">
        <v>73</v>
      </c>
      <c r="AY359" s="101" t="s">
        <v>156</v>
      </c>
    </row>
    <row r="360" spans="2:51" s="9" customFormat="1">
      <c r="B360" s="100"/>
      <c r="C360" s="276"/>
      <c r="D360" s="273" t="s">
        <v>164</v>
      </c>
      <c r="E360" s="277" t="s">
        <v>1</v>
      </c>
      <c r="F360" s="278" t="s">
        <v>331</v>
      </c>
      <c r="G360" s="276"/>
      <c r="H360" s="279">
        <v>-22.68</v>
      </c>
      <c r="I360" s="102"/>
      <c r="J360" s="276"/>
      <c r="K360" s="276"/>
      <c r="L360" s="100"/>
      <c r="M360" s="103"/>
      <c r="N360" s="104"/>
      <c r="O360" s="104"/>
      <c r="P360" s="104"/>
      <c r="Q360" s="104"/>
      <c r="R360" s="104"/>
      <c r="S360" s="104"/>
      <c r="T360" s="105"/>
      <c r="AT360" s="101" t="s">
        <v>164</v>
      </c>
      <c r="AU360" s="101" t="s">
        <v>83</v>
      </c>
      <c r="AV360" s="9" t="s">
        <v>83</v>
      </c>
      <c r="AW360" s="9" t="s">
        <v>30</v>
      </c>
      <c r="AX360" s="9" t="s">
        <v>73</v>
      </c>
      <c r="AY360" s="101" t="s">
        <v>156</v>
      </c>
    </row>
    <row r="361" spans="2:51" s="9" customFormat="1">
      <c r="B361" s="100"/>
      <c r="C361" s="276"/>
      <c r="D361" s="273" t="s">
        <v>164</v>
      </c>
      <c r="E361" s="277" t="s">
        <v>1</v>
      </c>
      <c r="F361" s="278" t="s">
        <v>332</v>
      </c>
      <c r="G361" s="276"/>
      <c r="H361" s="279">
        <v>-7.56</v>
      </c>
      <c r="I361" s="102"/>
      <c r="J361" s="276"/>
      <c r="K361" s="276"/>
      <c r="L361" s="100"/>
      <c r="M361" s="103"/>
      <c r="N361" s="104"/>
      <c r="O361" s="104"/>
      <c r="P361" s="104"/>
      <c r="Q361" s="104"/>
      <c r="R361" s="104"/>
      <c r="S361" s="104"/>
      <c r="T361" s="105"/>
      <c r="AT361" s="101" t="s">
        <v>164</v>
      </c>
      <c r="AU361" s="101" t="s">
        <v>83</v>
      </c>
      <c r="AV361" s="9" t="s">
        <v>83</v>
      </c>
      <c r="AW361" s="9" t="s">
        <v>30</v>
      </c>
      <c r="AX361" s="9" t="s">
        <v>73</v>
      </c>
      <c r="AY361" s="101" t="s">
        <v>156</v>
      </c>
    </row>
    <row r="362" spans="2:51" s="9" customFormat="1">
      <c r="B362" s="100"/>
      <c r="C362" s="276"/>
      <c r="D362" s="273" t="s">
        <v>164</v>
      </c>
      <c r="E362" s="277" t="s">
        <v>1</v>
      </c>
      <c r="F362" s="278" t="s">
        <v>332</v>
      </c>
      <c r="G362" s="276"/>
      <c r="H362" s="279">
        <v>-7.56</v>
      </c>
      <c r="I362" s="102"/>
      <c r="J362" s="276"/>
      <c r="K362" s="276"/>
      <c r="L362" s="100"/>
      <c r="M362" s="103"/>
      <c r="N362" s="104"/>
      <c r="O362" s="104"/>
      <c r="P362" s="104"/>
      <c r="Q362" s="104"/>
      <c r="R362" s="104"/>
      <c r="S362" s="104"/>
      <c r="T362" s="105"/>
      <c r="AT362" s="101" t="s">
        <v>164</v>
      </c>
      <c r="AU362" s="101" t="s">
        <v>83</v>
      </c>
      <c r="AV362" s="9" t="s">
        <v>83</v>
      </c>
      <c r="AW362" s="9" t="s">
        <v>30</v>
      </c>
      <c r="AX362" s="9" t="s">
        <v>73</v>
      </c>
      <c r="AY362" s="101" t="s">
        <v>156</v>
      </c>
    </row>
    <row r="363" spans="2:51" s="9" customFormat="1">
      <c r="B363" s="100"/>
      <c r="C363" s="276"/>
      <c r="D363" s="273" t="s">
        <v>164</v>
      </c>
      <c r="E363" s="277" t="s">
        <v>1</v>
      </c>
      <c r="F363" s="278" t="s">
        <v>332</v>
      </c>
      <c r="G363" s="276"/>
      <c r="H363" s="279">
        <v>-7.56</v>
      </c>
      <c r="I363" s="102"/>
      <c r="J363" s="276"/>
      <c r="K363" s="276"/>
      <c r="L363" s="100"/>
      <c r="M363" s="103"/>
      <c r="N363" s="104"/>
      <c r="O363" s="104"/>
      <c r="P363" s="104"/>
      <c r="Q363" s="104"/>
      <c r="R363" s="104"/>
      <c r="S363" s="104"/>
      <c r="T363" s="105"/>
      <c r="AT363" s="101" t="s">
        <v>164</v>
      </c>
      <c r="AU363" s="101" t="s">
        <v>83</v>
      </c>
      <c r="AV363" s="9" t="s">
        <v>83</v>
      </c>
      <c r="AW363" s="9" t="s">
        <v>30</v>
      </c>
      <c r="AX363" s="9" t="s">
        <v>73</v>
      </c>
      <c r="AY363" s="101" t="s">
        <v>156</v>
      </c>
    </row>
    <row r="364" spans="2:51" s="9" customFormat="1">
      <c r="B364" s="100"/>
      <c r="C364" s="276"/>
      <c r="D364" s="273" t="s">
        <v>164</v>
      </c>
      <c r="E364" s="277" t="s">
        <v>1</v>
      </c>
      <c r="F364" s="278" t="s">
        <v>333</v>
      </c>
      <c r="G364" s="276"/>
      <c r="H364" s="279">
        <v>-5.04</v>
      </c>
      <c r="I364" s="102"/>
      <c r="J364" s="276"/>
      <c r="K364" s="276"/>
      <c r="L364" s="100"/>
      <c r="M364" s="103"/>
      <c r="N364" s="104"/>
      <c r="O364" s="104"/>
      <c r="P364" s="104"/>
      <c r="Q364" s="104"/>
      <c r="R364" s="104"/>
      <c r="S364" s="104"/>
      <c r="T364" s="105"/>
      <c r="AT364" s="101" t="s">
        <v>164</v>
      </c>
      <c r="AU364" s="101" t="s">
        <v>83</v>
      </c>
      <c r="AV364" s="9" t="s">
        <v>83</v>
      </c>
      <c r="AW364" s="9" t="s">
        <v>30</v>
      </c>
      <c r="AX364" s="9" t="s">
        <v>73</v>
      </c>
      <c r="AY364" s="101" t="s">
        <v>156</v>
      </c>
    </row>
    <row r="365" spans="2:51" s="9" customFormat="1">
      <c r="B365" s="100"/>
      <c r="C365" s="276"/>
      <c r="D365" s="273" t="s">
        <v>164</v>
      </c>
      <c r="E365" s="277" t="s">
        <v>1</v>
      </c>
      <c r="F365" s="278" t="s">
        <v>334</v>
      </c>
      <c r="G365" s="276"/>
      <c r="H365" s="279">
        <v>-4.6500000000000004</v>
      </c>
      <c r="I365" s="102"/>
      <c r="J365" s="276"/>
      <c r="K365" s="276"/>
      <c r="L365" s="100"/>
      <c r="M365" s="103"/>
      <c r="N365" s="104"/>
      <c r="O365" s="104"/>
      <c r="P365" s="104"/>
      <c r="Q365" s="104"/>
      <c r="R365" s="104"/>
      <c r="S365" s="104"/>
      <c r="T365" s="105"/>
      <c r="AT365" s="101" t="s">
        <v>164</v>
      </c>
      <c r="AU365" s="101" t="s">
        <v>83</v>
      </c>
      <c r="AV365" s="9" t="s">
        <v>83</v>
      </c>
      <c r="AW365" s="9" t="s">
        <v>30</v>
      </c>
      <c r="AX365" s="9" t="s">
        <v>73</v>
      </c>
      <c r="AY365" s="101" t="s">
        <v>156</v>
      </c>
    </row>
    <row r="366" spans="2:51" s="9" customFormat="1">
      <c r="B366" s="100"/>
      <c r="C366" s="276"/>
      <c r="D366" s="273" t="s">
        <v>164</v>
      </c>
      <c r="E366" s="277" t="s">
        <v>1</v>
      </c>
      <c r="F366" s="278" t="s">
        <v>328</v>
      </c>
      <c r="G366" s="276"/>
      <c r="H366" s="279">
        <v>-3.6</v>
      </c>
      <c r="I366" s="102"/>
      <c r="J366" s="276"/>
      <c r="K366" s="276"/>
      <c r="L366" s="100"/>
      <c r="M366" s="103"/>
      <c r="N366" s="104"/>
      <c r="O366" s="104"/>
      <c r="P366" s="104"/>
      <c r="Q366" s="104"/>
      <c r="R366" s="104"/>
      <c r="S366" s="104"/>
      <c r="T366" s="105"/>
      <c r="AT366" s="101" t="s">
        <v>164</v>
      </c>
      <c r="AU366" s="101" t="s">
        <v>83</v>
      </c>
      <c r="AV366" s="9" t="s">
        <v>83</v>
      </c>
      <c r="AW366" s="9" t="s">
        <v>30</v>
      </c>
      <c r="AX366" s="9" t="s">
        <v>73</v>
      </c>
      <c r="AY366" s="101" t="s">
        <v>156</v>
      </c>
    </row>
    <row r="367" spans="2:51" s="9" customFormat="1">
      <c r="B367" s="100"/>
      <c r="C367" s="276"/>
      <c r="D367" s="273" t="s">
        <v>164</v>
      </c>
      <c r="E367" s="277" t="s">
        <v>1</v>
      </c>
      <c r="F367" s="278" t="s">
        <v>335</v>
      </c>
      <c r="G367" s="276"/>
      <c r="H367" s="279">
        <v>-7.2</v>
      </c>
      <c r="I367" s="102"/>
      <c r="J367" s="276"/>
      <c r="K367" s="276"/>
      <c r="L367" s="100"/>
      <c r="M367" s="103"/>
      <c r="N367" s="104"/>
      <c r="O367" s="104"/>
      <c r="P367" s="104"/>
      <c r="Q367" s="104"/>
      <c r="R367" s="104"/>
      <c r="S367" s="104"/>
      <c r="T367" s="105"/>
      <c r="AT367" s="101" t="s">
        <v>164</v>
      </c>
      <c r="AU367" s="101" t="s">
        <v>83</v>
      </c>
      <c r="AV367" s="9" t="s">
        <v>83</v>
      </c>
      <c r="AW367" s="9" t="s">
        <v>30</v>
      </c>
      <c r="AX367" s="9" t="s">
        <v>73</v>
      </c>
      <c r="AY367" s="101" t="s">
        <v>156</v>
      </c>
    </row>
    <row r="368" spans="2:51" s="9" customFormat="1">
      <c r="B368" s="100"/>
      <c r="C368" s="276"/>
      <c r="D368" s="273" t="s">
        <v>164</v>
      </c>
      <c r="E368" s="277" t="s">
        <v>1</v>
      </c>
      <c r="F368" s="278" t="s">
        <v>332</v>
      </c>
      <c r="G368" s="276"/>
      <c r="H368" s="279">
        <v>-7.56</v>
      </c>
      <c r="I368" s="102"/>
      <c r="J368" s="276"/>
      <c r="K368" s="276"/>
      <c r="L368" s="100"/>
      <c r="M368" s="103"/>
      <c r="N368" s="104"/>
      <c r="O368" s="104"/>
      <c r="P368" s="104"/>
      <c r="Q368" s="104"/>
      <c r="R368" s="104"/>
      <c r="S368" s="104"/>
      <c r="T368" s="105"/>
      <c r="AT368" s="101" t="s">
        <v>164</v>
      </c>
      <c r="AU368" s="101" t="s">
        <v>83</v>
      </c>
      <c r="AV368" s="9" t="s">
        <v>83</v>
      </c>
      <c r="AW368" s="9" t="s">
        <v>30</v>
      </c>
      <c r="AX368" s="9" t="s">
        <v>73</v>
      </c>
      <c r="AY368" s="101" t="s">
        <v>156</v>
      </c>
    </row>
    <row r="369" spans="1:65" s="9" customFormat="1">
      <c r="B369" s="100"/>
      <c r="C369" s="276"/>
      <c r="D369" s="273" t="s">
        <v>164</v>
      </c>
      <c r="E369" s="277" t="s">
        <v>1</v>
      </c>
      <c r="F369" s="278" t="s">
        <v>336</v>
      </c>
      <c r="G369" s="276"/>
      <c r="H369" s="279">
        <v>-15.12</v>
      </c>
      <c r="I369" s="102"/>
      <c r="J369" s="276"/>
      <c r="K369" s="276"/>
      <c r="L369" s="100"/>
      <c r="M369" s="103"/>
      <c r="N369" s="104"/>
      <c r="O369" s="104"/>
      <c r="P369" s="104"/>
      <c r="Q369" s="104"/>
      <c r="R369" s="104"/>
      <c r="S369" s="104"/>
      <c r="T369" s="105"/>
      <c r="AT369" s="101" t="s">
        <v>164</v>
      </c>
      <c r="AU369" s="101" t="s">
        <v>83</v>
      </c>
      <c r="AV369" s="9" t="s">
        <v>83</v>
      </c>
      <c r="AW369" s="9" t="s">
        <v>30</v>
      </c>
      <c r="AX369" s="9" t="s">
        <v>73</v>
      </c>
      <c r="AY369" s="101" t="s">
        <v>156</v>
      </c>
    </row>
    <row r="370" spans="1:65" s="11" customFormat="1">
      <c r="B370" s="119"/>
      <c r="C370" s="291"/>
      <c r="D370" s="273" t="s">
        <v>164</v>
      </c>
      <c r="E370" s="292" t="s">
        <v>1</v>
      </c>
      <c r="F370" s="293" t="s">
        <v>303</v>
      </c>
      <c r="G370" s="291"/>
      <c r="H370" s="294">
        <v>1175.8300000000004</v>
      </c>
      <c r="I370" s="121"/>
      <c r="J370" s="291"/>
      <c r="K370" s="291"/>
      <c r="L370" s="119"/>
      <c r="M370" s="122"/>
      <c r="N370" s="123"/>
      <c r="O370" s="123"/>
      <c r="P370" s="123"/>
      <c r="Q370" s="123"/>
      <c r="R370" s="123"/>
      <c r="S370" s="123"/>
      <c r="T370" s="124"/>
      <c r="AT370" s="120" t="s">
        <v>164</v>
      </c>
      <c r="AU370" s="120" t="s">
        <v>83</v>
      </c>
      <c r="AV370" s="11" t="s">
        <v>170</v>
      </c>
      <c r="AW370" s="11" t="s">
        <v>30</v>
      </c>
      <c r="AX370" s="11" t="s">
        <v>73</v>
      </c>
      <c r="AY370" s="120" t="s">
        <v>156</v>
      </c>
    </row>
    <row r="371" spans="1:65" s="8" customFormat="1">
      <c r="B371" s="94"/>
      <c r="C371" s="272"/>
      <c r="D371" s="273" t="s">
        <v>164</v>
      </c>
      <c r="E371" s="274" t="s">
        <v>1</v>
      </c>
      <c r="F371" s="275" t="s">
        <v>342</v>
      </c>
      <c r="G371" s="272"/>
      <c r="H371" s="274" t="s">
        <v>1</v>
      </c>
      <c r="I371" s="96"/>
      <c r="J371" s="272"/>
      <c r="K371" s="272"/>
      <c r="L371" s="94"/>
      <c r="M371" s="97"/>
      <c r="N371" s="98"/>
      <c r="O371" s="98"/>
      <c r="P371" s="98"/>
      <c r="Q371" s="98"/>
      <c r="R371" s="98"/>
      <c r="S371" s="98"/>
      <c r="T371" s="99"/>
      <c r="AT371" s="95" t="s">
        <v>164</v>
      </c>
      <c r="AU371" s="95" t="s">
        <v>83</v>
      </c>
      <c r="AV371" s="8" t="s">
        <v>81</v>
      </c>
      <c r="AW371" s="8" t="s">
        <v>30</v>
      </c>
      <c r="AX371" s="8" t="s">
        <v>73</v>
      </c>
      <c r="AY371" s="95" t="s">
        <v>156</v>
      </c>
    </row>
    <row r="372" spans="1:65" s="9" customFormat="1">
      <c r="B372" s="100"/>
      <c r="C372" s="276"/>
      <c r="D372" s="273" t="s">
        <v>164</v>
      </c>
      <c r="E372" s="277" t="s">
        <v>1</v>
      </c>
      <c r="F372" s="278" t="s">
        <v>343</v>
      </c>
      <c r="G372" s="276"/>
      <c r="H372" s="279">
        <v>-52.86</v>
      </c>
      <c r="I372" s="102"/>
      <c r="J372" s="276"/>
      <c r="K372" s="276"/>
      <c r="L372" s="100"/>
      <c r="M372" s="103"/>
      <c r="N372" s="104"/>
      <c r="O372" s="104"/>
      <c r="P372" s="104"/>
      <c r="Q372" s="104"/>
      <c r="R372" s="104"/>
      <c r="S372" s="104"/>
      <c r="T372" s="105"/>
      <c r="AT372" s="101" t="s">
        <v>164</v>
      </c>
      <c r="AU372" s="101" t="s">
        <v>83</v>
      </c>
      <c r="AV372" s="9" t="s">
        <v>83</v>
      </c>
      <c r="AW372" s="9" t="s">
        <v>30</v>
      </c>
      <c r="AX372" s="9" t="s">
        <v>73</v>
      </c>
      <c r="AY372" s="101" t="s">
        <v>156</v>
      </c>
    </row>
    <row r="373" spans="1:65" s="10" customFormat="1">
      <c r="B373" s="106"/>
      <c r="C373" s="280"/>
      <c r="D373" s="273" t="s">
        <v>164</v>
      </c>
      <c r="E373" s="281" t="s">
        <v>1</v>
      </c>
      <c r="F373" s="282" t="s">
        <v>167</v>
      </c>
      <c r="G373" s="280"/>
      <c r="H373" s="283">
        <v>1945.0350000000008</v>
      </c>
      <c r="I373" s="108"/>
      <c r="J373" s="280"/>
      <c r="K373" s="280"/>
      <c r="L373" s="106"/>
      <c r="M373" s="109"/>
      <c r="N373" s="110"/>
      <c r="O373" s="110"/>
      <c r="P373" s="110"/>
      <c r="Q373" s="110"/>
      <c r="R373" s="110"/>
      <c r="S373" s="110"/>
      <c r="T373" s="111"/>
      <c r="AT373" s="107" t="s">
        <v>164</v>
      </c>
      <c r="AU373" s="107" t="s">
        <v>83</v>
      </c>
      <c r="AV373" s="10" t="s">
        <v>163</v>
      </c>
      <c r="AW373" s="10" t="s">
        <v>30</v>
      </c>
      <c r="AX373" s="10" t="s">
        <v>73</v>
      </c>
      <c r="AY373" s="107" t="s">
        <v>156</v>
      </c>
    </row>
    <row r="374" spans="1:65" s="9" customFormat="1">
      <c r="B374" s="100"/>
      <c r="C374" s="276"/>
      <c r="D374" s="273" t="s">
        <v>164</v>
      </c>
      <c r="E374" s="277" t="s">
        <v>1</v>
      </c>
      <c r="F374" s="278" t="s">
        <v>344</v>
      </c>
      <c r="G374" s="276"/>
      <c r="H374" s="279">
        <v>2139.5390000000002</v>
      </c>
      <c r="I374" s="102"/>
      <c r="J374" s="276"/>
      <c r="K374" s="276"/>
      <c r="L374" s="100"/>
      <c r="M374" s="103"/>
      <c r="N374" s="104"/>
      <c r="O374" s="104"/>
      <c r="P374" s="104"/>
      <c r="Q374" s="104"/>
      <c r="R374" s="104"/>
      <c r="S374" s="104"/>
      <c r="T374" s="105"/>
      <c r="AT374" s="101" t="s">
        <v>164</v>
      </c>
      <c r="AU374" s="101" t="s">
        <v>83</v>
      </c>
      <c r="AV374" s="9" t="s">
        <v>83</v>
      </c>
      <c r="AW374" s="9" t="s">
        <v>30</v>
      </c>
      <c r="AX374" s="9" t="s">
        <v>73</v>
      </c>
      <c r="AY374" s="101" t="s">
        <v>156</v>
      </c>
    </row>
    <row r="375" spans="1:65" s="10" customFormat="1">
      <c r="B375" s="106"/>
      <c r="C375" s="280"/>
      <c r="D375" s="273" t="s">
        <v>164</v>
      </c>
      <c r="E375" s="281" t="s">
        <v>1</v>
      </c>
      <c r="F375" s="282" t="s">
        <v>167</v>
      </c>
      <c r="G375" s="280"/>
      <c r="H375" s="283">
        <v>2139.5390000000002</v>
      </c>
      <c r="I375" s="108"/>
      <c r="J375" s="280"/>
      <c r="K375" s="280"/>
      <c r="L375" s="106"/>
      <c r="M375" s="109"/>
      <c r="N375" s="110"/>
      <c r="O375" s="110"/>
      <c r="P375" s="110"/>
      <c r="Q375" s="110"/>
      <c r="R375" s="110"/>
      <c r="S375" s="110"/>
      <c r="T375" s="111"/>
      <c r="AT375" s="107" t="s">
        <v>164</v>
      </c>
      <c r="AU375" s="107" t="s">
        <v>83</v>
      </c>
      <c r="AV375" s="10" t="s">
        <v>163</v>
      </c>
      <c r="AW375" s="10" t="s">
        <v>30</v>
      </c>
      <c r="AX375" s="10" t="s">
        <v>81</v>
      </c>
      <c r="AY375" s="107" t="s">
        <v>156</v>
      </c>
    </row>
    <row r="376" spans="1:65" s="2" customFormat="1" ht="24.2" customHeight="1">
      <c r="A376" s="21"/>
      <c r="B376" s="86"/>
      <c r="C376" s="284" t="s">
        <v>231</v>
      </c>
      <c r="D376" s="284" t="s">
        <v>235</v>
      </c>
      <c r="E376" s="285" t="s">
        <v>345</v>
      </c>
      <c r="F376" s="286" t="s">
        <v>346</v>
      </c>
      <c r="G376" s="287" t="s">
        <v>161</v>
      </c>
      <c r="H376" s="288">
        <v>30.69</v>
      </c>
      <c r="I376" s="112"/>
      <c r="J376" s="289">
        <f>ROUND(I376*H376,2)</f>
        <v>0</v>
      </c>
      <c r="K376" s="286" t="s">
        <v>162</v>
      </c>
      <c r="L376" s="113"/>
      <c r="M376" s="114" t="s">
        <v>1</v>
      </c>
      <c r="N376" s="115" t="s">
        <v>38</v>
      </c>
      <c r="O376" s="36"/>
      <c r="P376" s="90">
        <f>O376*H376</f>
        <v>0</v>
      </c>
      <c r="Q376" s="90">
        <v>4.1999999999999997E-3</v>
      </c>
      <c r="R376" s="90">
        <f>Q376*H376</f>
        <v>0.12889799999999998</v>
      </c>
      <c r="S376" s="90">
        <v>0</v>
      </c>
      <c r="T376" s="91">
        <f>S376*H376</f>
        <v>0</v>
      </c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R376" s="92" t="s">
        <v>176</v>
      </c>
      <c r="AT376" s="92" t="s">
        <v>235</v>
      </c>
      <c r="AU376" s="92" t="s">
        <v>83</v>
      </c>
      <c r="AY376" s="12" t="s">
        <v>156</v>
      </c>
      <c r="BE376" s="93">
        <f>IF(N376="základní",J376,0)</f>
        <v>0</v>
      </c>
      <c r="BF376" s="93">
        <f>IF(N376="snížená",J376,0)</f>
        <v>0</v>
      </c>
      <c r="BG376" s="93">
        <f>IF(N376="zákl. přenesená",J376,0)</f>
        <v>0</v>
      </c>
      <c r="BH376" s="93">
        <f>IF(N376="sníž. přenesená",J376,0)</f>
        <v>0</v>
      </c>
      <c r="BI376" s="93">
        <f>IF(N376="nulová",J376,0)</f>
        <v>0</v>
      </c>
      <c r="BJ376" s="12" t="s">
        <v>81</v>
      </c>
      <c r="BK376" s="93">
        <f>ROUND(I376*H376,2)</f>
        <v>0</v>
      </c>
      <c r="BL376" s="12" t="s">
        <v>163</v>
      </c>
      <c r="BM376" s="92" t="s">
        <v>347</v>
      </c>
    </row>
    <row r="377" spans="1:65" s="8" customFormat="1">
      <c r="B377" s="94"/>
      <c r="C377" s="272"/>
      <c r="D377" s="273" t="s">
        <v>164</v>
      </c>
      <c r="E377" s="274" t="s">
        <v>1</v>
      </c>
      <c r="F377" s="275" t="s">
        <v>348</v>
      </c>
      <c r="G377" s="272"/>
      <c r="H377" s="274" t="s">
        <v>1</v>
      </c>
      <c r="I377" s="96"/>
      <c r="J377" s="272"/>
      <c r="K377" s="272"/>
      <c r="L377" s="94"/>
      <c r="M377" s="97"/>
      <c r="N377" s="98"/>
      <c r="O377" s="98"/>
      <c r="P377" s="98"/>
      <c r="Q377" s="98"/>
      <c r="R377" s="98"/>
      <c r="S377" s="98"/>
      <c r="T377" s="99"/>
      <c r="AT377" s="95" t="s">
        <v>164</v>
      </c>
      <c r="AU377" s="95" t="s">
        <v>83</v>
      </c>
      <c r="AV377" s="8" t="s">
        <v>81</v>
      </c>
      <c r="AW377" s="8" t="s">
        <v>30</v>
      </c>
      <c r="AX377" s="8" t="s">
        <v>73</v>
      </c>
      <c r="AY377" s="95" t="s">
        <v>156</v>
      </c>
    </row>
    <row r="378" spans="1:65" s="9" customFormat="1">
      <c r="B378" s="100"/>
      <c r="C378" s="276"/>
      <c r="D378" s="273" t="s">
        <v>164</v>
      </c>
      <c r="E378" s="277" t="s">
        <v>1</v>
      </c>
      <c r="F378" s="278" t="s">
        <v>349</v>
      </c>
      <c r="G378" s="276"/>
      <c r="H378" s="279">
        <v>20.55</v>
      </c>
      <c r="I378" s="102"/>
      <c r="J378" s="276"/>
      <c r="K378" s="276"/>
      <c r="L378" s="100"/>
      <c r="M378" s="103"/>
      <c r="N378" s="104"/>
      <c r="O378" s="104"/>
      <c r="P378" s="104"/>
      <c r="Q378" s="104"/>
      <c r="R378" s="104"/>
      <c r="S378" s="104"/>
      <c r="T378" s="105"/>
      <c r="AT378" s="101" t="s">
        <v>164</v>
      </c>
      <c r="AU378" s="101" t="s">
        <v>83</v>
      </c>
      <c r="AV378" s="9" t="s">
        <v>83</v>
      </c>
      <c r="AW378" s="9" t="s">
        <v>30</v>
      </c>
      <c r="AX378" s="9" t="s">
        <v>73</v>
      </c>
      <c r="AY378" s="101" t="s">
        <v>156</v>
      </c>
    </row>
    <row r="379" spans="1:65" s="9" customFormat="1">
      <c r="B379" s="100"/>
      <c r="C379" s="276"/>
      <c r="D379" s="273" t="s">
        <v>164</v>
      </c>
      <c r="E379" s="277" t="s">
        <v>1</v>
      </c>
      <c r="F379" s="278" t="s">
        <v>350</v>
      </c>
      <c r="G379" s="276"/>
      <c r="H379" s="279">
        <v>7.35</v>
      </c>
      <c r="I379" s="102"/>
      <c r="J379" s="276"/>
      <c r="K379" s="276"/>
      <c r="L379" s="100"/>
      <c r="M379" s="103"/>
      <c r="N379" s="104"/>
      <c r="O379" s="104"/>
      <c r="P379" s="104"/>
      <c r="Q379" s="104"/>
      <c r="R379" s="104"/>
      <c r="S379" s="104"/>
      <c r="T379" s="105"/>
      <c r="AT379" s="101" t="s">
        <v>164</v>
      </c>
      <c r="AU379" s="101" t="s">
        <v>83</v>
      </c>
      <c r="AV379" s="9" t="s">
        <v>83</v>
      </c>
      <c r="AW379" s="9" t="s">
        <v>30</v>
      </c>
      <c r="AX379" s="9" t="s">
        <v>73</v>
      </c>
      <c r="AY379" s="101" t="s">
        <v>156</v>
      </c>
    </row>
    <row r="380" spans="1:65" s="10" customFormat="1">
      <c r="B380" s="106"/>
      <c r="C380" s="280"/>
      <c r="D380" s="273" t="s">
        <v>164</v>
      </c>
      <c r="E380" s="281" t="s">
        <v>1</v>
      </c>
      <c r="F380" s="282" t="s">
        <v>167</v>
      </c>
      <c r="G380" s="280"/>
      <c r="H380" s="283">
        <v>27.9</v>
      </c>
      <c r="I380" s="108"/>
      <c r="J380" s="280"/>
      <c r="K380" s="280"/>
      <c r="L380" s="106"/>
      <c r="M380" s="109"/>
      <c r="N380" s="110"/>
      <c r="O380" s="110"/>
      <c r="P380" s="110"/>
      <c r="Q380" s="110"/>
      <c r="R380" s="110"/>
      <c r="S380" s="110"/>
      <c r="T380" s="111"/>
      <c r="AT380" s="107" t="s">
        <v>164</v>
      </c>
      <c r="AU380" s="107" t="s">
        <v>83</v>
      </c>
      <c r="AV380" s="10" t="s">
        <v>163</v>
      </c>
      <c r="AW380" s="10" t="s">
        <v>30</v>
      </c>
      <c r="AX380" s="10" t="s">
        <v>73</v>
      </c>
      <c r="AY380" s="107" t="s">
        <v>156</v>
      </c>
    </row>
    <row r="381" spans="1:65" s="9" customFormat="1">
      <c r="B381" s="100"/>
      <c r="C381" s="276"/>
      <c r="D381" s="273" t="s">
        <v>164</v>
      </c>
      <c r="E381" s="277" t="s">
        <v>1</v>
      </c>
      <c r="F381" s="278" t="s">
        <v>351</v>
      </c>
      <c r="G381" s="276"/>
      <c r="H381" s="279">
        <v>30.69</v>
      </c>
      <c r="I381" s="102"/>
      <c r="J381" s="276"/>
      <c r="K381" s="276"/>
      <c r="L381" s="100"/>
      <c r="M381" s="103"/>
      <c r="N381" s="104"/>
      <c r="O381" s="104"/>
      <c r="P381" s="104"/>
      <c r="Q381" s="104"/>
      <c r="R381" s="104"/>
      <c r="S381" s="104"/>
      <c r="T381" s="105"/>
      <c r="AT381" s="101" t="s">
        <v>164</v>
      </c>
      <c r="AU381" s="101" t="s">
        <v>83</v>
      </c>
      <c r="AV381" s="9" t="s">
        <v>83</v>
      </c>
      <c r="AW381" s="9" t="s">
        <v>30</v>
      </c>
      <c r="AX381" s="9" t="s">
        <v>73</v>
      </c>
      <c r="AY381" s="101" t="s">
        <v>156</v>
      </c>
    </row>
    <row r="382" spans="1:65" s="10" customFormat="1">
      <c r="B382" s="106"/>
      <c r="C382" s="280"/>
      <c r="D382" s="273" t="s">
        <v>164</v>
      </c>
      <c r="E382" s="281" t="s">
        <v>1</v>
      </c>
      <c r="F382" s="282" t="s">
        <v>167</v>
      </c>
      <c r="G382" s="280"/>
      <c r="H382" s="283">
        <v>30.69</v>
      </c>
      <c r="I382" s="108"/>
      <c r="J382" s="280"/>
      <c r="K382" s="280"/>
      <c r="L382" s="106"/>
      <c r="M382" s="109"/>
      <c r="N382" s="110"/>
      <c r="O382" s="110"/>
      <c r="P382" s="110"/>
      <c r="Q382" s="110"/>
      <c r="R382" s="110"/>
      <c r="S382" s="110"/>
      <c r="T382" s="111"/>
      <c r="AT382" s="107" t="s">
        <v>164</v>
      </c>
      <c r="AU382" s="107" t="s">
        <v>83</v>
      </c>
      <c r="AV382" s="10" t="s">
        <v>163</v>
      </c>
      <c r="AW382" s="10" t="s">
        <v>30</v>
      </c>
      <c r="AX382" s="10" t="s">
        <v>81</v>
      </c>
      <c r="AY382" s="107" t="s">
        <v>156</v>
      </c>
    </row>
    <row r="383" spans="1:65" s="2" customFormat="1" ht="24.2" customHeight="1">
      <c r="A383" s="21"/>
      <c r="B383" s="86"/>
      <c r="C383" s="266" t="s">
        <v>352</v>
      </c>
      <c r="D383" s="266" t="s">
        <v>158</v>
      </c>
      <c r="E383" s="267" t="s">
        <v>353</v>
      </c>
      <c r="F383" s="268" t="s">
        <v>354</v>
      </c>
      <c r="G383" s="269" t="s">
        <v>355</v>
      </c>
      <c r="H383" s="270">
        <v>225.9</v>
      </c>
      <c r="I383" s="87"/>
      <c r="J383" s="271">
        <f>ROUND(I383*H383,2)</f>
        <v>0</v>
      </c>
      <c r="K383" s="268" t="s">
        <v>162</v>
      </c>
      <c r="L383" s="22"/>
      <c r="M383" s="88" t="s">
        <v>1</v>
      </c>
      <c r="N383" s="89" t="s">
        <v>38</v>
      </c>
      <c r="O383" s="36"/>
      <c r="P383" s="90">
        <f>O383*H383</f>
        <v>0</v>
      </c>
      <c r="Q383" s="90">
        <v>3.3899999999999998E-3</v>
      </c>
      <c r="R383" s="90">
        <f>Q383*H383</f>
        <v>0.76580099999999995</v>
      </c>
      <c r="S383" s="90">
        <v>0</v>
      </c>
      <c r="T383" s="91">
        <f>S383*H383</f>
        <v>0</v>
      </c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R383" s="92" t="s">
        <v>163</v>
      </c>
      <c r="AT383" s="92" t="s">
        <v>158</v>
      </c>
      <c r="AU383" s="92" t="s">
        <v>83</v>
      </c>
      <c r="AY383" s="12" t="s">
        <v>156</v>
      </c>
      <c r="BE383" s="93">
        <f>IF(N383="základní",J383,0)</f>
        <v>0</v>
      </c>
      <c r="BF383" s="93">
        <f>IF(N383="snížená",J383,0)</f>
        <v>0</v>
      </c>
      <c r="BG383" s="93">
        <f>IF(N383="zákl. přenesená",J383,0)</f>
        <v>0</v>
      </c>
      <c r="BH383" s="93">
        <f>IF(N383="sníž. přenesená",J383,0)</f>
        <v>0</v>
      </c>
      <c r="BI383" s="93">
        <f>IF(N383="nulová",J383,0)</f>
        <v>0</v>
      </c>
      <c r="BJ383" s="12" t="s">
        <v>81</v>
      </c>
      <c r="BK383" s="93">
        <f>ROUND(I383*H383,2)</f>
        <v>0</v>
      </c>
      <c r="BL383" s="12" t="s">
        <v>163</v>
      </c>
      <c r="BM383" s="92" t="s">
        <v>356</v>
      </c>
    </row>
    <row r="384" spans="1:65" s="2" customFormat="1" ht="19.5">
      <c r="A384" s="21"/>
      <c r="B384" s="22"/>
      <c r="C384" s="162"/>
      <c r="D384" s="273" t="s">
        <v>273</v>
      </c>
      <c r="E384" s="162"/>
      <c r="F384" s="290" t="s">
        <v>357</v>
      </c>
      <c r="G384" s="162"/>
      <c r="H384" s="162"/>
      <c r="I384" s="116"/>
      <c r="J384" s="162"/>
      <c r="K384" s="162"/>
      <c r="L384" s="22"/>
      <c r="M384" s="117"/>
      <c r="N384" s="118"/>
      <c r="O384" s="36"/>
      <c r="P384" s="36"/>
      <c r="Q384" s="36"/>
      <c r="R384" s="36"/>
      <c r="S384" s="36"/>
      <c r="T384" s="37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T384" s="12" t="s">
        <v>273</v>
      </c>
      <c r="AU384" s="12" t="s">
        <v>83</v>
      </c>
    </row>
    <row r="385" spans="2:51" s="8" customFormat="1">
      <c r="B385" s="94"/>
      <c r="C385" s="272"/>
      <c r="D385" s="273" t="s">
        <v>164</v>
      </c>
      <c r="E385" s="274" t="s">
        <v>1</v>
      </c>
      <c r="F385" s="275" t="s">
        <v>358</v>
      </c>
      <c r="G385" s="272"/>
      <c r="H385" s="274" t="s">
        <v>1</v>
      </c>
      <c r="I385" s="96"/>
      <c r="J385" s="272"/>
      <c r="K385" s="272"/>
      <c r="L385" s="94"/>
      <c r="M385" s="97"/>
      <c r="N385" s="98"/>
      <c r="O385" s="98"/>
      <c r="P385" s="98"/>
      <c r="Q385" s="98"/>
      <c r="R385" s="98"/>
      <c r="S385" s="98"/>
      <c r="T385" s="99"/>
      <c r="AT385" s="95" t="s">
        <v>164</v>
      </c>
      <c r="AU385" s="95" t="s">
        <v>83</v>
      </c>
      <c r="AV385" s="8" t="s">
        <v>81</v>
      </c>
      <c r="AW385" s="8" t="s">
        <v>30</v>
      </c>
      <c r="AX385" s="8" t="s">
        <v>73</v>
      </c>
      <c r="AY385" s="95" t="s">
        <v>156</v>
      </c>
    </row>
    <row r="386" spans="2:51" s="8" customFormat="1">
      <c r="B386" s="94"/>
      <c r="C386" s="272"/>
      <c r="D386" s="273" t="s">
        <v>164</v>
      </c>
      <c r="E386" s="274" t="s">
        <v>1</v>
      </c>
      <c r="F386" s="275" t="s">
        <v>359</v>
      </c>
      <c r="G386" s="272"/>
      <c r="H386" s="274" t="s">
        <v>1</v>
      </c>
      <c r="I386" s="96"/>
      <c r="J386" s="272"/>
      <c r="K386" s="272"/>
      <c r="L386" s="94"/>
      <c r="M386" s="97"/>
      <c r="N386" s="98"/>
      <c r="O386" s="98"/>
      <c r="P386" s="98"/>
      <c r="Q386" s="98"/>
      <c r="R386" s="98"/>
      <c r="S386" s="98"/>
      <c r="T386" s="99"/>
      <c r="AT386" s="95" t="s">
        <v>164</v>
      </c>
      <c r="AU386" s="95" t="s">
        <v>83</v>
      </c>
      <c r="AV386" s="8" t="s">
        <v>81</v>
      </c>
      <c r="AW386" s="8" t="s">
        <v>30</v>
      </c>
      <c r="AX386" s="8" t="s">
        <v>73</v>
      </c>
      <c r="AY386" s="95" t="s">
        <v>156</v>
      </c>
    </row>
    <row r="387" spans="2:51" s="9" customFormat="1">
      <c r="B387" s="100"/>
      <c r="C387" s="276"/>
      <c r="D387" s="273" t="s">
        <v>164</v>
      </c>
      <c r="E387" s="277" t="s">
        <v>1</v>
      </c>
      <c r="F387" s="278" t="s">
        <v>360</v>
      </c>
      <c r="G387" s="276"/>
      <c r="H387" s="279">
        <v>79.8</v>
      </c>
      <c r="I387" s="102"/>
      <c r="J387" s="276"/>
      <c r="K387" s="276"/>
      <c r="L387" s="100"/>
      <c r="M387" s="103"/>
      <c r="N387" s="104"/>
      <c r="O387" s="104"/>
      <c r="P387" s="104"/>
      <c r="Q387" s="104"/>
      <c r="R387" s="104"/>
      <c r="S387" s="104"/>
      <c r="T387" s="105"/>
      <c r="AT387" s="101" t="s">
        <v>164</v>
      </c>
      <c r="AU387" s="101" t="s">
        <v>83</v>
      </c>
      <c r="AV387" s="9" t="s">
        <v>83</v>
      </c>
      <c r="AW387" s="9" t="s">
        <v>30</v>
      </c>
      <c r="AX387" s="9" t="s">
        <v>73</v>
      </c>
      <c r="AY387" s="101" t="s">
        <v>156</v>
      </c>
    </row>
    <row r="388" spans="2:51" s="9" customFormat="1">
      <c r="B388" s="100"/>
      <c r="C388" s="276"/>
      <c r="D388" s="273" t="s">
        <v>164</v>
      </c>
      <c r="E388" s="277" t="s">
        <v>1</v>
      </c>
      <c r="F388" s="278" t="s">
        <v>361</v>
      </c>
      <c r="G388" s="276"/>
      <c r="H388" s="279">
        <v>28.8</v>
      </c>
      <c r="I388" s="102"/>
      <c r="J388" s="276"/>
      <c r="K388" s="276"/>
      <c r="L388" s="100"/>
      <c r="M388" s="103"/>
      <c r="N388" s="104"/>
      <c r="O388" s="104"/>
      <c r="P388" s="104"/>
      <c r="Q388" s="104"/>
      <c r="R388" s="104"/>
      <c r="S388" s="104"/>
      <c r="T388" s="105"/>
      <c r="AT388" s="101" t="s">
        <v>164</v>
      </c>
      <c r="AU388" s="101" t="s">
        <v>83</v>
      </c>
      <c r="AV388" s="9" t="s">
        <v>83</v>
      </c>
      <c r="AW388" s="9" t="s">
        <v>30</v>
      </c>
      <c r="AX388" s="9" t="s">
        <v>73</v>
      </c>
      <c r="AY388" s="101" t="s">
        <v>156</v>
      </c>
    </row>
    <row r="389" spans="2:51" s="9" customFormat="1">
      <c r="B389" s="100"/>
      <c r="C389" s="276"/>
      <c r="D389" s="273" t="s">
        <v>164</v>
      </c>
      <c r="E389" s="277" t="s">
        <v>1</v>
      </c>
      <c r="F389" s="278" t="s">
        <v>362</v>
      </c>
      <c r="G389" s="276"/>
      <c r="H389" s="279">
        <v>15</v>
      </c>
      <c r="I389" s="102"/>
      <c r="J389" s="276"/>
      <c r="K389" s="276"/>
      <c r="L389" s="100"/>
      <c r="M389" s="103"/>
      <c r="N389" s="104"/>
      <c r="O389" s="104"/>
      <c r="P389" s="104"/>
      <c r="Q389" s="104"/>
      <c r="R389" s="104"/>
      <c r="S389" s="104"/>
      <c r="T389" s="105"/>
      <c r="AT389" s="101" t="s">
        <v>164</v>
      </c>
      <c r="AU389" s="101" t="s">
        <v>83</v>
      </c>
      <c r="AV389" s="9" t="s">
        <v>83</v>
      </c>
      <c r="AW389" s="9" t="s">
        <v>30</v>
      </c>
      <c r="AX389" s="9" t="s">
        <v>73</v>
      </c>
      <c r="AY389" s="101" t="s">
        <v>156</v>
      </c>
    </row>
    <row r="390" spans="2:51" s="9" customFormat="1">
      <c r="B390" s="100"/>
      <c r="C390" s="276"/>
      <c r="D390" s="273" t="s">
        <v>164</v>
      </c>
      <c r="E390" s="277" t="s">
        <v>1</v>
      </c>
      <c r="F390" s="278" t="s">
        <v>363</v>
      </c>
      <c r="G390" s="276"/>
      <c r="H390" s="279">
        <v>10.5</v>
      </c>
      <c r="I390" s="102"/>
      <c r="J390" s="276"/>
      <c r="K390" s="276"/>
      <c r="L390" s="100"/>
      <c r="M390" s="103"/>
      <c r="N390" s="104"/>
      <c r="O390" s="104"/>
      <c r="P390" s="104"/>
      <c r="Q390" s="104"/>
      <c r="R390" s="104"/>
      <c r="S390" s="104"/>
      <c r="T390" s="105"/>
      <c r="AT390" s="101" t="s">
        <v>164</v>
      </c>
      <c r="AU390" s="101" t="s">
        <v>83</v>
      </c>
      <c r="AV390" s="9" t="s">
        <v>83</v>
      </c>
      <c r="AW390" s="9" t="s">
        <v>30</v>
      </c>
      <c r="AX390" s="9" t="s">
        <v>73</v>
      </c>
      <c r="AY390" s="101" t="s">
        <v>156</v>
      </c>
    </row>
    <row r="391" spans="2:51" s="9" customFormat="1">
      <c r="B391" s="100"/>
      <c r="C391" s="276"/>
      <c r="D391" s="273" t="s">
        <v>164</v>
      </c>
      <c r="E391" s="277" t="s">
        <v>1</v>
      </c>
      <c r="F391" s="278" t="s">
        <v>364</v>
      </c>
      <c r="G391" s="276"/>
      <c r="H391" s="279">
        <v>12</v>
      </c>
      <c r="I391" s="102"/>
      <c r="J391" s="276"/>
      <c r="K391" s="276"/>
      <c r="L391" s="100"/>
      <c r="M391" s="103"/>
      <c r="N391" s="104"/>
      <c r="O391" s="104"/>
      <c r="P391" s="104"/>
      <c r="Q391" s="104"/>
      <c r="R391" s="104"/>
      <c r="S391" s="104"/>
      <c r="T391" s="105"/>
      <c r="AT391" s="101" t="s">
        <v>164</v>
      </c>
      <c r="AU391" s="101" t="s">
        <v>83</v>
      </c>
      <c r="AV391" s="9" t="s">
        <v>83</v>
      </c>
      <c r="AW391" s="9" t="s">
        <v>30</v>
      </c>
      <c r="AX391" s="9" t="s">
        <v>73</v>
      </c>
      <c r="AY391" s="101" t="s">
        <v>156</v>
      </c>
    </row>
    <row r="392" spans="2:51" s="9" customFormat="1">
      <c r="B392" s="100"/>
      <c r="C392" s="276"/>
      <c r="D392" s="273" t="s">
        <v>164</v>
      </c>
      <c r="E392" s="277" t="s">
        <v>1</v>
      </c>
      <c r="F392" s="278" t="s">
        <v>365</v>
      </c>
      <c r="G392" s="276"/>
      <c r="H392" s="279">
        <v>3.6</v>
      </c>
      <c r="I392" s="102"/>
      <c r="J392" s="276"/>
      <c r="K392" s="276"/>
      <c r="L392" s="100"/>
      <c r="M392" s="103"/>
      <c r="N392" s="104"/>
      <c r="O392" s="104"/>
      <c r="P392" s="104"/>
      <c r="Q392" s="104"/>
      <c r="R392" s="104"/>
      <c r="S392" s="104"/>
      <c r="T392" s="105"/>
      <c r="AT392" s="101" t="s">
        <v>164</v>
      </c>
      <c r="AU392" s="101" t="s">
        <v>83</v>
      </c>
      <c r="AV392" s="9" t="s">
        <v>83</v>
      </c>
      <c r="AW392" s="9" t="s">
        <v>30</v>
      </c>
      <c r="AX392" s="9" t="s">
        <v>73</v>
      </c>
      <c r="AY392" s="101" t="s">
        <v>156</v>
      </c>
    </row>
    <row r="393" spans="2:51" s="9" customFormat="1">
      <c r="B393" s="100"/>
      <c r="C393" s="276"/>
      <c r="D393" s="273" t="s">
        <v>164</v>
      </c>
      <c r="E393" s="277" t="s">
        <v>1</v>
      </c>
      <c r="F393" s="278" t="s">
        <v>366</v>
      </c>
      <c r="G393" s="276"/>
      <c r="H393" s="279">
        <v>10</v>
      </c>
      <c r="I393" s="102"/>
      <c r="J393" s="276"/>
      <c r="K393" s="276"/>
      <c r="L393" s="100"/>
      <c r="M393" s="103"/>
      <c r="N393" s="104"/>
      <c r="O393" s="104"/>
      <c r="P393" s="104"/>
      <c r="Q393" s="104"/>
      <c r="R393" s="104"/>
      <c r="S393" s="104"/>
      <c r="T393" s="105"/>
      <c r="AT393" s="101" t="s">
        <v>164</v>
      </c>
      <c r="AU393" s="101" t="s">
        <v>83</v>
      </c>
      <c r="AV393" s="9" t="s">
        <v>83</v>
      </c>
      <c r="AW393" s="9" t="s">
        <v>30</v>
      </c>
      <c r="AX393" s="9" t="s">
        <v>73</v>
      </c>
      <c r="AY393" s="101" t="s">
        <v>156</v>
      </c>
    </row>
    <row r="394" spans="2:51" s="9" customFormat="1">
      <c r="B394" s="100"/>
      <c r="C394" s="276"/>
      <c r="D394" s="273" t="s">
        <v>164</v>
      </c>
      <c r="E394" s="277" t="s">
        <v>1</v>
      </c>
      <c r="F394" s="278" t="s">
        <v>367</v>
      </c>
      <c r="G394" s="276"/>
      <c r="H394" s="279">
        <v>22.8</v>
      </c>
      <c r="I394" s="102"/>
      <c r="J394" s="276"/>
      <c r="K394" s="276"/>
      <c r="L394" s="100"/>
      <c r="M394" s="103"/>
      <c r="N394" s="104"/>
      <c r="O394" s="104"/>
      <c r="P394" s="104"/>
      <c r="Q394" s="104"/>
      <c r="R394" s="104"/>
      <c r="S394" s="104"/>
      <c r="T394" s="105"/>
      <c r="AT394" s="101" t="s">
        <v>164</v>
      </c>
      <c r="AU394" s="101" t="s">
        <v>83</v>
      </c>
      <c r="AV394" s="9" t="s">
        <v>83</v>
      </c>
      <c r="AW394" s="9" t="s">
        <v>30</v>
      </c>
      <c r="AX394" s="9" t="s">
        <v>73</v>
      </c>
      <c r="AY394" s="101" t="s">
        <v>156</v>
      </c>
    </row>
    <row r="395" spans="2:51" s="9" customFormat="1">
      <c r="B395" s="100"/>
      <c r="C395" s="276"/>
      <c r="D395" s="273" t="s">
        <v>164</v>
      </c>
      <c r="E395" s="277" t="s">
        <v>1</v>
      </c>
      <c r="F395" s="278" t="s">
        <v>368</v>
      </c>
      <c r="G395" s="276"/>
      <c r="H395" s="279">
        <v>15.2</v>
      </c>
      <c r="I395" s="102"/>
      <c r="J395" s="276"/>
      <c r="K395" s="276"/>
      <c r="L395" s="100"/>
      <c r="M395" s="103"/>
      <c r="N395" s="104"/>
      <c r="O395" s="104"/>
      <c r="P395" s="104"/>
      <c r="Q395" s="104"/>
      <c r="R395" s="104"/>
      <c r="S395" s="104"/>
      <c r="T395" s="105"/>
      <c r="AT395" s="101" t="s">
        <v>164</v>
      </c>
      <c r="AU395" s="101" t="s">
        <v>83</v>
      </c>
      <c r="AV395" s="9" t="s">
        <v>83</v>
      </c>
      <c r="AW395" s="9" t="s">
        <v>30</v>
      </c>
      <c r="AX395" s="9" t="s">
        <v>73</v>
      </c>
      <c r="AY395" s="101" t="s">
        <v>156</v>
      </c>
    </row>
    <row r="396" spans="2:51" s="9" customFormat="1">
      <c r="B396" s="100"/>
      <c r="C396" s="276"/>
      <c r="D396" s="273" t="s">
        <v>164</v>
      </c>
      <c r="E396" s="277" t="s">
        <v>1</v>
      </c>
      <c r="F396" s="278" t="s">
        <v>369</v>
      </c>
      <c r="G396" s="276"/>
      <c r="H396" s="279">
        <v>10.71</v>
      </c>
      <c r="I396" s="102"/>
      <c r="J396" s="276"/>
      <c r="K396" s="276"/>
      <c r="L396" s="100"/>
      <c r="M396" s="103"/>
      <c r="N396" s="104"/>
      <c r="O396" s="104"/>
      <c r="P396" s="104"/>
      <c r="Q396" s="104"/>
      <c r="R396" s="104"/>
      <c r="S396" s="104"/>
      <c r="T396" s="105"/>
      <c r="AT396" s="101" t="s">
        <v>164</v>
      </c>
      <c r="AU396" s="101" t="s">
        <v>83</v>
      </c>
      <c r="AV396" s="9" t="s">
        <v>83</v>
      </c>
      <c r="AW396" s="9" t="s">
        <v>30</v>
      </c>
      <c r="AX396" s="9" t="s">
        <v>73</v>
      </c>
      <c r="AY396" s="101" t="s">
        <v>156</v>
      </c>
    </row>
    <row r="397" spans="2:51" s="9" customFormat="1">
      <c r="B397" s="100"/>
      <c r="C397" s="276"/>
      <c r="D397" s="273" t="s">
        <v>164</v>
      </c>
      <c r="E397" s="277" t="s">
        <v>1</v>
      </c>
      <c r="F397" s="278" t="s">
        <v>370</v>
      </c>
      <c r="G397" s="276"/>
      <c r="H397" s="279">
        <v>7.14</v>
      </c>
      <c r="I397" s="102"/>
      <c r="J397" s="276"/>
      <c r="K397" s="276"/>
      <c r="L397" s="100"/>
      <c r="M397" s="103"/>
      <c r="N397" s="104"/>
      <c r="O397" s="104"/>
      <c r="P397" s="104"/>
      <c r="Q397" s="104"/>
      <c r="R397" s="104"/>
      <c r="S397" s="104"/>
      <c r="T397" s="105"/>
      <c r="AT397" s="101" t="s">
        <v>164</v>
      </c>
      <c r="AU397" s="101" t="s">
        <v>83</v>
      </c>
      <c r="AV397" s="9" t="s">
        <v>83</v>
      </c>
      <c r="AW397" s="9" t="s">
        <v>30</v>
      </c>
      <c r="AX397" s="9" t="s">
        <v>73</v>
      </c>
      <c r="AY397" s="101" t="s">
        <v>156</v>
      </c>
    </row>
    <row r="398" spans="2:51" s="9" customFormat="1">
      <c r="B398" s="100"/>
      <c r="C398" s="276"/>
      <c r="D398" s="273" t="s">
        <v>164</v>
      </c>
      <c r="E398" s="277" t="s">
        <v>1</v>
      </c>
      <c r="F398" s="278" t="s">
        <v>371</v>
      </c>
      <c r="G398" s="276"/>
      <c r="H398" s="279">
        <v>6.75</v>
      </c>
      <c r="I398" s="102"/>
      <c r="J398" s="276"/>
      <c r="K398" s="276"/>
      <c r="L398" s="100"/>
      <c r="M398" s="103"/>
      <c r="N398" s="104"/>
      <c r="O398" s="104"/>
      <c r="P398" s="104"/>
      <c r="Q398" s="104"/>
      <c r="R398" s="104"/>
      <c r="S398" s="104"/>
      <c r="T398" s="105"/>
      <c r="AT398" s="101" t="s">
        <v>164</v>
      </c>
      <c r="AU398" s="101" t="s">
        <v>83</v>
      </c>
      <c r="AV398" s="9" t="s">
        <v>83</v>
      </c>
      <c r="AW398" s="9" t="s">
        <v>30</v>
      </c>
      <c r="AX398" s="9" t="s">
        <v>73</v>
      </c>
      <c r="AY398" s="101" t="s">
        <v>156</v>
      </c>
    </row>
    <row r="399" spans="2:51" s="9" customFormat="1">
      <c r="B399" s="100"/>
      <c r="C399" s="276"/>
      <c r="D399" s="273" t="s">
        <v>164</v>
      </c>
      <c r="E399" s="277" t="s">
        <v>1</v>
      </c>
      <c r="F399" s="278" t="s">
        <v>372</v>
      </c>
      <c r="G399" s="276"/>
      <c r="H399" s="279">
        <v>1.2</v>
      </c>
      <c r="I399" s="102"/>
      <c r="J399" s="276"/>
      <c r="K399" s="276"/>
      <c r="L399" s="100"/>
      <c r="M399" s="103"/>
      <c r="N399" s="104"/>
      <c r="O399" s="104"/>
      <c r="P399" s="104"/>
      <c r="Q399" s="104"/>
      <c r="R399" s="104"/>
      <c r="S399" s="104"/>
      <c r="T399" s="105"/>
      <c r="AT399" s="101" t="s">
        <v>164</v>
      </c>
      <c r="AU399" s="101" t="s">
        <v>83</v>
      </c>
      <c r="AV399" s="9" t="s">
        <v>83</v>
      </c>
      <c r="AW399" s="9" t="s">
        <v>30</v>
      </c>
      <c r="AX399" s="9" t="s">
        <v>73</v>
      </c>
      <c r="AY399" s="101" t="s">
        <v>156</v>
      </c>
    </row>
    <row r="400" spans="2:51" s="9" customFormat="1">
      <c r="B400" s="100"/>
      <c r="C400" s="276"/>
      <c r="D400" s="273" t="s">
        <v>164</v>
      </c>
      <c r="E400" s="277" t="s">
        <v>1</v>
      </c>
      <c r="F400" s="278" t="s">
        <v>373</v>
      </c>
      <c r="G400" s="276"/>
      <c r="H400" s="279">
        <v>2.4</v>
      </c>
      <c r="I400" s="102"/>
      <c r="J400" s="276"/>
      <c r="K400" s="276"/>
      <c r="L400" s="100"/>
      <c r="M400" s="103"/>
      <c r="N400" s="104"/>
      <c r="O400" s="104"/>
      <c r="P400" s="104"/>
      <c r="Q400" s="104"/>
      <c r="R400" s="104"/>
      <c r="S400" s="104"/>
      <c r="T400" s="105"/>
      <c r="AT400" s="101" t="s">
        <v>164</v>
      </c>
      <c r="AU400" s="101" t="s">
        <v>83</v>
      </c>
      <c r="AV400" s="9" t="s">
        <v>83</v>
      </c>
      <c r="AW400" s="9" t="s">
        <v>30</v>
      </c>
      <c r="AX400" s="9" t="s">
        <v>73</v>
      </c>
      <c r="AY400" s="101" t="s">
        <v>156</v>
      </c>
    </row>
    <row r="401" spans="1:65" s="10" customFormat="1">
      <c r="B401" s="106"/>
      <c r="C401" s="280"/>
      <c r="D401" s="273" t="s">
        <v>164</v>
      </c>
      <c r="E401" s="281" t="s">
        <v>1</v>
      </c>
      <c r="F401" s="282" t="s">
        <v>167</v>
      </c>
      <c r="G401" s="280"/>
      <c r="H401" s="283">
        <v>225.89999999999998</v>
      </c>
      <c r="I401" s="108"/>
      <c r="J401" s="280"/>
      <c r="K401" s="280"/>
      <c r="L401" s="106"/>
      <c r="M401" s="109"/>
      <c r="N401" s="110"/>
      <c r="O401" s="110"/>
      <c r="P401" s="110"/>
      <c r="Q401" s="110"/>
      <c r="R401" s="110"/>
      <c r="S401" s="110"/>
      <c r="T401" s="111"/>
      <c r="AT401" s="107" t="s">
        <v>164</v>
      </c>
      <c r="AU401" s="107" t="s">
        <v>83</v>
      </c>
      <c r="AV401" s="10" t="s">
        <v>163</v>
      </c>
      <c r="AW401" s="10" t="s">
        <v>30</v>
      </c>
      <c r="AX401" s="10" t="s">
        <v>81</v>
      </c>
      <c r="AY401" s="107" t="s">
        <v>156</v>
      </c>
    </row>
    <row r="402" spans="1:65" s="2" customFormat="1" ht="24.2" customHeight="1">
      <c r="A402" s="21"/>
      <c r="B402" s="86"/>
      <c r="C402" s="284" t="s">
        <v>238</v>
      </c>
      <c r="D402" s="284" t="s">
        <v>235</v>
      </c>
      <c r="E402" s="285" t="s">
        <v>374</v>
      </c>
      <c r="F402" s="286" t="s">
        <v>375</v>
      </c>
      <c r="G402" s="287" t="s">
        <v>161</v>
      </c>
      <c r="H402" s="288">
        <v>99.396000000000001</v>
      </c>
      <c r="I402" s="112"/>
      <c r="J402" s="289">
        <f>ROUND(I402*H402,2)</f>
        <v>0</v>
      </c>
      <c r="K402" s="286" t="s">
        <v>162</v>
      </c>
      <c r="L402" s="113"/>
      <c r="M402" s="114" t="s">
        <v>1</v>
      </c>
      <c r="N402" s="115" t="s">
        <v>38</v>
      </c>
      <c r="O402" s="36"/>
      <c r="P402" s="90">
        <f>O402*H402</f>
        <v>0</v>
      </c>
      <c r="Q402" s="90">
        <v>7.5000000000000002E-4</v>
      </c>
      <c r="R402" s="90">
        <f>Q402*H402</f>
        <v>7.4547000000000002E-2</v>
      </c>
      <c r="S402" s="90">
        <v>0</v>
      </c>
      <c r="T402" s="91">
        <f>S402*H402</f>
        <v>0</v>
      </c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R402" s="92" t="s">
        <v>176</v>
      </c>
      <c r="AT402" s="92" t="s">
        <v>235</v>
      </c>
      <c r="AU402" s="92" t="s">
        <v>83</v>
      </c>
      <c r="AY402" s="12" t="s">
        <v>156</v>
      </c>
      <c r="BE402" s="93">
        <f>IF(N402="základní",J402,0)</f>
        <v>0</v>
      </c>
      <c r="BF402" s="93">
        <f>IF(N402="snížená",J402,0)</f>
        <v>0</v>
      </c>
      <c r="BG402" s="93">
        <f>IF(N402="zákl. přenesená",J402,0)</f>
        <v>0</v>
      </c>
      <c r="BH402" s="93">
        <f>IF(N402="sníž. přenesená",J402,0)</f>
        <v>0</v>
      </c>
      <c r="BI402" s="93">
        <f>IF(N402="nulová",J402,0)</f>
        <v>0</v>
      </c>
      <c r="BJ402" s="12" t="s">
        <v>81</v>
      </c>
      <c r="BK402" s="93">
        <f>ROUND(I402*H402,2)</f>
        <v>0</v>
      </c>
      <c r="BL402" s="12" t="s">
        <v>163</v>
      </c>
      <c r="BM402" s="92" t="s">
        <v>376</v>
      </c>
    </row>
    <row r="403" spans="1:65" s="2" customFormat="1" ht="24.2" customHeight="1">
      <c r="A403" s="21"/>
      <c r="B403" s="86"/>
      <c r="C403" s="266" t="s">
        <v>377</v>
      </c>
      <c r="D403" s="266" t="s">
        <v>158</v>
      </c>
      <c r="E403" s="267" t="s">
        <v>353</v>
      </c>
      <c r="F403" s="268" t="s">
        <v>354</v>
      </c>
      <c r="G403" s="269" t="s">
        <v>355</v>
      </c>
      <c r="H403" s="270">
        <v>898.66</v>
      </c>
      <c r="I403" s="87"/>
      <c r="J403" s="271">
        <f>ROUND(I403*H403,2)</f>
        <v>0</v>
      </c>
      <c r="K403" s="268" t="s">
        <v>162</v>
      </c>
      <c r="L403" s="22"/>
      <c r="M403" s="88" t="s">
        <v>1</v>
      </c>
      <c r="N403" s="89" t="s">
        <v>38</v>
      </c>
      <c r="O403" s="36"/>
      <c r="P403" s="90">
        <f>O403*H403</f>
        <v>0</v>
      </c>
      <c r="Q403" s="90">
        <v>3.3899999999999998E-3</v>
      </c>
      <c r="R403" s="90">
        <f>Q403*H403</f>
        <v>3.0464573999999995</v>
      </c>
      <c r="S403" s="90">
        <v>0</v>
      </c>
      <c r="T403" s="91">
        <f>S403*H403</f>
        <v>0</v>
      </c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R403" s="92" t="s">
        <v>163</v>
      </c>
      <c r="AT403" s="92" t="s">
        <v>158</v>
      </c>
      <c r="AU403" s="92" t="s">
        <v>83</v>
      </c>
      <c r="AY403" s="12" t="s">
        <v>156</v>
      </c>
      <c r="BE403" s="93">
        <f>IF(N403="základní",J403,0)</f>
        <v>0</v>
      </c>
      <c r="BF403" s="93">
        <f>IF(N403="snížená",J403,0)</f>
        <v>0</v>
      </c>
      <c r="BG403" s="93">
        <f>IF(N403="zákl. přenesená",J403,0)</f>
        <v>0</v>
      </c>
      <c r="BH403" s="93">
        <f>IF(N403="sníž. přenesená",J403,0)</f>
        <v>0</v>
      </c>
      <c r="BI403" s="93">
        <f>IF(N403="nulová",J403,0)</f>
        <v>0</v>
      </c>
      <c r="BJ403" s="12" t="s">
        <v>81</v>
      </c>
      <c r="BK403" s="93">
        <f>ROUND(I403*H403,2)</f>
        <v>0</v>
      </c>
      <c r="BL403" s="12" t="s">
        <v>163</v>
      </c>
      <c r="BM403" s="92" t="s">
        <v>378</v>
      </c>
    </row>
    <row r="404" spans="1:65" s="2" customFormat="1" ht="19.5">
      <c r="A404" s="21"/>
      <c r="B404" s="22"/>
      <c r="C404" s="162"/>
      <c r="D404" s="273" t="s">
        <v>273</v>
      </c>
      <c r="E404" s="162"/>
      <c r="F404" s="290" t="s">
        <v>357</v>
      </c>
      <c r="G404" s="162"/>
      <c r="H404" s="162"/>
      <c r="I404" s="116"/>
      <c r="J404" s="162"/>
      <c r="K404" s="162"/>
      <c r="L404" s="22"/>
      <c r="M404" s="117"/>
      <c r="N404" s="118"/>
      <c r="O404" s="36"/>
      <c r="P404" s="36"/>
      <c r="Q404" s="36"/>
      <c r="R404" s="36"/>
      <c r="S404" s="36"/>
      <c r="T404" s="37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T404" s="12" t="s">
        <v>273</v>
      </c>
      <c r="AU404" s="12" t="s">
        <v>83</v>
      </c>
    </row>
    <row r="405" spans="1:65" s="8" customFormat="1">
      <c r="B405" s="94"/>
      <c r="C405" s="272"/>
      <c r="D405" s="273" t="s">
        <v>164</v>
      </c>
      <c r="E405" s="274" t="s">
        <v>1</v>
      </c>
      <c r="F405" s="275" t="s">
        <v>358</v>
      </c>
      <c r="G405" s="272"/>
      <c r="H405" s="274" t="s">
        <v>1</v>
      </c>
      <c r="I405" s="96"/>
      <c r="J405" s="272"/>
      <c r="K405" s="272"/>
      <c r="L405" s="94"/>
      <c r="M405" s="97"/>
      <c r="N405" s="98"/>
      <c r="O405" s="98"/>
      <c r="P405" s="98"/>
      <c r="Q405" s="98"/>
      <c r="R405" s="98"/>
      <c r="S405" s="98"/>
      <c r="T405" s="99"/>
      <c r="AT405" s="95" t="s">
        <v>164</v>
      </c>
      <c r="AU405" s="95" t="s">
        <v>83</v>
      </c>
      <c r="AV405" s="8" t="s">
        <v>81</v>
      </c>
      <c r="AW405" s="8" t="s">
        <v>30</v>
      </c>
      <c r="AX405" s="8" t="s">
        <v>73</v>
      </c>
      <c r="AY405" s="95" t="s">
        <v>156</v>
      </c>
    </row>
    <row r="406" spans="1:65" s="8" customFormat="1">
      <c r="B406" s="94"/>
      <c r="C406" s="272"/>
      <c r="D406" s="273" t="s">
        <v>164</v>
      </c>
      <c r="E406" s="274" t="s">
        <v>1</v>
      </c>
      <c r="F406" s="275" t="s">
        <v>379</v>
      </c>
      <c r="G406" s="272"/>
      <c r="H406" s="274" t="s">
        <v>1</v>
      </c>
      <c r="I406" s="96"/>
      <c r="J406" s="272"/>
      <c r="K406" s="272"/>
      <c r="L406" s="94"/>
      <c r="M406" s="97"/>
      <c r="N406" s="98"/>
      <c r="O406" s="98"/>
      <c r="P406" s="98"/>
      <c r="Q406" s="98"/>
      <c r="R406" s="98"/>
      <c r="S406" s="98"/>
      <c r="T406" s="99"/>
      <c r="AT406" s="95" t="s">
        <v>164</v>
      </c>
      <c r="AU406" s="95" t="s">
        <v>83</v>
      </c>
      <c r="AV406" s="8" t="s">
        <v>81</v>
      </c>
      <c r="AW406" s="8" t="s">
        <v>30</v>
      </c>
      <c r="AX406" s="8" t="s">
        <v>73</v>
      </c>
      <c r="AY406" s="95" t="s">
        <v>156</v>
      </c>
    </row>
    <row r="407" spans="1:65" s="9" customFormat="1">
      <c r="B407" s="100"/>
      <c r="C407" s="276"/>
      <c r="D407" s="273" t="s">
        <v>164</v>
      </c>
      <c r="E407" s="277" t="s">
        <v>1</v>
      </c>
      <c r="F407" s="278" t="s">
        <v>380</v>
      </c>
      <c r="G407" s="276"/>
      <c r="H407" s="279">
        <v>205.2</v>
      </c>
      <c r="I407" s="102"/>
      <c r="J407" s="276"/>
      <c r="K407" s="276"/>
      <c r="L407" s="100"/>
      <c r="M407" s="103"/>
      <c r="N407" s="104"/>
      <c r="O407" s="104"/>
      <c r="P407" s="104"/>
      <c r="Q407" s="104"/>
      <c r="R407" s="104"/>
      <c r="S407" s="104"/>
      <c r="T407" s="105"/>
      <c r="AT407" s="101" t="s">
        <v>164</v>
      </c>
      <c r="AU407" s="101" t="s">
        <v>83</v>
      </c>
      <c r="AV407" s="9" t="s">
        <v>83</v>
      </c>
      <c r="AW407" s="9" t="s">
        <v>30</v>
      </c>
      <c r="AX407" s="9" t="s">
        <v>73</v>
      </c>
      <c r="AY407" s="101" t="s">
        <v>156</v>
      </c>
    </row>
    <row r="408" spans="1:65" s="9" customFormat="1">
      <c r="B408" s="100"/>
      <c r="C408" s="276"/>
      <c r="D408" s="273" t="s">
        <v>164</v>
      </c>
      <c r="E408" s="277" t="s">
        <v>1</v>
      </c>
      <c r="F408" s="278" t="s">
        <v>381</v>
      </c>
      <c r="G408" s="276"/>
      <c r="H408" s="279">
        <v>172.8</v>
      </c>
      <c r="I408" s="102"/>
      <c r="J408" s="276"/>
      <c r="K408" s="276"/>
      <c r="L408" s="100"/>
      <c r="M408" s="103"/>
      <c r="N408" s="104"/>
      <c r="O408" s="104"/>
      <c r="P408" s="104"/>
      <c r="Q408" s="104"/>
      <c r="R408" s="104"/>
      <c r="S408" s="104"/>
      <c r="T408" s="105"/>
      <c r="AT408" s="101" t="s">
        <v>164</v>
      </c>
      <c r="AU408" s="101" t="s">
        <v>83</v>
      </c>
      <c r="AV408" s="9" t="s">
        <v>83</v>
      </c>
      <c r="AW408" s="9" t="s">
        <v>30</v>
      </c>
      <c r="AX408" s="9" t="s">
        <v>73</v>
      </c>
      <c r="AY408" s="101" t="s">
        <v>156</v>
      </c>
    </row>
    <row r="409" spans="1:65" s="9" customFormat="1">
      <c r="B409" s="100"/>
      <c r="C409" s="276"/>
      <c r="D409" s="273" t="s">
        <v>164</v>
      </c>
      <c r="E409" s="277" t="s">
        <v>1</v>
      </c>
      <c r="F409" s="278" t="s">
        <v>382</v>
      </c>
      <c r="G409" s="276"/>
      <c r="H409" s="279">
        <v>56</v>
      </c>
      <c r="I409" s="102"/>
      <c r="J409" s="276"/>
      <c r="K409" s="276"/>
      <c r="L409" s="100"/>
      <c r="M409" s="103"/>
      <c r="N409" s="104"/>
      <c r="O409" s="104"/>
      <c r="P409" s="104"/>
      <c r="Q409" s="104"/>
      <c r="R409" s="104"/>
      <c r="S409" s="104"/>
      <c r="T409" s="105"/>
      <c r="AT409" s="101" t="s">
        <v>164</v>
      </c>
      <c r="AU409" s="101" t="s">
        <v>83</v>
      </c>
      <c r="AV409" s="9" t="s">
        <v>83</v>
      </c>
      <c r="AW409" s="9" t="s">
        <v>30</v>
      </c>
      <c r="AX409" s="9" t="s">
        <v>73</v>
      </c>
      <c r="AY409" s="101" t="s">
        <v>156</v>
      </c>
    </row>
    <row r="410" spans="1:65" s="9" customFormat="1">
      <c r="B410" s="100"/>
      <c r="C410" s="276"/>
      <c r="D410" s="273" t="s">
        <v>164</v>
      </c>
      <c r="E410" s="277" t="s">
        <v>1</v>
      </c>
      <c r="F410" s="278" t="s">
        <v>383</v>
      </c>
      <c r="G410" s="276"/>
      <c r="H410" s="279">
        <v>31.5</v>
      </c>
      <c r="I410" s="102"/>
      <c r="J410" s="276"/>
      <c r="K410" s="276"/>
      <c r="L410" s="100"/>
      <c r="M410" s="103"/>
      <c r="N410" s="104"/>
      <c r="O410" s="104"/>
      <c r="P410" s="104"/>
      <c r="Q410" s="104"/>
      <c r="R410" s="104"/>
      <c r="S410" s="104"/>
      <c r="T410" s="105"/>
      <c r="AT410" s="101" t="s">
        <v>164</v>
      </c>
      <c r="AU410" s="101" t="s">
        <v>83</v>
      </c>
      <c r="AV410" s="9" t="s">
        <v>83</v>
      </c>
      <c r="AW410" s="9" t="s">
        <v>30</v>
      </c>
      <c r="AX410" s="9" t="s">
        <v>73</v>
      </c>
      <c r="AY410" s="101" t="s">
        <v>156</v>
      </c>
    </row>
    <row r="411" spans="1:65" s="9" customFormat="1">
      <c r="B411" s="100"/>
      <c r="C411" s="276"/>
      <c r="D411" s="273" t="s">
        <v>164</v>
      </c>
      <c r="E411" s="277" t="s">
        <v>1</v>
      </c>
      <c r="F411" s="278" t="s">
        <v>384</v>
      </c>
      <c r="G411" s="276"/>
      <c r="H411" s="279">
        <v>21.6</v>
      </c>
      <c r="I411" s="102"/>
      <c r="J411" s="276"/>
      <c r="K411" s="276"/>
      <c r="L411" s="100"/>
      <c r="M411" s="103"/>
      <c r="N411" s="104"/>
      <c r="O411" s="104"/>
      <c r="P411" s="104"/>
      <c r="Q411" s="104"/>
      <c r="R411" s="104"/>
      <c r="S411" s="104"/>
      <c r="T411" s="105"/>
      <c r="AT411" s="101" t="s">
        <v>164</v>
      </c>
      <c r="AU411" s="101" t="s">
        <v>83</v>
      </c>
      <c r="AV411" s="9" t="s">
        <v>83</v>
      </c>
      <c r="AW411" s="9" t="s">
        <v>30</v>
      </c>
      <c r="AX411" s="9" t="s">
        <v>73</v>
      </c>
      <c r="AY411" s="101" t="s">
        <v>156</v>
      </c>
    </row>
    <row r="412" spans="1:65" s="9" customFormat="1">
      <c r="B412" s="100"/>
      <c r="C412" s="276"/>
      <c r="D412" s="273" t="s">
        <v>164</v>
      </c>
      <c r="E412" s="277" t="s">
        <v>1</v>
      </c>
      <c r="F412" s="278" t="s">
        <v>385</v>
      </c>
      <c r="G412" s="276"/>
      <c r="H412" s="279">
        <v>8.4</v>
      </c>
      <c r="I412" s="102"/>
      <c r="J412" s="276"/>
      <c r="K412" s="276"/>
      <c r="L412" s="100"/>
      <c r="M412" s="103"/>
      <c r="N412" s="104"/>
      <c r="O412" s="104"/>
      <c r="P412" s="104"/>
      <c r="Q412" s="104"/>
      <c r="R412" s="104"/>
      <c r="S412" s="104"/>
      <c r="T412" s="105"/>
      <c r="AT412" s="101" t="s">
        <v>164</v>
      </c>
      <c r="AU412" s="101" t="s">
        <v>83</v>
      </c>
      <c r="AV412" s="9" t="s">
        <v>83</v>
      </c>
      <c r="AW412" s="9" t="s">
        <v>30</v>
      </c>
      <c r="AX412" s="9" t="s">
        <v>73</v>
      </c>
      <c r="AY412" s="101" t="s">
        <v>156</v>
      </c>
    </row>
    <row r="413" spans="1:65" s="9" customFormat="1">
      <c r="B413" s="100"/>
      <c r="C413" s="276"/>
      <c r="D413" s="273" t="s">
        <v>164</v>
      </c>
      <c r="E413" s="277" t="s">
        <v>1</v>
      </c>
      <c r="F413" s="278" t="s">
        <v>386</v>
      </c>
      <c r="G413" s="276"/>
      <c r="H413" s="279">
        <v>14</v>
      </c>
      <c r="I413" s="102"/>
      <c r="J413" s="276"/>
      <c r="K413" s="276"/>
      <c r="L413" s="100"/>
      <c r="M413" s="103"/>
      <c r="N413" s="104"/>
      <c r="O413" s="104"/>
      <c r="P413" s="104"/>
      <c r="Q413" s="104"/>
      <c r="R413" s="104"/>
      <c r="S413" s="104"/>
      <c r="T413" s="105"/>
      <c r="AT413" s="101" t="s">
        <v>164</v>
      </c>
      <c r="AU413" s="101" t="s">
        <v>83</v>
      </c>
      <c r="AV413" s="9" t="s">
        <v>83</v>
      </c>
      <c r="AW413" s="9" t="s">
        <v>30</v>
      </c>
      <c r="AX413" s="9" t="s">
        <v>73</v>
      </c>
      <c r="AY413" s="101" t="s">
        <v>156</v>
      </c>
    </row>
    <row r="414" spans="1:65" s="9" customFormat="1">
      <c r="B414" s="100"/>
      <c r="C414" s="276"/>
      <c r="D414" s="273" t="s">
        <v>164</v>
      </c>
      <c r="E414" s="277" t="s">
        <v>1</v>
      </c>
      <c r="F414" s="278" t="s">
        <v>387</v>
      </c>
      <c r="G414" s="276"/>
      <c r="H414" s="279">
        <v>150</v>
      </c>
      <c r="I414" s="102"/>
      <c r="J414" s="276"/>
      <c r="K414" s="276"/>
      <c r="L414" s="100"/>
      <c r="M414" s="103"/>
      <c r="N414" s="104"/>
      <c r="O414" s="104"/>
      <c r="P414" s="104"/>
      <c r="Q414" s="104"/>
      <c r="R414" s="104"/>
      <c r="S414" s="104"/>
      <c r="T414" s="105"/>
      <c r="AT414" s="101" t="s">
        <v>164</v>
      </c>
      <c r="AU414" s="101" t="s">
        <v>83</v>
      </c>
      <c r="AV414" s="9" t="s">
        <v>83</v>
      </c>
      <c r="AW414" s="9" t="s">
        <v>30</v>
      </c>
      <c r="AX414" s="9" t="s">
        <v>73</v>
      </c>
      <c r="AY414" s="101" t="s">
        <v>156</v>
      </c>
    </row>
    <row r="415" spans="1:65" s="9" customFormat="1">
      <c r="B415" s="100"/>
      <c r="C415" s="276"/>
      <c r="D415" s="273" t="s">
        <v>164</v>
      </c>
      <c r="E415" s="277" t="s">
        <v>1</v>
      </c>
      <c r="F415" s="278" t="s">
        <v>388</v>
      </c>
      <c r="G415" s="276"/>
      <c r="H415" s="279">
        <v>100</v>
      </c>
      <c r="I415" s="102"/>
      <c r="J415" s="276"/>
      <c r="K415" s="276"/>
      <c r="L415" s="100"/>
      <c r="M415" s="103"/>
      <c r="N415" s="104"/>
      <c r="O415" s="104"/>
      <c r="P415" s="104"/>
      <c r="Q415" s="104"/>
      <c r="R415" s="104"/>
      <c r="S415" s="104"/>
      <c r="T415" s="105"/>
      <c r="AT415" s="101" t="s">
        <v>164</v>
      </c>
      <c r="AU415" s="101" t="s">
        <v>83</v>
      </c>
      <c r="AV415" s="9" t="s">
        <v>83</v>
      </c>
      <c r="AW415" s="9" t="s">
        <v>30</v>
      </c>
      <c r="AX415" s="9" t="s">
        <v>73</v>
      </c>
      <c r="AY415" s="101" t="s">
        <v>156</v>
      </c>
    </row>
    <row r="416" spans="1:65" s="9" customFormat="1">
      <c r="B416" s="100"/>
      <c r="C416" s="276"/>
      <c r="D416" s="273" t="s">
        <v>164</v>
      </c>
      <c r="E416" s="277" t="s">
        <v>1</v>
      </c>
      <c r="F416" s="278" t="s">
        <v>389</v>
      </c>
      <c r="G416" s="276"/>
      <c r="H416" s="279">
        <v>53.91</v>
      </c>
      <c r="I416" s="102"/>
      <c r="J416" s="276"/>
      <c r="K416" s="276"/>
      <c r="L416" s="100"/>
      <c r="M416" s="103"/>
      <c r="N416" s="104"/>
      <c r="O416" s="104"/>
      <c r="P416" s="104"/>
      <c r="Q416" s="104"/>
      <c r="R416" s="104"/>
      <c r="S416" s="104"/>
      <c r="T416" s="105"/>
      <c r="AT416" s="101" t="s">
        <v>164</v>
      </c>
      <c r="AU416" s="101" t="s">
        <v>83</v>
      </c>
      <c r="AV416" s="9" t="s">
        <v>83</v>
      </c>
      <c r="AW416" s="9" t="s">
        <v>30</v>
      </c>
      <c r="AX416" s="9" t="s">
        <v>73</v>
      </c>
      <c r="AY416" s="101" t="s">
        <v>156</v>
      </c>
    </row>
    <row r="417" spans="1:65" s="9" customFormat="1">
      <c r="B417" s="100"/>
      <c r="C417" s="276"/>
      <c r="D417" s="273" t="s">
        <v>164</v>
      </c>
      <c r="E417" s="277" t="s">
        <v>1</v>
      </c>
      <c r="F417" s="278" t="s">
        <v>390</v>
      </c>
      <c r="G417" s="276"/>
      <c r="H417" s="279">
        <v>35.94</v>
      </c>
      <c r="I417" s="102"/>
      <c r="J417" s="276"/>
      <c r="K417" s="276"/>
      <c r="L417" s="100"/>
      <c r="M417" s="103"/>
      <c r="N417" s="104"/>
      <c r="O417" s="104"/>
      <c r="P417" s="104"/>
      <c r="Q417" s="104"/>
      <c r="R417" s="104"/>
      <c r="S417" s="104"/>
      <c r="T417" s="105"/>
      <c r="AT417" s="101" t="s">
        <v>164</v>
      </c>
      <c r="AU417" s="101" t="s">
        <v>83</v>
      </c>
      <c r="AV417" s="9" t="s">
        <v>83</v>
      </c>
      <c r="AW417" s="9" t="s">
        <v>30</v>
      </c>
      <c r="AX417" s="9" t="s">
        <v>73</v>
      </c>
      <c r="AY417" s="101" t="s">
        <v>156</v>
      </c>
    </row>
    <row r="418" spans="1:65" s="9" customFormat="1">
      <c r="B418" s="100"/>
      <c r="C418" s="276"/>
      <c r="D418" s="273" t="s">
        <v>164</v>
      </c>
      <c r="E418" s="277" t="s">
        <v>1</v>
      </c>
      <c r="F418" s="278" t="s">
        <v>391</v>
      </c>
      <c r="G418" s="276"/>
      <c r="H418" s="279">
        <v>7.5</v>
      </c>
      <c r="I418" s="102"/>
      <c r="J418" s="276"/>
      <c r="K418" s="276"/>
      <c r="L418" s="100"/>
      <c r="M418" s="103"/>
      <c r="N418" s="104"/>
      <c r="O418" s="104"/>
      <c r="P418" s="104"/>
      <c r="Q418" s="104"/>
      <c r="R418" s="104"/>
      <c r="S418" s="104"/>
      <c r="T418" s="105"/>
      <c r="AT418" s="101" t="s">
        <v>164</v>
      </c>
      <c r="AU418" s="101" t="s">
        <v>83</v>
      </c>
      <c r="AV418" s="9" t="s">
        <v>83</v>
      </c>
      <c r="AW418" s="9" t="s">
        <v>30</v>
      </c>
      <c r="AX418" s="9" t="s">
        <v>73</v>
      </c>
      <c r="AY418" s="101" t="s">
        <v>156</v>
      </c>
    </row>
    <row r="419" spans="1:65" s="9" customFormat="1">
      <c r="B419" s="100"/>
      <c r="C419" s="276"/>
      <c r="D419" s="273" t="s">
        <v>164</v>
      </c>
      <c r="E419" s="277" t="s">
        <v>1</v>
      </c>
      <c r="F419" s="278" t="s">
        <v>392</v>
      </c>
      <c r="G419" s="276"/>
      <c r="H419" s="279">
        <v>7.16</v>
      </c>
      <c r="I419" s="102"/>
      <c r="J419" s="276"/>
      <c r="K419" s="276"/>
      <c r="L419" s="100"/>
      <c r="M419" s="103"/>
      <c r="N419" s="104"/>
      <c r="O419" s="104"/>
      <c r="P419" s="104"/>
      <c r="Q419" s="104"/>
      <c r="R419" s="104"/>
      <c r="S419" s="104"/>
      <c r="T419" s="105"/>
      <c r="AT419" s="101" t="s">
        <v>164</v>
      </c>
      <c r="AU419" s="101" t="s">
        <v>83</v>
      </c>
      <c r="AV419" s="9" t="s">
        <v>83</v>
      </c>
      <c r="AW419" s="9" t="s">
        <v>30</v>
      </c>
      <c r="AX419" s="9" t="s">
        <v>73</v>
      </c>
      <c r="AY419" s="101" t="s">
        <v>156</v>
      </c>
    </row>
    <row r="420" spans="1:65" s="9" customFormat="1">
      <c r="B420" s="100"/>
      <c r="C420" s="276"/>
      <c r="D420" s="273" t="s">
        <v>164</v>
      </c>
      <c r="E420" s="277" t="s">
        <v>1</v>
      </c>
      <c r="F420" s="278" t="s">
        <v>393</v>
      </c>
      <c r="G420" s="276"/>
      <c r="H420" s="279">
        <v>15.75</v>
      </c>
      <c r="I420" s="102"/>
      <c r="J420" s="276"/>
      <c r="K420" s="276"/>
      <c r="L420" s="100"/>
      <c r="M420" s="103"/>
      <c r="N420" s="104"/>
      <c r="O420" s="104"/>
      <c r="P420" s="104"/>
      <c r="Q420" s="104"/>
      <c r="R420" s="104"/>
      <c r="S420" s="104"/>
      <c r="T420" s="105"/>
      <c r="AT420" s="101" t="s">
        <v>164</v>
      </c>
      <c r="AU420" s="101" t="s">
        <v>83</v>
      </c>
      <c r="AV420" s="9" t="s">
        <v>83</v>
      </c>
      <c r="AW420" s="9" t="s">
        <v>30</v>
      </c>
      <c r="AX420" s="9" t="s">
        <v>73</v>
      </c>
      <c r="AY420" s="101" t="s">
        <v>156</v>
      </c>
    </row>
    <row r="421" spans="1:65" s="9" customFormat="1">
      <c r="B421" s="100"/>
      <c r="C421" s="276"/>
      <c r="D421" s="273" t="s">
        <v>164</v>
      </c>
      <c r="E421" s="277" t="s">
        <v>1</v>
      </c>
      <c r="F421" s="278" t="s">
        <v>394</v>
      </c>
      <c r="G421" s="276"/>
      <c r="H421" s="279">
        <v>4.2</v>
      </c>
      <c r="I421" s="102"/>
      <c r="J421" s="276"/>
      <c r="K421" s="276"/>
      <c r="L421" s="100"/>
      <c r="M421" s="103"/>
      <c r="N421" s="104"/>
      <c r="O421" s="104"/>
      <c r="P421" s="104"/>
      <c r="Q421" s="104"/>
      <c r="R421" s="104"/>
      <c r="S421" s="104"/>
      <c r="T421" s="105"/>
      <c r="AT421" s="101" t="s">
        <v>164</v>
      </c>
      <c r="AU421" s="101" t="s">
        <v>83</v>
      </c>
      <c r="AV421" s="9" t="s">
        <v>83</v>
      </c>
      <c r="AW421" s="9" t="s">
        <v>30</v>
      </c>
      <c r="AX421" s="9" t="s">
        <v>73</v>
      </c>
      <c r="AY421" s="101" t="s">
        <v>156</v>
      </c>
    </row>
    <row r="422" spans="1:65" s="9" customFormat="1">
      <c r="B422" s="100"/>
      <c r="C422" s="276"/>
      <c r="D422" s="273" t="s">
        <v>164</v>
      </c>
      <c r="E422" s="277" t="s">
        <v>1</v>
      </c>
      <c r="F422" s="278" t="s">
        <v>395</v>
      </c>
      <c r="G422" s="276"/>
      <c r="H422" s="279">
        <v>7.2</v>
      </c>
      <c r="I422" s="102"/>
      <c r="J422" s="276"/>
      <c r="K422" s="276"/>
      <c r="L422" s="100"/>
      <c r="M422" s="103"/>
      <c r="N422" s="104"/>
      <c r="O422" s="104"/>
      <c r="P422" s="104"/>
      <c r="Q422" s="104"/>
      <c r="R422" s="104"/>
      <c r="S422" s="104"/>
      <c r="T422" s="105"/>
      <c r="AT422" s="101" t="s">
        <v>164</v>
      </c>
      <c r="AU422" s="101" t="s">
        <v>83</v>
      </c>
      <c r="AV422" s="9" t="s">
        <v>83</v>
      </c>
      <c r="AW422" s="9" t="s">
        <v>30</v>
      </c>
      <c r="AX422" s="9" t="s">
        <v>73</v>
      </c>
      <c r="AY422" s="101" t="s">
        <v>156</v>
      </c>
    </row>
    <row r="423" spans="1:65" s="9" customFormat="1">
      <c r="B423" s="100"/>
      <c r="C423" s="276"/>
      <c r="D423" s="273" t="s">
        <v>164</v>
      </c>
      <c r="E423" s="277" t="s">
        <v>1</v>
      </c>
      <c r="F423" s="278" t="s">
        <v>396</v>
      </c>
      <c r="G423" s="276"/>
      <c r="H423" s="279">
        <v>7.5</v>
      </c>
      <c r="I423" s="102"/>
      <c r="J423" s="276"/>
      <c r="K423" s="276"/>
      <c r="L423" s="100"/>
      <c r="M423" s="103"/>
      <c r="N423" s="104"/>
      <c r="O423" s="104"/>
      <c r="P423" s="104"/>
      <c r="Q423" s="104"/>
      <c r="R423" s="104"/>
      <c r="S423" s="104"/>
      <c r="T423" s="105"/>
      <c r="AT423" s="101" t="s">
        <v>164</v>
      </c>
      <c r="AU423" s="101" t="s">
        <v>83</v>
      </c>
      <c r="AV423" s="9" t="s">
        <v>83</v>
      </c>
      <c r="AW423" s="9" t="s">
        <v>30</v>
      </c>
      <c r="AX423" s="9" t="s">
        <v>73</v>
      </c>
      <c r="AY423" s="101" t="s">
        <v>156</v>
      </c>
    </row>
    <row r="424" spans="1:65" s="10" customFormat="1">
      <c r="B424" s="106"/>
      <c r="C424" s="280"/>
      <c r="D424" s="273" t="s">
        <v>164</v>
      </c>
      <c r="E424" s="281" t="s">
        <v>1</v>
      </c>
      <c r="F424" s="282" t="s">
        <v>167</v>
      </c>
      <c r="G424" s="280"/>
      <c r="H424" s="283">
        <v>898.66</v>
      </c>
      <c r="I424" s="108"/>
      <c r="J424" s="280"/>
      <c r="K424" s="280"/>
      <c r="L424" s="106"/>
      <c r="M424" s="109"/>
      <c r="N424" s="110"/>
      <c r="O424" s="110"/>
      <c r="P424" s="110"/>
      <c r="Q424" s="110"/>
      <c r="R424" s="110"/>
      <c r="S424" s="110"/>
      <c r="T424" s="111"/>
      <c r="AT424" s="107" t="s">
        <v>164</v>
      </c>
      <c r="AU424" s="107" t="s">
        <v>83</v>
      </c>
      <c r="AV424" s="10" t="s">
        <v>163</v>
      </c>
      <c r="AW424" s="10" t="s">
        <v>30</v>
      </c>
      <c r="AX424" s="10" t="s">
        <v>81</v>
      </c>
      <c r="AY424" s="107" t="s">
        <v>156</v>
      </c>
    </row>
    <row r="425" spans="1:65" s="2" customFormat="1" ht="16.5" customHeight="1">
      <c r="A425" s="21"/>
      <c r="B425" s="86"/>
      <c r="C425" s="284" t="s">
        <v>397</v>
      </c>
      <c r="D425" s="284" t="s">
        <v>235</v>
      </c>
      <c r="E425" s="285" t="s">
        <v>398</v>
      </c>
      <c r="F425" s="286" t="s">
        <v>399</v>
      </c>
      <c r="G425" s="287" t="s">
        <v>161</v>
      </c>
      <c r="H425" s="288">
        <v>395.41</v>
      </c>
      <c r="I425" s="112"/>
      <c r="J425" s="289">
        <f>ROUND(I425*H425,2)</f>
        <v>0</v>
      </c>
      <c r="K425" s="286" t="s">
        <v>162</v>
      </c>
      <c r="L425" s="113"/>
      <c r="M425" s="114" t="s">
        <v>1</v>
      </c>
      <c r="N425" s="115" t="s">
        <v>38</v>
      </c>
      <c r="O425" s="36"/>
      <c r="P425" s="90">
        <f>O425*H425</f>
        <v>0</v>
      </c>
      <c r="Q425" s="90">
        <v>4.4999999999999999E-4</v>
      </c>
      <c r="R425" s="90">
        <f>Q425*H425</f>
        <v>0.1779345</v>
      </c>
      <c r="S425" s="90">
        <v>0</v>
      </c>
      <c r="T425" s="91">
        <f>S425*H425</f>
        <v>0</v>
      </c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R425" s="92" t="s">
        <v>176</v>
      </c>
      <c r="AT425" s="92" t="s">
        <v>235</v>
      </c>
      <c r="AU425" s="92" t="s">
        <v>83</v>
      </c>
      <c r="AY425" s="12" t="s">
        <v>156</v>
      </c>
      <c r="BE425" s="93">
        <f>IF(N425="základní",J425,0)</f>
        <v>0</v>
      </c>
      <c r="BF425" s="93">
        <f>IF(N425="snížená",J425,0)</f>
        <v>0</v>
      </c>
      <c r="BG425" s="93">
        <f>IF(N425="zákl. přenesená",J425,0)</f>
        <v>0</v>
      </c>
      <c r="BH425" s="93">
        <f>IF(N425="sníž. přenesená",J425,0)</f>
        <v>0</v>
      </c>
      <c r="BI425" s="93">
        <f>IF(N425="nulová",J425,0)</f>
        <v>0</v>
      </c>
      <c r="BJ425" s="12" t="s">
        <v>81</v>
      </c>
      <c r="BK425" s="93">
        <f>ROUND(I425*H425,2)</f>
        <v>0</v>
      </c>
      <c r="BL425" s="12" t="s">
        <v>163</v>
      </c>
      <c r="BM425" s="92" t="s">
        <v>400</v>
      </c>
    </row>
    <row r="426" spans="1:65" s="2" customFormat="1" ht="44.25" customHeight="1">
      <c r="A426" s="21"/>
      <c r="B426" s="86"/>
      <c r="C426" s="266" t="s">
        <v>401</v>
      </c>
      <c r="D426" s="266" t="s">
        <v>158</v>
      </c>
      <c r="E426" s="267" t="s">
        <v>402</v>
      </c>
      <c r="F426" s="268" t="s">
        <v>403</v>
      </c>
      <c r="G426" s="269" t="s">
        <v>161</v>
      </c>
      <c r="H426" s="270">
        <v>103.14</v>
      </c>
      <c r="I426" s="87"/>
      <c r="J426" s="271">
        <f>ROUND(I426*H426,2)</f>
        <v>0</v>
      </c>
      <c r="K426" s="268" t="s">
        <v>162</v>
      </c>
      <c r="L426" s="22"/>
      <c r="M426" s="88" t="s">
        <v>1</v>
      </c>
      <c r="N426" s="89" t="s">
        <v>38</v>
      </c>
      <c r="O426" s="36"/>
      <c r="P426" s="90">
        <f>O426*H426</f>
        <v>0</v>
      </c>
      <c r="Q426" s="90">
        <v>1.1599999999999999E-2</v>
      </c>
      <c r="R426" s="90">
        <f>Q426*H426</f>
        <v>1.1964239999999999</v>
      </c>
      <c r="S426" s="90">
        <v>0</v>
      </c>
      <c r="T426" s="91">
        <f>S426*H426</f>
        <v>0</v>
      </c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R426" s="92" t="s">
        <v>163</v>
      </c>
      <c r="AT426" s="92" t="s">
        <v>158</v>
      </c>
      <c r="AU426" s="92" t="s">
        <v>83</v>
      </c>
      <c r="AY426" s="12" t="s">
        <v>156</v>
      </c>
      <c r="BE426" s="93">
        <f>IF(N426="základní",J426,0)</f>
        <v>0</v>
      </c>
      <c r="BF426" s="93">
        <f>IF(N426="snížená",J426,0)</f>
        <v>0</v>
      </c>
      <c r="BG426" s="93">
        <f>IF(N426="zákl. přenesená",J426,0)</f>
        <v>0</v>
      </c>
      <c r="BH426" s="93">
        <f>IF(N426="sníž. přenesená",J426,0)</f>
        <v>0</v>
      </c>
      <c r="BI426" s="93">
        <f>IF(N426="nulová",J426,0)</f>
        <v>0</v>
      </c>
      <c r="BJ426" s="12" t="s">
        <v>81</v>
      </c>
      <c r="BK426" s="93">
        <f>ROUND(I426*H426,2)</f>
        <v>0</v>
      </c>
      <c r="BL426" s="12" t="s">
        <v>163</v>
      </c>
      <c r="BM426" s="92" t="s">
        <v>404</v>
      </c>
    </row>
    <row r="427" spans="1:65" s="2" customFormat="1" ht="19.5">
      <c r="A427" s="21"/>
      <c r="B427" s="22"/>
      <c r="C427" s="162"/>
      <c r="D427" s="273" t="s">
        <v>273</v>
      </c>
      <c r="E427" s="162"/>
      <c r="F427" s="290" t="s">
        <v>357</v>
      </c>
      <c r="G427" s="162"/>
      <c r="H427" s="162"/>
      <c r="I427" s="116"/>
      <c r="J427" s="162"/>
      <c r="K427" s="162"/>
      <c r="L427" s="22"/>
      <c r="M427" s="117"/>
      <c r="N427" s="118"/>
      <c r="O427" s="36"/>
      <c r="P427" s="36"/>
      <c r="Q427" s="36"/>
      <c r="R427" s="36"/>
      <c r="S427" s="36"/>
      <c r="T427" s="37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T427" s="12" t="s">
        <v>273</v>
      </c>
      <c r="AU427" s="12" t="s">
        <v>83</v>
      </c>
    </row>
    <row r="428" spans="1:65" s="8" customFormat="1">
      <c r="B428" s="94"/>
      <c r="C428" s="272"/>
      <c r="D428" s="273" t="s">
        <v>164</v>
      </c>
      <c r="E428" s="274" t="s">
        <v>1</v>
      </c>
      <c r="F428" s="275" t="s">
        <v>285</v>
      </c>
      <c r="G428" s="272"/>
      <c r="H428" s="274" t="s">
        <v>1</v>
      </c>
      <c r="I428" s="96"/>
      <c r="J428" s="272"/>
      <c r="K428" s="272"/>
      <c r="L428" s="94"/>
      <c r="M428" s="97"/>
      <c r="N428" s="98"/>
      <c r="O428" s="98"/>
      <c r="P428" s="98"/>
      <c r="Q428" s="98"/>
      <c r="R428" s="98"/>
      <c r="S428" s="98"/>
      <c r="T428" s="99"/>
      <c r="AT428" s="95" t="s">
        <v>164</v>
      </c>
      <c r="AU428" s="95" t="s">
        <v>83</v>
      </c>
      <c r="AV428" s="8" t="s">
        <v>81</v>
      </c>
      <c r="AW428" s="8" t="s">
        <v>30</v>
      </c>
      <c r="AX428" s="8" t="s">
        <v>73</v>
      </c>
      <c r="AY428" s="95" t="s">
        <v>156</v>
      </c>
    </row>
    <row r="429" spans="1:65" s="8" customFormat="1">
      <c r="B429" s="94"/>
      <c r="C429" s="272"/>
      <c r="D429" s="273" t="s">
        <v>164</v>
      </c>
      <c r="E429" s="274" t="s">
        <v>1</v>
      </c>
      <c r="F429" s="275" t="s">
        <v>405</v>
      </c>
      <c r="G429" s="272"/>
      <c r="H429" s="274" t="s">
        <v>1</v>
      </c>
      <c r="I429" s="96"/>
      <c r="J429" s="272"/>
      <c r="K429" s="272"/>
      <c r="L429" s="94"/>
      <c r="M429" s="97"/>
      <c r="N429" s="98"/>
      <c r="O429" s="98"/>
      <c r="P429" s="98"/>
      <c r="Q429" s="98"/>
      <c r="R429" s="98"/>
      <c r="S429" s="98"/>
      <c r="T429" s="99"/>
      <c r="AT429" s="95" t="s">
        <v>164</v>
      </c>
      <c r="AU429" s="95" t="s">
        <v>83</v>
      </c>
      <c r="AV429" s="8" t="s">
        <v>81</v>
      </c>
      <c r="AW429" s="8" t="s">
        <v>30</v>
      </c>
      <c r="AX429" s="8" t="s">
        <v>73</v>
      </c>
      <c r="AY429" s="95" t="s">
        <v>156</v>
      </c>
    </row>
    <row r="430" spans="1:65" s="8" customFormat="1">
      <c r="B430" s="94"/>
      <c r="C430" s="272"/>
      <c r="D430" s="273" t="s">
        <v>164</v>
      </c>
      <c r="E430" s="274" t="s">
        <v>1</v>
      </c>
      <c r="F430" s="275" t="s">
        <v>304</v>
      </c>
      <c r="G430" s="272"/>
      <c r="H430" s="274" t="s">
        <v>1</v>
      </c>
      <c r="I430" s="96"/>
      <c r="J430" s="272"/>
      <c r="K430" s="272"/>
      <c r="L430" s="94"/>
      <c r="M430" s="97"/>
      <c r="N430" s="98"/>
      <c r="O430" s="98"/>
      <c r="P430" s="98"/>
      <c r="Q430" s="98"/>
      <c r="R430" s="98"/>
      <c r="S430" s="98"/>
      <c r="T430" s="99"/>
      <c r="AT430" s="95" t="s">
        <v>164</v>
      </c>
      <c r="AU430" s="95" t="s">
        <v>83</v>
      </c>
      <c r="AV430" s="8" t="s">
        <v>81</v>
      </c>
      <c r="AW430" s="8" t="s">
        <v>30</v>
      </c>
      <c r="AX430" s="8" t="s">
        <v>73</v>
      </c>
      <c r="AY430" s="95" t="s">
        <v>156</v>
      </c>
    </row>
    <row r="431" spans="1:65" s="9" customFormat="1">
      <c r="B431" s="100"/>
      <c r="C431" s="276"/>
      <c r="D431" s="273" t="s">
        <v>164</v>
      </c>
      <c r="E431" s="277" t="s">
        <v>1</v>
      </c>
      <c r="F431" s="278" t="s">
        <v>406</v>
      </c>
      <c r="G431" s="276"/>
      <c r="H431" s="279">
        <v>9.7200000000000006</v>
      </c>
      <c r="I431" s="102"/>
      <c r="J431" s="276"/>
      <c r="K431" s="276"/>
      <c r="L431" s="100"/>
      <c r="M431" s="103"/>
      <c r="N431" s="104"/>
      <c r="O431" s="104"/>
      <c r="P431" s="104"/>
      <c r="Q431" s="104"/>
      <c r="R431" s="104"/>
      <c r="S431" s="104"/>
      <c r="T431" s="105"/>
      <c r="AT431" s="101" t="s">
        <v>164</v>
      </c>
      <c r="AU431" s="101" t="s">
        <v>83</v>
      </c>
      <c r="AV431" s="9" t="s">
        <v>83</v>
      </c>
      <c r="AW431" s="9" t="s">
        <v>30</v>
      </c>
      <c r="AX431" s="9" t="s">
        <v>73</v>
      </c>
      <c r="AY431" s="101" t="s">
        <v>156</v>
      </c>
    </row>
    <row r="432" spans="1:65" s="8" customFormat="1">
      <c r="B432" s="94"/>
      <c r="C432" s="272"/>
      <c r="D432" s="273" t="s">
        <v>164</v>
      </c>
      <c r="E432" s="274" t="s">
        <v>1</v>
      </c>
      <c r="F432" s="275" t="s">
        <v>312</v>
      </c>
      <c r="G432" s="272"/>
      <c r="H432" s="274" t="s">
        <v>1</v>
      </c>
      <c r="I432" s="96"/>
      <c r="J432" s="272"/>
      <c r="K432" s="272"/>
      <c r="L432" s="94"/>
      <c r="M432" s="97"/>
      <c r="N432" s="98"/>
      <c r="O432" s="98"/>
      <c r="P432" s="98"/>
      <c r="Q432" s="98"/>
      <c r="R432" s="98"/>
      <c r="S432" s="98"/>
      <c r="T432" s="99"/>
      <c r="AT432" s="95" t="s">
        <v>164</v>
      </c>
      <c r="AU432" s="95" t="s">
        <v>83</v>
      </c>
      <c r="AV432" s="8" t="s">
        <v>81</v>
      </c>
      <c r="AW432" s="8" t="s">
        <v>30</v>
      </c>
      <c r="AX432" s="8" t="s">
        <v>73</v>
      </c>
      <c r="AY432" s="95" t="s">
        <v>156</v>
      </c>
    </row>
    <row r="433" spans="1:65" s="9" customFormat="1">
      <c r="B433" s="100"/>
      <c r="C433" s="276"/>
      <c r="D433" s="273" t="s">
        <v>164</v>
      </c>
      <c r="E433" s="277" t="s">
        <v>1</v>
      </c>
      <c r="F433" s="278" t="s">
        <v>407</v>
      </c>
      <c r="G433" s="276"/>
      <c r="H433" s="279">
        <v>12.15</v>
      </c>
      <c r="I433" s="102"/>
      <c r="J433" s="276"/>
      <c r="K433" s="276"/>
      <c r="L433" s="100"/>
      <c r="M433" s="103"/>
      <c r="N433" s="104"/>
      <c r="O433" s="104"/>
      <c r="P433" s="104"/>
      <c r="Q433" s="104"/>
      <c r="R433" s="104"/>
      <c r="S433" s="104"/>
      <c r="T433" s="105"/>
      <c r="AT433" s="101" t="s">
        <v>164</v>
      </c>
      <c r="AU433" s="101" t="s">
        <v>83</v>
      </c>
      <c r="AV433" s="9" t="s">
        <v>83</v>
      </c>
      <c r="AW433" s="9" t="s">
        <v>30</v>
      </c>
      <c r="AX433" s="9" t="s">
        <v>73</v>
      </c>
      <c r="AY433" s="101" t="s">
        <v>156</v>
      </c>
    </row>
    <row r="434" spans="1:65" s="9" customFormat="1">
      <c r="B434" s="100"/>
      <c r="C434" s="276"/>
      <c r="D434" s="273" t="s">
        <v>164</v>
      </c>
      <c r="E434" s="277" t="s">
        <v>1</v>
      </c>
      <c r="F434" s="278" t="s">
        <v>408</v>
      </c>
      <c r="G434" s="276"/>
      <c r="H434" s="279">
        <v>7.65</v>
      </c>
      <c r="I434" s="102"/>
      <c r="J434" s="276"/>
      <c r="K434" s="276"/>
      <c r="L434" s="100"/>
      <c r="M434" s="103"/>
      <c r="N434" s="104"/>
      <c r="O434" s="104"/>
      <c r="P434" s="104"/>
      <c r="Q434" s="104"/>
      <c r="R434" s="104"/>
      <c r="S434" s="104"/>
      <c r="T434" s="105"/>
      <c r="AT434" s="101" t="s">
        <v>164</v>
      </c>
      <c r="AU434" s="101" t="s">
        <v>83</v>
      </c>
      <c r="AV434" s="9" t="s">
        <v>83</v>
      </c>
      <c r="AW434" s="9" t="s">
        <v>30</v>
      </c>
      <c r="AX434" s="9" t="s">
        <v>73</v>
      </c>
      <c r="AY434" s="101" t="s">
        <v>156</v>
      </c>
    </row>
    <row r="435" spans="1:65" s="8" customFormat="1">
      <c r="B435" s="94"/>
      <c r="C435" s="272"/>
      <c r="D435" s="273" t="s">
        <v>164</v>
      </c>
      <c r="E435" s="274" t="s">
        <v>1</v>
      </c>
      <c r="F435" s="275" t="s">
        <v>321</v>
      </c>
      <c r="G435" s="272"/>
      <c r="H435" s="274" t="s">
        <v>1</v>
      </c>
      <c r="I435" s="96"/>
      <c r="J435" s="272"/>
      <c r="K435" s="272"/>
      <c r="L435" s="94"/>
      <c r="M435" s="97"/>
      <c r="N435" s="98"/>
      <c r="O435" s="98"/>
      <c r="P435" s="98"/>
      <c r="Q435" s="98"/>
      <c r="R435" s="98"/>
      <c r="S435" s="98"/>
      <c r="T435" s="99"/>
      <c r="AT435" s="95" t="s">
        <v>164</v>
      </c>
      <c r="AU435" s="95" t="s">
        <v>83</v>
      </c>
      <c r="AV435" s="8" t="s">
        <v>81</v>
      </c>
      <c r="AW435" s="8" t="s">
        <v>30</v>
      </c>
      <c r="AX435" s="8" t="s">
        <v>73</v>
      </c>
      <c r="AY435" s="95" t="s">
        <v>156</v>
      </c>
    </row>
    <row r="436" spans="1:65" s="8" customFormat="1">
      <c r="B436" s="94"/>
      <c r="C436" s="272"/>
      <c r="D436" s="273" t="s">
        <v>164</v>
      </c>
      <c r="E436" s="274" t="s">
        <v>1</v>
      </c>
      <c r="F436" s="275" t="s">
        <v>409</v>
      </c>
      <c r="G436" s="272"/>
      <c r="H436" s="274" t="s">
        <v>1</v>
      </c>
      <c r="I436" s="96"/>
      <c r="J436" s="272"/>
      <c r="K436" s="272"/>
      <c r="L436" s="94"/>
      <c r="M436" s="97"/>
      <c r="N436" s="98"/>
      <c r="O436" s="98"/>
      <c r="P436" s="98"/>
      <c r="Q436" s="98"/>
      <c r="R436" s="98"/>
      <c r="S436" s="98"/>
      <c r="T436" s="99"/>
      <c r="AT436" s="95" t="s">
        <v>164</v>
      </c>
      <c r="AU436" s="95" t="s">
        <v>83</v>
      </c>
      <c r="AV436" s="8" t="s">
        <v>81</v>
      </c>
      <c r="AW436" s="8" t="s">
        <v>30</v>
      </c>
      <c r="AX436" s="8" t="s">
        <v>73</v>
      </c>
      <c r="AY436" s="95" t="s">
        <v>156</v>
      </c>
    </row>
    <row r="437" spans="1:65" s="9" customFormat="1">
      <c r="B437" s="100"/>
      <c r="C437" s="276"/>
      <c r="D437" s="273" t="s">
        <v>164</v>
      </c>
      <c r="E437" s="277" t="s">
        <v>1</v>
      </c>
      <c r="F437" s="278" t="s">
        <v>410</v>
      </c>
      <c r="G437" s="276"/>
      <c r="H437" s="279">
        <v>5.76</v>
      </c>
      <c r="I437" s="102"/>
      <c r="J437" s="276"/>
      <c r="K437" s="276"/>
      <c r="L437" s="100"/>
      <c r="M437" s="103"/>
      <c r="N437" s="104"/>
      <c r="O437" s="104"/>
      <c r="P437" s="104"/>
      <c r="Q437" s="104"/>
      <c r="R437" s="104"/>
      <c r="S437" s="104"/>
      <c r="T437" s="105"/>
      <c r="AT437" s="101" t="s">
        <v>164</v>
      </c>
      <c r="AU437" s="101" t="s">
        <v>83</v>
      </c>
      <c r="AV437" s="9" t="s">
        <v>83</v>
      </c>
      <c r="AW437" s="9" t="s">
        <v>30</v>
      </c>
      <c r="AX437" s="9" t="s">
        <v>73</v>
      </c>
      <c r="AY437" s="101" t="s">
        <v>156</v>
      </c>
    </row>
    <row r="438" spans="1:65" s="8" customFormat="1">
      <c r="B438" s="94"/>
      <c r="C438" s="272"/>
      <c r="D438" s="273" t="s">
        <v>164</v>
      </c>
      <c r="E438" s="274" t="s">
        <v>1</v>
      </c>
      <c r="F438" s="275" t="s">
        <v>329</v>
      </c>
      <c r="G438" s="272"/>
      <c r="H438" s="274" t="s">
        <v>1</v>
      </c>
      <c r="I438" s="96"/>
      <c r="J438" s="272"/>
      <c r="K438" s="272"/>
      <c r="L438" s="94"/>
      <c r="M438" s="97"/>
      <c r="N438" s="98"/>
      <c r="O438" s="98"/>
      <c r="P438" s="98"/>
      <c r="Q438" s="98"/>
      <c r="R438" s="98"/>
      <c r="S438" s="98"/>
      <c r="T438" s="99"/>
      <c r="AT438" s="95" t="s">
        <v>164</v>
      </c>
      <c r="AU438" s="95" t="s">
        <v>83</v>
      </c>
      <c r="AV438" s="8" t="s">
        <v>81</v>
      </c>
      <c r="AW438" s="8" t="s">
        <v>30</v>
      </c>
      <c r="AX438" s="8" t="s">
        <v>73</v>
      </c>
      <c r="AY438" s="95" t="s">
        <v>156</v>
      </c>
    </row>
    <row r="439" spans="1:65" s="9" customFormat="1">
      <c r="B439" s="100"/>
      <c r="C439" s="276"/>
      <c r="D439" s="273" t="s">
        <v>164</v>
      </c>
      <c r="E439" s="277" t="s">
        <v>1</v>
      </c>
      <c r="F439" s="278" t="s">
        <v>411</v>
      </c>
      <c r="G439" s="276"/>
      <c r="H439" s="279">
        <v>67.86</v>
      </c>
      <c r="I439" s="102"/>
      <c r="J439" s="276"/>
      <c r="K439" s="276"/>
      <c r="L439" s="100"/>
      <c r="M439" s="103"/>
      <c r="N439" s="104"/>
      <c r="O439" s="104"/>
      <c r="P439" s="104"/>
      <c r="Q439" s="104"/>
      <c r="R439" s="104"/>
      <c r="S439" s="104"/>
      <c r="T439" s="105"/>
      <c r="AT439" s="101" t="s">
        <v>164</v>
      </c>
      <c r="AU439" s="101" t="s">
        <v>83</v>
      </c>
      <c r="AV439" s="9" t="s">
        <v>83</v>
      </c>
      <c r="AW439" s="9" t="s">
        <v>30</v>
      </c>
      <c r="AX439" s="9" t="s">
        <v>73</v>
      </c>
      <c r="AY439" s="101" t="s">
        <v>156</v>
      </c>
    </row>
    <row r="440" spans="1:65" s="10" customFormat="1">
      <c r="B440" s="106"/>
      <c r="C440" s="280"/>
      <c r="D440" s="273" t="s">
        <v>164</v>
      </c>
      <c r="E440" s="281" t="s">
        <v>1</v>
      </c>
      <c r="F440" s="282" t="s">
        <v>167</v>
      </c>
      <c r="G440" s="280"/>
      <c r="H440" s="283">
        <v>103.14</v>
      </c>
      <c r="I440" s="108"/>
      <c r="J440" s="280"/>
      <c r="K440" s="280"/>
      <c r="L440" s="106"/>
      <c r="M440" s="109"/>
      <c r="N440" s="110"/>
      <c r="O440" s="110"/>
      <c r="P440" s="110"/>
      <c r="Q440" s="110"/>
      <c r="R440" s="110"/>
      <c r="S440" s="110"/>
      <c r="T440" s="111"/>
      <c r="AT440" s="107" t="s">
        <v>164</v>
      </c>
      <c r="AU440" s="107" t="s">
        <v>83</v>
      </c>
      <c r="AV440" s="10" t="s">
        <v>163</v>
      </c>
      <c r="AW440" s="10" t="s">
        <v>30</v>
      </c>
      <c r="AX440" s="10" t="s">
        <v>81</v>
      </c>
      <c r="AY440" s="107" t="s">
        <v>156</v>
      </c>
    </row>
    <row r="441" spans="1:65" s="2" customFormat="1" ht="24.2" customHeight="1">
      <c r="A441" s="21"/>
      <c r="B441" s="86"/>
      <c r="C441" s="284" t="s">
        <v>247</v>
      </c>
      <c r="D441" s="284" t="s">
        <v>235</v>
      </c>
      <c r="E441" s="285" t="s">
        <v>412</v>
      </c>
      <c r="F441" s="286" t="s">
        <v>413</v>
      </c>
      <c r="G441" s="287" t="s">
        <v>161</v>
      </c>
      <c r="H441" s="288">
        <v>113.45399999999999</v>
      </c>
      <c r="I441" s="112"/>
      <c r="J441" s="289">
        <f>ROUND(I441*H441,2)</f>
        <v>0</v>
      </c>
      <c r="K441" s="286" t="s">
        <v>162</v>
      </c>
      <c r="L441" s="113"/>
      <c r="M441" s="114" t="s">
        <v>1</v>
      </c>
      <c r="N441" s="115" t="s">
        <v>38</v>
      </c>
      <c r="O441" s="36"/>
      <c r="P441" s="90">
        <f>O441*H441</f>
        <v>0</v>
      </c>
      <c r="Q441" s="90">
        <v>2.1999999999999999E-2</v>
      </c>
      <c r="R441" s="90">
        <f>Q441*H441</f>
        <v>2.4959879999999997</v>
      </c>
      <c r="S441" s="90">
        <v>0</v>
      </c>
      <c r="T441" s="91">
        <f>S441*H441</f>
        <v>0</v>
      </c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R441" s="92" t="s">
        <v>176</v>
      </c>
      <c r="AT441" s="92" t="s">
        <v>235</v>
      </c>
      <c r="AU441" s="92" t="s">
        <v>83</v>
      </c>
      <c r="AY441" s="12" t="s">
        <v>156</v>
      </c>
      <c r="BE441" s="93">
        <f>IF(N441="základní",J441,0)</f>
        <v>0</v>
      </c>
      <c r="BF441" s="93">
        <f>IF(N441="snížená",J441,0)</f>
        <v>0</v>
      </c>
      <c r="BG441" s="93">
        <f>IF(N441="zákl. přenesená",J441,0)</f>
        <v>0</v>
      </c>
      <c r="BH441" s="93">
        <f>IF(N441="sníž. přenesená",J441,0)</f>
        <v>0</v>
      </c>
      <c r="BI441" s="93">
        <f>IF(N441="nulová",J441,0)</f>
        <v>0</v>
      </c>
      <c r="BJ441" s="12" t="s">
        <v>81</v>
      </c>
      <c r="BK441" s="93">
        <f>ROUND(I441*H441,2)</f>
        <v>0</v>
      </c>
      <c r="BL441" s="12" t="s">
        <v>163</v>
      </c>
      <c r="BM441" s="92" t="s">
        <v>414</v>
      </c>
    </row>
    <row r="442" spans="1:65" s="2" customFormat="1" ht="24.2" customHeight="1">
      <c r="A442" s="21"/>
      <c r="B442" s="86"/>
      <c r="C442" s="266" t="s">
        <v>415</v>
      </c>
      <c r="D442" s="266" t="s">
        <v>158</v>
      </c>
      <c r="E442" s="267" t="s">
        <v>416</v>
      </c>
      <c r="F442" s="268" t="s">
        <v>417</v>
      </c>
      <c r="G442" s="269" t="s">
        <v>161</v>
      </c>
      <c r="H442" s="270">
        <v>1997.895</v>
      </c>
      <c r="I442" s="87"/>
      <c r="J442" s="271">
        <f>ROUND(I442*H442,2)</f>
        <v>0</v>
      </c>
      <c r="K442" s="268" t="s">
        <v>162</v>
      </c>
      <c r="L442" s="22"/>
      <c r="M442" s="88" t="s">
        <v>1</v>
      </c>
      <c r="N442" s="89" t="s">
        <v>38</v>
      </c>
      <c r="O442" s="36"/>
      <c r="P442" s="90">
        <f>O442*H442</f>
        <v>0</v>
      </c>
      <c r="Q442" s="90">
        <v>8.0000000000000007E-5</v>
      </c>
      <c r="R442" s="90">
        <f>Q442*H442</f>
        <v>0.15983160000000002</v>
      </c>
      <c r="S442" s="90">
        <v>0</v>
      </c>
      <c r="T442" s="91">
        <f>S442*H442</f>
        <v>0</v>
      </c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R442" s="92" t="s">
        <v>163</v>
      </c>
      <c r="AT442" s="92" t="s">
        <v>158</v>
      </c>
      <c r="AU442" s="92" t="s">
        <v>83</v>
      </c>
      <c r="AY442" s="12" t="s">
        <v>156</v>
      </c>
      <c r="BE442" s="93">
        <f>IF(N442="základní",J442,0)</f>
        <v>0</v>
      </c>
      <c r="BF442" s="93">
        <f>IF(N442="snížená",J442,0)</f>
        <v>0</v>
      </c>
      <c r="BG442" s="93">
        <f>IF(N442="zákl. přenesená",J442,0)</f>
        <v>0</v>
      </c>
      <c r="BH442" s="93">
        <f>IF(N442="sníž. přenesená",J442,0)</f>
        <v>0</v>
      </c>
      <c r="BI442" s="93">
        <f>IF(N442="nulová",J442,0)</f>
        <v>0</v>
      </c>
      <c r="BJ442" s="12" t="s">
        <v>81</v>
      </c>
      <c r="BK442" s="93">
        <f>ROUND(I442*H442,2)</f>
        <v>0</v>
      </c>
      <c r="BL442" s="12" t="s">
        <v>163</v>
      </c>
      <c r="BM442" s="92" t="s">
        <v>418</v>
      </c>
    </row>
    <row r="443" spans="1:65" s="8" customFormat="1">
      <c r="B443" s="94"/>
      <c r="C443" s="272"/>
      <c r="D443" s="273" t="s">
        <v>164</v>
      </c>
      <c r="E443" s="274" t="s">
        <v>1</v>
      </c>
      <c r="F443" s="275" t="s">
        <v>419</v>
      </c>
      <c r="G443" s="272"/>
      <c r="H443" s="274" t="s">
        <v>1</v>
      </c>
      <c r="I443" s="96"/>
      <c r="J443" s="272"/>
      <c r="K443" s="272"/>
      <c r="L443" s="94"/>
      <c r="M443" s="97"/>
      <c r="N443" s="98"/>
      <c r="O443" s="98"/>
      <c r="P443" s="98"/>
      <c r="Q443" s="98"/>
      <c r="R443" s="98"/>
      <c r="S443" s="98"/>
      <c r="T443" s="99"/>
      <c r="AT443" s="95" t="s">
        <v>164</v>
      </c>
      <c r="AU443" s="95" t="s">
        <v>83</v>
      </c>
      <c r="AV443" s="8" t="s">
        <v>81</v>
      </c>
      <c r="AW443" s="8" t="s">
        <v>30</v>
      </c>
      <c r="AX443" s="8" t="s">
        <v>73</v>
      </c>
      <c r="AY443" s="95" t="s">
        <v>156</v>
      </c>
    </row>
    <row r="444" spans="1:65" s="9" customFormat="1">
      <c r="B444" s="100"/>
      <c r="C444" s="276"/>
      <c r="D444" s="273" t="s">
        <v>164</v>
      </c>
      <c r="E444" s="277" t="s">
        <v>1</v>
      </c>
      <c r="F444" s="278" t="s">
        <v>420</v>
      </c>
      <c r="G444" s="276"/>
      <c r="H444" s="279">
        <v>1974.7349999999999</v>
      </c>
      <c r="I444" s="102"/>
      <c r="J444" s="276"/>
      <c r="K444" s="276"/>
      <c r="L444" s="100"/>
      <c r="M444" s="103"/>
      <c r="N444" s="104"/>
      <c r="O444" s="104"/>
      <c r="P444" s="104"/>
      <c r="Q444" s="104"/>
      <c r="R444" s="104"/>
      <c r="S444" s="104"/>
      <c r="T444" s="105"/>
      <c r="AT444" s="101" t="s">
        <v>164</v>
      </c>
      <c r="AU444" s="101" t="s">
        <v>83</v>
      </c>
      <c r="AV444" s="9" t="s">
        <v>83</v>
      </c>
      <c r="AW444" s="9" t="s">
        <v>30</v>
      </c>
      <c r="AX444" s="9" t="s">
        <v>73</v>
      </c>
      <c r="AY444" s="101" t="s">
        <v>156</v>
      </c>
    </row>
    <row r="445" spans="1:65" s="9" customFormat="1">
      <c r="B445" s="100"/>
      <c r="C445" s="276"/>
      <c r="D445" s="273" t="s">
        <v>164</v>
      </c>
      <c r="E445" s="277" t="s">
        <v>1</v>
      </c>
      <c r="F445" s="278" t="s">
        <v>421</v>
      </c>
      <c r="G445" s="276"/>
      <c r="H445" s="279">
        <v>23.16</v>
      </c>
      <c r="I445" s="102"/>
      <c r="J445" s="276"/>
      <c r="K445" s="276"/>
      <c r="L445" s="100"/>
      <c r="M445" s="103"/>
      <c r="N445" s="104"/>
      <c r="O445" s="104"/>
      <c r="P445" s="104"/>
      <c r="Q445" s="104"/>
      <c r="R445" s="104"/>
      <c r="S445" s="104"/>
      <c r="T445" s="105"/>
      <c r="AT445" s="101" t="s">
        <v>164</v>
      </c>
      <c r="AU445" s="101" t="s">
        <v>83</v>
      </c>
      <c r="AV445" s="9" t="s">
        <v>83</v>
      </c>
      <c r="AW445" s="9" t="s">
        <v>30</v>
      </c>
      <c r="AX445" s="9" t="s">
        <v>73</v>
      </c>
      <c r="AY445" s="101" t="s">
        <v>156</v>
      </c>
    </row>
    <row r="446" spans="1:65" s="10" customFormat="1">
      <c r="B446" s="106"/>
      <c r="C446" s="280"/>
      <c r="D446" s="273" t="s">
        <v>164</v>
      </c>
      <c r="E446" s="281" t="s">
        <v>1</v>
      </c>
      <c r="F446" s="282" t="s">
        <v>167</v>
      </c>
      <c r="G446" s="280"/>
      <c r="H446" s="283">
        <v>1997.895</v>
      </c>
      <c r="I446" s="108"/>
      <c r="J446" s="280"/>
      <c r="K446" s="280"/>
      <c r="L446" s="106"/>
      <c r="M446" s="109"/>
      <c r="N446" s="110"/>
      <c r="O446" s="110"/>
      <c r="P446" s="110"/>
      <c r="Q446" s="110"/>
      <c r="R446" s="110"/>
      <c r="S446" s="110"/>
      <c r="T446" s="111"/>
      <c r="AT446" s="107" t="s">
        <v>164</v>
      </c>
      <c r="AU446" s="107" t="s">
        <v>83</v>
      </c>
      <c r="AV446" s="10" t="s">
        <v>163</v>
      </c>
      <c r="AW446" s="10" t="s">
        <v>30</v>
      </c>
      <c r="AX446" s="10" t="s">
        <v>81</v>
      </c>
      <c r="AY446" s="107" t="s">
        <v>156</v>
      </c>
    </row>
    <row r="447" spans="1:65" s="2" customFormat="1" ht="24.2" customHeight="1">
      <c r="A447" s="21"/>
      <c r="B447" s="86"/>
      <c r="C447" s="266" t="s">
        <v>254</v>
      </c>
      <c r="D447" s="266" t="s">
        <v>158</v>
      </c>
      <c r="E447" s="267" t="s">
        <v>422</v>
      </c>
      <c r="F447" s="268" t="s">
        <v>423</v>
      </c>
      <c r="G447" s="269" t="s">
        <v>161</v>
      </c>
      <c r="H447" s="270">
        <v>103.14</v>
      </c>
      <c r="I447" s="87"/>
      <c r="J447" s="271">
        <f>ROUND(I447*H447,2)</f>
        <v>0</v>
      </c>
      <c r="K447" s="268" t="s">
        <v>162</v>
      </c>
      <c r="L447" s="22"/>
      <c r="M447" s="88" t="s">
        <v>1</v>
      </c>
      <c r="N447" s="89" t="s">
        <v>38</v>
      </c>
      <c r="O447" s="36"/>
      <c r="P447" s="90">
        <f>O447*H447</f>
        <v>0</v>
      </c>
      <c r="Q447" s="90">
        <v>8.0000000000000007E-5</v>
      </c>
      <c r="R447" s="90">
        <f>Q447*H447</f>
        <v>8.2512000000000002E-3</v>
      </c>
      <c r="S447" s="90">
        <v>0</v>
      </c>
      <c r="T447" s="91">
        <f>S447*H447</f>
        <v>0</v>
      </c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R447" s="92" t="s">
        <v>163</v>
      </c>
      <c r="AT447" s="92" t="s">
        <v>158</v>
      </c>
      <c r="AU447" s="92" t="s">
        <v>83</v>
      </c>
      <c r="AY447" s="12" t="s">
        <v>156</v>
      </c>
      <c r="BE447" s="93">
        <f>IF(N447="základní",J447,0)</f>
        <v>0</v>
      </c>
      <c r="BF447" s="93">
        <f>IF(N447="snížená",J447,0)</f>
        <v>0</v>
      </c>
      <c r="BG447" s="93">
        <f>IF(N447="zákl. přenesená",J447,0)</f>
        <v>0</v>
      </c>
      <c r="BH447" s="93">
        <f>IF(N447="sníž. přenesená",J447,0)</f>
        <v>0</v>
      </c>
      <c r="BI447" s="93">
        <f>IF(N447="nulová",J447,0)</f>
        <v>0</v>
      </c>
      <c r="BJ447" s="12" t="s">
        <v>81</v>
      </c>
      <c r="BK447" s="93">
        <f>ROUND(I447*H447,2)</f>
        <v>0</v>
      </c>
      <c r="BL447" s="12" t="s">
        <v>163</v>
      </c>
      <c r="BM447" s="92" t="s">
        <v>424</v>
      </c>
    </row>
    <row r="448" spans="1:65" s="8" customFormat="1">
      <c r="B448" s="94"/>
      <c r="C448" s="272"/>
      <c r="D448" s="273" t="s">
        <v>164</v>
      </c>
      <c r="E448" s="274" t="s">
        <v>1</v>
      </c>
      <c r="F448" s="275" t="s">
        <v>425</v>
      </c>
      <c r="G448" s="272"/>
      <c r="H448" s="274" t="s">
        <v>1</v>
      </c>
      <c r="I448" s="96"/>
      <c r="J448" s="272"/>
      <c r="K448" s="272"/>
      <c r="L448" s="94"/>
      <c r="M448" s="97"/>
      <c r="N448" s="98"/>
      <c r="O448" s="98"/>
      <c r="P448" s="98"/>
      <c r="Q448" s="98"/>
      <c r="R448" s="98"/>
      <c r="S448" s="98"/>
      <c r="T448" s="99"/>
      <c r="AT448" s="95" t="s">
        <v>164</v>
      </c>
      <c r="AU448" s="95" t="s">
        <v>83</v>
      </c>
      <c r="AV448" s="8" t="s">
        <v>81</v>
      </c>
      <c r="AW448" s="8" t="s">
        <v>30</v>
      </c>
      <c r="AX448" s="8" t="s">
        <v>73</v>
      </c>
      <c r="AY448" s="95" t="s">
        <v>156</v>
      </c>
    </row>
    <row r="449" spans="1:65" s="9" customFormat="1">
      <c r="B449" s="100"/>
      <c r="C449" s="276"/>
      <c r="D449" s="273" t="s">
        <v>164</v>
      </c>
      <c r="E449" s="277" t="s">
        <v>1</v>
      </c>
      <c r="F449" s="278" t="s">
        <v>426</v>
      </c>
      <c r="G449" s="276"/>
      <c r="H449" s="279">
        <v>103.14</v>
      </c>
      <c r="I449" s="102"/>
      <c r="J449" s="276"/>
      <c r="K449" s="276"/>
      <c r="L449" s="100"/>
      <c r="M449" s="103"/>
      <c r="N449" s="104"/>
      <c r="O449" s="104"/>
      <c r="P449" s="104"/>
      <c r="Q449" s="104"/>
      <c r="R449" s="104"/>
      <c r="S449" s="104"/>
      <c r="T449" s="105"/>
      <c r="AT449" s="101" t="s">
        <v>164</v>
      </c>
      <c r="AU449" s="101" t="s">
        <v>83</v>
      </c>
      <c r="AV449" s="9" t="s">
        <v>83</v>
      </c>
      <c r="AW449" s="9" t="s">
        <v>30</v>
      </c>
      <c r="AX449" s="9" t="s">
        <v>73</v>
      </c>
      <c r="AY449" s="101" t="s">
        <v>156</v>
      </c>
    </row>
    <row r="450" spans="1:65" s="10" customFormat="1">
      <c r="B450" s="106"/>
      <c r="C450" s="280"/>
      <c r="D450" s="273" t="s">
        <v>164</v>
      </c>
      <c r="E450" s="281" t="s">
        <v>1</v>
      </c>
      <c r="F450" s="282" t="s">
        <v>167</v>
      </c>
      <c r="G450" s="280"/>
      <c r="H450" s="283">
        <v>103.14</v>
      </c>
      <c r="I450" s="108"/>
      <c r="J450" s="280"/>
      <c r="K450" s="280"/>
      <c r="L450" s="106"/>
      <c r="M450" s="109"/>
      <c r="N450" s="110"/>
      <c r="O450" s="110"/>
      <c r="P450" s="110"/>
      <c r="Q450" s="110"/>
      <c r="R450" s="110"/>
      <c r="S450" s="110"/>
      <c r="T450" s="111"/>
      <c r="AT450" s="107" t="s">
        <v>164</v>
      </c>
      <c r="AU450" s="107" t="s">
        <v>83</v>
      </c>
      <c r="AV450" s="10" t="s">
        <v>163</v>
      </c>
      <c r="AW450" s="10" t="s">
        <v>30</v>
      </c>
      <c r="AX450" s="10" t="s">
        <v>81</v>
      </c>
      <c r="AY450" s="107" t="s">
        <v>156</v>
      </c>
    </row>
    <row r="451" spans="1:65" s="2" customFormat="1" ht="21.75" customHeight="1">
      <c r="A451" s="21"/>
      <c r="B451" s="86"/>
      <c r="C451" s="266" t="s">
        <v>427</v>
      </c>
      <c r="D451" s="266" t="s">
        <v>158</v>
      </c>
      <c r="E451" s="267" t="s">
        <v>428</v>
      </c>
      <c r="F451" s="268" t="s">
        <v>429</v>
      </c>
      <c r="G451" s="269" t="s">
        <v>355</v>
      </c>
      <c r="H451" s="270">
        <v>217.5</v>
      </c>
      <c r="I451" s="87"/>
      <c r="J451" s="271">
        <f>ROUND(I451*H451,2)</f>
        <v>0</v>
      </c>
      <c r="K451" s="268" t="s">
        <v>162</v>
      </c>
      <c r="L451" s="22"/>
      <c r="M451" s="88" t="s">
        <v>1</v>
      </c>
      <c r="N451" s="89" t="s">
        <v>38</v>
      </c>
      <c r="O451" s="36"/>
      <c r="P451" s="90">
        <f>O451*H451</f>
        <v>0</v>
      </c>
      <c r="Q451" s="90">
        <v>3.0000000000000001E-5</v>
      </c>
      <c r="R451" s="90">
        <f>Q451*H451</f>
        <v>6.5250000000000004E-3</v>
      </c>
      <c r="S451" s="90">
        <v>0</v>
      </c>
      <c r="T451" s="91">
        <f>S451*H451</f>
        <v>0</v>
      </c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R451" s="92" t="s">
        <v>163</v>
      </c>
      <c r="AT451" s="92" t="s">
        <v>158</v>
      </c>
      <c r="AU451" s="92" t="s">
        <v>83</v>
      </c>
      <c r="AY451" s="12" t="s">
        <v>156</v>
      </c>
      <c r="BE451" s="93">
        <f>IF(N451="základní",J451,0)</f>
        <v>0</v>
      </c>
      <c r="BF451" s="93">
        <f>IF(N451="snížená",J451,0)</f>
        <v>0</v>
      </c>
      <c r="BG451" s="93">
        <f>IF(N451="zákl. přenesená",J451,0)</f>
        <v>0</v>
      </c>
      <c r="BH451" s="93">
        <f>IF(N451="sníž. přenesená",J451,0)</f>
        <v>0</v>
      </c>
      <c r="BI451" s="93">
        <f>IF(N451="nulová",J451,0)</f>
        <v>0</v>
      </c>
      <c r="BJ451" s="12" t="s">
        <v>81</v>
      </c>
      <c r="BK451" s="93">
        <f>ROUND(I451*H451,2)</f>
        <v>0</v>
      </c>
      <c r="BL451" s="12" t="s">
        <v>163</v>
      </c>
      <c r="BM451" s="92" t="s">
        <v>430</v>
      </c>
    </row>
    <row r="452" spans="1:65" s="9" customFormat="1">
      <c r="B452" s="100"/>
      <c r="C452" s="276"/>
      <c r="D452" s="273" t="s">
        <v>164</v>
      </c>
      <c r="E452" s="277" t="s">
        <v>1</v>
      </c>
      <c r="F452" s="278" t="s">
        <v>431</v>
      </c>
      <c r="G452" s="276"/>
      <c r="H452" s="279">
        <v>217.5</v>
      </c>
      <c r="I452" s="102"/>
      <c r="J452" s="276"/>
      <c r="K452" s="276"/>
      <c r="L452" s="100"/>
      <c r="M452" s="103"/>
      <c r="N452" s="104"/>
      <c r="O452" s="104"/>
      <c r="P452" s="104"/>
      <c r="Q452" s="104"/>
      <c r="R452" s="104"/>
      <c r="S452" s="104"/>
      <c r="T452" s="105"/>
      <c r="AT452" s="101" t="s">
        <v>164</v>
      </c>
      <c r="AU452" s="101" t="s">
        <v>83</v>
      </c>
      <c r="AV452" s="9" t="s">
        <v>83</v>
      </c>
      <c r="AW452" s="9" t="s">
        <v>30</v>
      </c>
      <c r="AX452" s="9" t="s">
        <v>73</v>
      </c>
      <c r="AY452" s="101" t="s">
        <v>156</v>
      </c>
    </row>
    <row r="453" spans="1:65" s="10" customFormat="1">
      <c r="B453" s="106"/>
      <c r="C453" s="280"/>
      <c r="D453" s="273" t="s">
        <v>164</v>
      </c>
      <c r="E453" s="281" t="s">
        <v>1</v>
      </c>
      <c r="F453" s="282" t="s">
        <v>167</v>
      </c>
      <c r="G453" s="280"/>
      <c r="H453" s="283">
        <v>217.5</v>
      </c>
      <c r="I453" s="108"/>
      <c r="J453" s="280"/>
      <c r="K453" s="280"/>
      <c r="L453" s="106"/>
      <c r="M453" s="109"/>
      <c r="N453" s="110"/>
      <c r="O453" s="110"/>
      <c r="P453" s="110"/>
      <c r="Q453" s="110"/>
      <c r="R453" s="110"/>
      <c r="S453" s="110"/>
      <c r="T453" s="111"/>
      <c r="AT453" s="107" t="s">
        <v>164</v>
      </c>
      <c r="AU453" s="107" t="s">
        <v>83</v>
      </c>
      <c r="AV453" s="10" t="s">
        <v>163</v>
      </c>
      <c r="AW453" s="10" t="s">
        <v>30</v>
      </c>
      <c r="AX453" s="10" t="s">
        <v>81</v>
      </c>
      <c r="AY453" s="107" t="s">
        <v>156</v>
      </c>
    </row>
    <row r="454" spans="1:65" s="2" customFormat="1" ht="24.2" customHeight="1">
      <c r="A454" s="21"/>
      <c r="B454" s="86"/>
      <c r="C454" s="284" t="s">
        <v>259</v>
      </c>
      <c r="D454" s="284" t="s">
        <v>235</v>
      </c>
      <c r="E454" s="285" t="s">
        <v>432</v>
      </c>
      <c r="F454" s="286" t="s">
        <v>433</v>
      </c>
      <c r="G454" s="287" t="s">
        <v>355</v>
      </c>
      <c r="H454" s="288">
        <v>196.79</v>
      </c>
      <c r="I454" s="112"/>
      <c r="J454" s="289">
        <f>ROUND(I454*H454,2)</f>
        <v>0</v>
      </c>
      <c r="K454" s="286" t="s">
        <v>162</v>
      </c>
      <c r="L454" s="113"/>
      <c r="M454" s="114" t="s">
        <v>1</v>
      </c>
      <c r="N454" s="115" t="s">
        <v>38</v>
      </c>
      <c r="O454" s="36"/>
      <c r="P454" s="90">
        <f>O454*H454</f>
        <v>0</v>
      </c>
      <c r="Q454" s="90">
        <v>5.0000000000000001E-4</v>
      </c>
      <c r="R454" s="90">
        <f>Q454*H454</f>
        <v>9.8394999999999996E-2</v>
      </c>
      <c r="S454" s="90">
        <v>0</v>
      </c>
      <c r="T454" s="91">
        <f>S454*H454</f>
        <v>0</v>
      </c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R454" s="92" t="s">
        <v>176</v>
      </c>
      <c r="AT454" s="92" t="s">
        <v>235</v>
      </c>
      <c r="AU454" s="92" t="s">
        <v>83</v>
      </c>
      <c r="AY454" s="12" t="s">
        <v>156</v>
      </c>
      <c r="BE454" s="93">
        <f>IF(N454="základní",J454,0)</f>
        <v>0</v>
      </c>
      <c r="BF454" s="93">
        <f>IF(N454="snížená",J454,0)</f>
        <v>0</v>
      </c>
      <c r="BG454" s="93">
        <f>IF(N454="zákl. přenesená",J454,0)</f>
        <v>0</v>
      </c>
      <c r="BH454" s="93">
        <f>IF(N454="sníž. přenesená",J454,0)</f>
        <v>0</v>
      </c>
      <c r="BI454" s="93">
        <f>IF(N454="nulová",J454,0)</f>
        <v>0</v>
      </c>
      <c r="BJ454" s="12" t="s">
        <v>81</v>
      </c>
      <c r="BK454" s="93">
        <f>ROUND(I454*H454,2)</f>
        <v>0</v>
      </c>
      <c r="BL454" s="12" t="s">
        <v>163</v>
      </c>
      <c r="BM454" s="92" t="s">
        <v>434</v>
      </c>
    </row>
    <row r="455" spans="1:65" s="9" customFormat="1">
      <c r="B455" s="100"/>
      <c r="C455" s="276"/>
      <c r="D455" s="273" t="s">
        <v>164</v>
      </c>
      <c r="E455" s="277" t="s">
        <v>1</v>
      </c>
      <c r="F455" s="278" t="s">
        <v>435</v>
      </c>
      <c r="G455" s="276"/>
      <c r="H455" s="279">
        <v>217.5</v>
      </c>
      <c r="I455" s="102"/>
      <c r="J455" s="276"/>
      <c r="K455" s="276"/>
      <c r="L455" s="100"/>
      <c r="M455" s="103"/>
      <c r="N455" s="104"/>
      <c r="O455" s="104"/>
      <c r="P455" s="104"/>
      <c r="Q455" s="104"/>
      <c r="R455" s="104"/>
      <c r="S455" s="104"/>
      <c r="T455" s="105"/>
      <c r="AT455" s="101" t="s">
        <v>164</v>
      </c>
      <c r="AU455" s="101" t="s">
        <v>83</v>
      </c>
      <c r="AV455" s="9" t="s">
        <v>83</v>
      </c>
      <c r="AW455" s="9" t="s">
        <v>30</v>
      </c>
      <c r="AX455" s="9" t="s">
        <v>73</v>
      </c>
      <c r="AY455" s="101" t="s">
        <v>156</v>
      </c>
    </row>
    <row r="456" spans="1:65" s="9" customFormat="1">
      <c r="B456" s="100"/>
      <c r="C456" s="276"/>
      <c r="D456" s="273" t="s">
        <v>164</v>
      </c>
      <c r="E456" s="277" t="s">
        <v>1</v>
      </c>
      <c r="F456" s="278" t="s">
        <v>436</v>
      </c>
      <c r="G456" s="276"/>
      <c r="H456" s="279">
        <v>-38.6</v>
      </c>
      <c r="I456" s="102"/>
      <c r="J456" s="276"/>
      <c r="K456" s="276"/>
      <c r="L456" s="100"/>
      <c r="M456" s="103"/>
      <c r="N456" s="104"/>
      <c r="O456" s="104"/>
      <c r="P456" s="104"/>
      <c r="Q456" s="104"/>
      <c r="R456" s="104"/>
      <c r="S456" s="104"/>
      <c r="T456" s="105"/>
      <c r="AT456" s="101" t="s">
        <v>164</v>
      </c>
      <c r="AU456" s="101" t="s">
        <v>83</v>
      </c>
      <c r="AV456" s="9" t="s">
        <v>83</v>
      </c>
      <c r="AW456" s="9" t="s">
        <v>30</v>
      </c>
      <c r="AX456" s="9" t="s">
        <v>73</v>
      </c>
      <c r="AY456" s="101" t="s">
        <v>156</v>
      </c>
    </row>
    <row r="457" spans="1:65" s="10" customFormat="1">
      <c r="B457" s="106"/>
      <c r="C457" s="280"/>
      <c r="D457" s="273" t="s">
        <v>164</v>
      </c>
      <c r="E457" s="281" t="s">
        <v>1</v>
      </c>
      <c r="F457" s="282" t="s">
        <v>167</v>
      </c>
      <c r="G457" s="280"/>
      <c r="H457" s="283">
        <v>178.9</v>
      </c>
      <c r="I457" s="108"/>
      <c r="J457" s="280"/>
      <c r="K457" s="280"/>
      <c r="L457" s="106"/>
      <c r="M457" s="109"/>
      <c r="N457" s="110"/>
      <c r="O457" s="110"/>
      <c r="P457" s="110"/>
      <c r="Q457" s="110"/>
      <c r="R457" s="110"/>
      <c r="S457" s="110"/>
      <c r="T457" s="111"/>
      <c r="AT457" s="107" t="s">
        <v>164</v>
      </c>
      <c r="AU457" s="107" t="s">
        <v>83</v>
      </c>
      <c r="AV457" s="10" t="s">
        <v>163</v>
      </c>
      <c r="AW457" s="10" t="s">
        <v>30</v>
      </c>
      <c r="AX457" s="10" t="s">
        <v>73</v>
      </c>
      <c r="AY457" s="107" t="s">
        <v>156</v>
      </c>
    </row>
    <row r="458" spans="1:65" s="9" customFormat="1">
      <c r="B458" s="100"/>
      <c r="C458" s="276"/>
      <c r="D458" s="273" t="s">
        <v>164</v>
      </c>
      <c r="E458" s="277" t="s">
        <v>1</v>
      </c>
      <c r="F458" s="278" t="s">
        <v>437</v>
      </c>
      <c r="G458" s="276"/>
      <c r="H458" s="279">
        <v>196.79</v>
      </c>
      <c r="I458" s="102"/>
      <c r="J458" s="276"/>
      <c r="K458" s="276"/>
      <c r="L458" s="100"/>
      <c r="M458" s="103"/>
      <c r="N458" s="104"/>
      <c r="O458" s="104"/>
      <c r="P458" s="104"/>
      <c r="Q458" s="104"/>
      <c r="R458" s="104"/>
      <c r="S458" s="104"/>
      <c r="T458" s="105"/>
      <c r="AT458" s="101" t="s">
        <v>164</v>
      </c>
      <c r="AU458" s="101" t="s">
        <v>83</v>
      </c>
      <c r="AV458" s="9" t="s">
        <v>83</v>
      </c>
      <c r="AW458" s="9" t="s">
        <v>30</v>
      </c>
      <c r="AX458" s="9" t="s">
        <v>73</v>
      </c>
      <c r="AY458" s="101" t="s">
        <v>156</v>
      </c>
    </row>
    <row r="459" spans="1:65" s="10" customFormat="1">
      <c r="B459" s="106"/>
      <c r="C459" s="280"/>
      <c r="D459" s="273" t="s">
        <v>164</v>
      </c>
      <c r="E459" s="281" t="s">
        <v>1</v>
      </c>
      <c r="F459" s="282" t="s">
        <v>167</v>
      </c>
      <c r="G459" s="280"/>
      <c r="H459" s="283">
        <v>196.79</v>
      </c>
      <c r="I459" s="108"/>
      <c r="J459" s="280"/>
      <c r="K459" s="280"/>
      <c r="L459" s="106"/>
      <c r="M459" s="109"/>
      <c r="N459" s="110"/>
      <c r="O459" s="110"/>
      <c r="P459" s="110"/>
      <c r="Q459" s="110"/>
      <c r="R459" s="110"/>
      <c r="S459" s="110"/>
      <c r="T459" s="111"/>
      <c r="AT459" s="107" t="s">
        <v>164</v>
      </c>
      <c r="AU459" s="107" t="s">
        <v>83</v>
      </c>
      <c r="AV459" s="10" t="s">
        <v>163</v>
      </c>
      <c r="AW459" s="10" t="s">
        <v>30</v>
      </c>
      <c r="AX459" s="10" t="s">
        <v>81</v>
      </c>
      <c r="AY459" s="107" t="s">
        <v>156</v>
      </c>
    </row>
    <row r="460" spans="1:65" s="2" customFormat="1" ht="24.2" customHeight="1">
      <c r="A460" s="21"/>
      <c r="B460" s="86"/>
      <c r="C460" s="284" t="s">
        <v>438</v>
      </c>
      <c r="D460" s="284" t="s">
        <v>235</v>
      </c>
      <c r="E460" s="285" t="s">
        <v>439</v>
      </c>
      <c r="F460" s="286" t="s">
        <v>440</v>
      </c>
      <c r="G460" s="287" t="s">
        <v>355</v>
      </c>
      <c r="H460" s="288">
        <v>39.372</v>
      </c>
      <c r="I460" s="112"/>
      <c r="J460" s="289">
        <f>ROUND(I460*H460,2)</f>
        <v>0</v>
      </c>
      <c r="K460" s="286" t="s">
        <v>162</v>
      </c>
      <c r="L460" s="113"/>
      <c r="M460" s="114" t="s">
        <v>1</v>
      </c>
      <c r="N460" s="115" t="s">
        <v>38</v>
      </c>
      <c r="O460" s="36"/>
      <c r="P460" s="90">
        <f>O460*H460</f>
        <v>0</v>
      </c>
      <c r="Q460" s="90">
        <v>2.7999999999999998E-4</v>
      </c>
      <c r="R460" s="90">
        <f>Q460*H460</f>
        <v>1.102416E-2</v>
      </c>
      <c r="S460" s="90">
        <v>0</v>
      </c>
      <c r="T460" s="91">
        <f>S460*H460</f>
        <v>0</v>
      </c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R460" s="92" t="s">
        <v>176</v>
      </c>
      <c r="AT460" s="92" t="s">
        <v>235</v>
      </c>
      <c r="AU460" s="92" t="s">
        <v>83</v>
      </c>
      <c r="AY460" s="12" t="s">
        <v>156</v>
      </c>
      <c r="BE460" s="93">
        <f>IF(N460="základní",J460,0)</f>
        <v>0</v>
      </c>
      <c r="BF460" s="93">
        <f>IF(N460="snížená",J460,0)</f>
        <v>0</v>
      </c>
      <c r="BG460" s="93">
        <f>IF(N460="zákl. přenesená",J460,0)</f>
        <v>0</v>
      </c>
      <c r="BH460" s="93">
        <f>IF(N460="sníž. přenesená",J460,0)</f>
        <v>0</v>
      </c>
      <c r="BI460" s="93">
        <f>IF(N460="nulová",J460,0)</f>
        <v>0</v>
      </c>
      <c r="BJ460" s="12" t="s">
        <v>81</v>
      </c>
      <c r="BK460" s="93">
        <f>ROUND(I460*H460,2)</f>
        <v>0</v>
      </c>
      <c r="BL460" s="12" t="s">
        <v>163</v>
      </c>
      <c r="BM460" s="92" t="s">
        <v>441</v>
      </c>
    </row>
    <row r="461" spans="1:65" s="2" customFormat="1" ht="16.5" customHeight="1">
      <c r="A461" s="21"/>
      <c r="B461" s="86"/>
      <c r="C461" s="266" t="s">
        <v>265</v>
      </c>
      <c r="D461" s="266" t="s">
        <v>158</v>
      </c>
      <c r="E461" s="267" t="s">
        <v>442</v>
      </c>
      <c r="F461" s="268" t="s">
        <v>443</v>
      </c>
      <c r="G461" s="269" t="s">
        <v>355</v>
      </c>
      <c r="H461" s="270">
        <v>2700.7420000000002</v>
      </c>
      <c r="I461" s="87"/>
      <c r="J461" s="271">
        <f>ROUND(I461*H461,2)</f>
        <v>0</v>
      </c>
      <c r="K461" s="268" t="s">
        <v>162</v>
      </c>
      <c r="L461" s="22"/>
      <c r="M461" s="88" t="s">
        <v>1</v>
      </c>
      <c r="N461" s="89" t="s">
        <v>38</v>
      </c>
      <c r="O461" s="36"/>
      <c r="P461" s="90">
        <f>O461*H461</f>
        <v>0</v>
      </c>
      <c r="Q461" s="90">
        <v>0</v>
      </c>
      <c r="R461" s="90">
        <f>Q461*H461</f>
        <v>0</v>
      </c>
      <c r="S461" s="90">
        <v>0</v>
      </c>
      <c r="T461" s="91">
        <f>S461*H461</f>
        <v>0</v>
      </c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R461" s="92" t="s">
        <v>163</v>
      </c>
      <c r="AT461" s="92" t="s">
        <v>158</v>
      </c>
      <c r="AU461" s="92" t="s">
        <v>83</v>
      </c>
      <c r="AY461" s="12" t="s">
        <v>156</v>
      </c>
      <c r="BE461" s="93">
        <f>IF(N461="základní",J461,0)</f>
        <v>0</v>
      </c>
      <c r="BF461" s="93">
        <f>IF(N461="snížená",J461,0)</f>
        <v>0</v>
      </c>
      <c r="BG461" s="93">
        <f>IF(N461="zákl. přenesená",J461,0)</f>
        <v>0</v>
      </c>
      <c r="BH461" s="93">
        <f>IF(N461="sníž. přenesená",J461,0)</f>
        <v>0</v>
      </c>
      <c r="BI461" s="93">
        <f>IF(N461="nulová",J461,0)</f>
        <v>0</v>
      </c>
      <c r="BJ461" s="12" t="s">
        <v>81</v>
      </c>
      <c r="BK461" s="93">
        <f>ROUND(I461*H461,2)</f>
        <v>0</v>
      </c>
      <c r="BL461" s="12" t="s">
        <v>163</v>
      </c>
      <c r="BM461" s="92" t="s">
        <v>444</v>
      </c>
    </row>
    <row r="462" spans="1:65" s="8" customFormat="1">
      <c r="B462" s="94"/>
      <c r="C462" s="272"/>
      <c r="D462" s="273" t="s">
        <v>164</v>
      </c>
      <c r="E462" s="274" t="s">
        <v>1</v>
      </c>
      <c r="F462" s="275" t="s">
        <v>285</v>
      </c>
      <c r="G462" s="272"/>
      <c r="H462" s="274" t="s">
        <v>1</v>
      </c>
      <c r="I462" s="96"/>
      <c r="J462" s="272"/>
      <c r="K462" s="272"/>
      <c r="L462" s="94"/>
      <c r="M462" s="97"/>
      <c r="N462" s="98"/>
      <c r="O462" s="98"/>
      <c r="P462" s="98"/>
      <c r="Q462" s="98"/>
      <c r="R462" s="98"/>
      <c r="S462" s="98"/>
      <c r="T462" s="99"/>
      <c r="AT462" s="95" t="s">
        <v>164</v>
      </c>
      <c r="AU462" s="95" t="s">
        <v>83</v>
      </c>
      <c r="AV462" s="8" t="s">
        <v>81</v>
      </c>
      <c r="AW462" s="8" t="s">
        <v>30</v>
      </c>
      <c r="AX462" s="8" t="s">
        <v>73</v>
      </c>
      <c r="AY462" s="95" t="s">
        <v>156</v>
      </c>
    </row>
    <row r="463" spans="1:65" s="9" customFormat="1">
      <c r="B463" s="100"/>
      <c r="C463" s="276"/>
      <c r="D463" s="273" t="s">
        <v>164</v>
      </c>
      <c r="E463" s="277" t="s">
        <v>1</v>
      </c>
      <c r="F463" s="278" t="s">
        <v>445</v>
      </c>
      <c r="G463" s="276"/>
      <c r="H463" s="279">
        <v>2700.7420000000002</v>
      </c>
      <c r="I463" s="102"/>
      <c r="J463" s="276"/>
      <c r="K463" s="276"/>
      <c r="L463" s="100"/>
      <c r="M463" s="103"/>
      <c r="N463" s="104"/>
      <c r="O463" s="104"/>
      <c r="P463" s="104"/>
      <c r="Q463" s="104"/>
      <c r="R463" s="104"/>
      <c r="S463" s="104"/>
      <c r="T463" s="105"/>
      <c r="AT463" s="101" t="s">
        <v>164</v>
      </c>
      <c r="AU463" s="101" t="s">
        <v>83</v>
      </c>
      <c r="AV463" s="9" t="s">
        <v>83</v>
      </c>
      <c r="AW463" s="9" t="s">
        <v>30</v>
      </c>
      <c r="AX463" s="9" t="s">
        <v>73</v>
      </c>
      <c r="AY463" s="101" t="s">
        <v>156</v>
      </c>
    </row>
    <row r="464" spans="1:65" s="10" customFormat="1">
      <c r="B464" s="106"/>
      <c r="C464" s="280"/>
      <c r="D464" s="273" t="s">
        <v>164</v>
      </c>
      <c r="E464" s="281" t="s">
        <v>1</v>
      </c>
      <c r="F464" s="282" t="s">
        <v>167</v>
      </c>
      <c r="G464" s="280"/>
      <c r="H464" s="283">
        <v>2700.7420000000002</v>
      </c>
      <c r="I464" s="108"/>
      <c r="J464" s="280"/>
      <c r="K464" s="280"/>
      <c r="L464" s="106"/>
      <c r="M464" s="109"/>
      <c r="N464" s="110"/>
      <c r="O464" s="110"/>
      <c r="P464" s="110"/>
      <c r="Q464" s="110"/>
      <c r="R464" s="110"/>
      <c r="S464" s="110"/>
      <c r="T464" s="111"/>
      <c r="AT464" s="107" t="s">
        <v>164</v>
      </c>
      <c r="AU464" s="107" t="s">
        <v>83</v>
      </c>
      <c r="AV464" s="10" t="s">
        <v>163</v>
      </c>
      <c r="AW464" s="10" t="s">
        <v>30</v>
      </c>
      <c r="AX464" s="10" t="s">
        <v>81</v>
      </c>
      <c r="AY464" s="107" t="s">
        <v>156</v>
      </c>
    </row>
    <row r="465" spans="1:65" s="2" customFormat="1" ht="24.2" customHeight="1">
      <c r="A465" s="21"/>
      <c r="B465" s="86"/>
      <c r="C465" s="284" t="s">
        <v>446</v>
      </c>
      <c r="D465" s="284" t="s">
        <v>235</v>
      </c>
      <c r="E465" s="285" t="s">
        <v>447</v>
      </c>
      <c r="F465" s="286" t="s">
        <v>448</v>
      </c>
      <c r="G465" s="287" t="s">
        <v>355</v>
      </c>
      <c r="H465" s="288">
        <v>988.52599999999995</v>
      </c>
      <c r="I465" s="112"/>
      <c r="J465" s="289">
        <f>ROUND(I465*H465,2)</f>
        <v>0</v>
      </c>
      <c r="K465" s="286" t="s">
        <v>162</v>
      </c>
      <c r="L465" s="113"/>
      <c r="M465" s="114" t="s">
        <v>1</v>
      </c>
      <c r="N465" s="115" t="s">
        <v>38</v>
      </c>
      <c r="O465" s="36"/>
      <c r="P465" s="90">
        <f>O465*H465</f>
        <v>0</v>
      </c>
      <c r="Q465" s="90">
        <v>4.0000000000000003E-5</v>
      </c>
      <c r="R465" s="90">
        <f>Q465*H465</f>
        <v>3.954104E-2</v>
      </c>
      <c r="S465" s="90">
        <v>0</v>
      </c>
      <c r="T465" s="91">
        <f>S465*H465</f>
        <v>0</v>
      </c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R465" s="92" t="s">
        <v>176</v>
      </c>
      <c r="AT465" s="92" t="s">
        <v>235</v>
      </c>
      <c r="AU465" s="92" t="s">
        <v>83</v>
      </c>
      <c r="AY465" s="12" t="s">
        <v>156</v>
      </c>
      <c r="BE465" s="93">
        <f>IF(N465="základní",J465,0)</f>
        <v>0</v>
      </c>
      <c r="BF465" s="93">
        <f>IF(N465="snížená",J465,0)</f>
        <v>0</v>
      </c>
      <c r="BG465" s="93">
        <f>IF(N465="zákl. přenesená",J465,0)</f>
        <v>0</v>
      </c>
      <c r="BH465" s="93">
        <f>IF(N465="sníž. přenesená",J465,0)</f>
        <v>0</v>
      </c>
      <c r="BI465" s="93">
        <f>IF(N465="nulová",J465,0)</f>
        <v>0</v>
      </c>
      <c r="BJ465" s="12" t="s">
        <v>81</v>
      </c>
      <c r="BK465" s="93">
        <f>ROUND(I465*H465,2)</f>
        <v>0</v>
      </c>
      <c r="BL465" s="12" t="s">
        <v>163</v>
      </c>
      <c r="BM465" s="92" t="s">
        <v>449</v>
      </c>
    </row>
    <row r="466" spans="1:65" s="8" customFormat="1">
      <c r="B466" s="94"/>
      <c r="C466" s="272"/>
      <c r="D466" s="273" t="s">
        <v>164</v>
      </c>
      <c r="E466" s="274" t="s">
        <v>1</v>
      </c>
      <c r="F466" s="275" t="s">
        <v>358</v>
      </c>
      <c r="G466" s="272"/>
      <c r="H466" s="274" t="s">
        <v>1</v>
      </c>
      <c r="I466" s="96"/>
      <c r="J466" s="272"/>
      <c r="K466" s="272"/>
      <c r="L466" s="94"/>
      <c r="M466" s="97"/>
      <c r="N466" s="98"/>
      <c r="O466" s="98"/>
      <c r="P466" s="98"/>
      <c r="Q466" s="98"/>
      <c r="R466" s="98"/>
      <c r="S466" s="98"/>
      <c r="T466" s="99"/>
      <c r="AT466" s="95" t="s">
        <v>164</v>
      </c>
      <c r="AU466" s="95" t="s">
        <v>83</v>
      </c>
      <c r="AV466" s="8" t="s">
        <v>81</v>
      </c>
      <c r="AW466" s="8" t="s">
        <v>30</v>
      </c>
      <c r="AX466" s="8" t="s">
        <v>73</v>
      </c>
      <c r="AY466" s="95" t="s">
        <v>156</v>
      </c>
    </row>
    <row r="467" spans="1:65" s="8" customFormat="1">
      <c r="B467" s="94"/>
      <c r="C467" s="272"/>
      <c r="D467" s="273" t="s">
        <v>164</v>
      </c>
      <c r="E467" s="274" t="s">
        <v>1</v>
      </c>
      <c r="F467" s="275" t="s">
        <v>379</v>
      </c>
      <c r="G467" s="272"/>
      <c r="H467" s="274" t="s">
        <v>1</v>
      </c>
      <c r="I467" s="96"/>
      <c r="J467" s="272"/>
      <c r="K467" s="272"/>
      <c r="L467" s="94"/>
      <c r="M467" s="97"/>
      <c r="N467" s="98"/>
      <c r="O467" s="98"/>
      <c r="P467" s="98"/>
      <c r="Q467" s="98"/>
      <c r="R467" s="98"/>
      <c r="S467" s="98"/>
      <c r="T467" s="99"/>
      <c r="AT467" s="95" t="s">
        <v>164</v>
      </c>
      <c r="AU467" s="95" t="s">
        <v>83</v>
      </c>
      <c r="AV467" s="8" t="s">
        <v>81</v>
      </c>
      <c r="AW467" s="8" t="s">
        <v>30</v>
      </c>
      <c r="AX467" s="8" t="s">
        <v>73</v>
      </c>
      <c r="AY467" s="95" t="s">
        <v>156</v>
      </c>
    </row>
    <row r="468" spans="1:65" s="9" customFormat="1">
      <c r="B468" s="100"/>
      <c r="C468" s="276"/>
      <c r="D468" s="273" t="s">
        <v>164</v>
      </c>
      <c r="E468" s="277" t="s">
        <v>1</v>
      </c>
      <c r="F468" s="278" t="s">
        <v>450</v>
      </c>
      <c r="G468" s="276"/>
      <c r="H468" s="279">
        <v>523.79999999999995</v>
      </c>
      <c r="I468" s="102"/>
      <c r="J468" s="276"/>
      <c r="K468" s="276"/>
      <c r="L468" s="100"/>
      <c r="M468" s="103"/>
      <c r="N468" s="104"/>
      <c r="O468" s="104"/>
      <c r="P468" s="104"/>
      <c r="Q468" s="104"/>
      <c r="R468" s="104"/>
      <c r="S468" s="104"/>
      <c r="T468" s="105"/>
      <c r="AT468" s="101" t="s">
        <v>164</v>
      </c>
      <c r="AU468" s="101" t="s">
        <v>83</v>
      </c>
      <c r="AV468" s="9" t="s">
        <v>83</v>
      </c>
      <c r="AW468" s="9" t="s">
        <v>30</v>
      </c>
      <c r="AX468" s="9" t="s">
        <v>73</v>
      </c>
      <c r="AY468" s="101" t="s">
        <v>156</v>
      </c>
    </row>
    <row r="469" spans="1:65" s="9" customFormat="1">
      <c r="B469" s="100"/>
      <c r="C469" s="276"/>
      <c r="D469" s="273" t="s">
        <v>164</v>
      </c>
      <c r="E469" s="277" t="s">
        <v>1</v>
      </c>
      <c r="F469" s="278" t="s">
        <v>381</v>
      </c>
      <c r="G469" s="276"/>
      <c r="H469" s="279">
        <v>172.8</v>
      </c>
      <c r="I469" s="102"/>
      <c r="J469" s="276"/>
      <c r="K469" s="276"/>
      <c r="L469" s="100"/>
      <c r="M469" s="103"/>
      <c r="N469" s="104"/>
      <c r="O469" s="104"/>
      <c r="P469" s="104"/>
      <c r="Q469" s="104"/>
      <c r="R469" s="104"/>
      <c r="S469" s="104"/>
      <c r="T469" s="105"/>
      <c r="AT469" s="101" t="s">
        <v>164</v>
      </c>
      <c r="AU469" s="101" t="s">
        <v>83</v>
      </c>
      <c r="AV469" s="9" t="s">
        <v>83</v>
      </c>
      <c r="AW469" s="9" t="s">
        <v>30</v>
      </c>
      <c r="AX469" s="9" t="s">
        <v>73</v>
      </c>
      <c r="AY469" s="101" t="s">
        <v>156</v>
      </c>
    </row>
    <row r="470" spans="1:65" s="9" customFormat="1">
      <c r="B470" s="100"/>
      <c r="C470" s="276"/>
      <c r="D470" s="273" t="s">
        <v>164</v>
      </c>
      <c r="E470" s="277" t="s">
        <v>1</v>
      </c>
      <c r="F470" s="278" t="s">
        <v>382</v>
      </c>
      <c r="G470" s="276"/>
      <c r="H470" s="279">
        <v>56</v>
      </c>
      <c r="I470" s="102"/>
      <c r="J470" s="276"/>
      <c r="K470" s="276"/>
      <c r="L470" s="100"/>
      <c r="M470" s="103"/>
      <c r="N470" s="104"/>
      <c r="O470" s="104"/>
      <c r="P470" s="104"/>
      <c r="Q470" s="104"/>
      <c r="R470" s="104"/>
      <c r="S470" s="104"/>
      <c r="T470" s="105"/>
      <c r="AT470" s="101" t="s">
        <v>164</v>
      </c>
      <c r="AU470" s="101" t="s">
        <v>83</v>
      </c>
      <c r="AV470" s="9" t="s">
        <v>83</v>
      </c>
      <c r="AW470" s="9" t="s">
        <v>30</v>
      </c>
      <c r="AX470" s="9" t="s">
        <v>73</v>
      </c>
      <c r="AY470" s="101" t="s">
        <v>156</v>
      </c>
    </row>
    <row r="471" spans="1:65" s="9" customFormat="1">
      <c r="B471" s="100"/>
      <c r="C471" s="276"/>
      <c r="D471" s="273" t="s">
        <v>164</v>
      </c>
      <c r="E471" s="277" t="s">
        <v>1</v>
      </c>
      <c r="F471" s="278" t="s">
        <v>383</v>
      </c>
      <c r="G471" s="276"/>
      <c r="H471" s="279">
        <v>31.5</v>
      </c>
      <c r="I471" s="102"/>
      <c r="J471" s="276"/>
      <c r="K471" s="276"/>
      <c r="L471" s="100"/>
      <c r="M471" s="103"/>
      <c r="N471" s="104"/>
      <c r="O471" s="104"/>
      <c r="P471" s="104"/>
      <c r="Q471" s="104"/>
      <c r="R471" s="104"/>
      <c r="S471" s="104"/>
      <c r="T471" s="105"/>
      <c r="AT471" s="101" t="s">
        <v>164</v>
      </c>
      <c r="AU471" s="101" t="s">
        <v>83</v>
      </c>
      <c r="AV471" s="9" t="s">
        <v>83</v>
      </c>
      <c r="AW471" s="9" t="s">
        <v>30</v>
      </c>
      <c r="AX471" s="9" t="s">
        <v>73</v>
      </c>
      <c r="AY471" s="101" t="s">
        <v>156</v>
      </c>
    </row>
    <row r="472" spans="1:65" s="9" customFormat="1">
      <c r="B472" s="100"/>
      <c r="C472" s="276"/>
      <c r="D472" s="273" t="s">
        <v>164</v>
      </c>
      <c r="E472" s="277" t="s">
        <v>1</v>
      </c>
      <c r="F472" s="278" t="s">
        <v>384</v>
      </c>
      <c r="G472" s="276"/>
      <c r="H472" s="279">
        <v>21.6</v>
      </c>
      <c r="I472" s="102"/>
      <c r="J472" s="276"/>
      <c r="K472" s="276"/>
      <c r="L472" s="100"/>
      <c r="M472" s="103"/>
      <c r="N472" s="104"/>
      <c r="O472" s="104"/>
      <c r="P472" s="104"/>
      <c r="Q472" s="104"/>
      <c r="R472" s="104"/>
      <c r="S472" s="104"/>
      <c r="T472" s="105"/>
      <c r="AT472" s="101" t="s">
        <v>164</v>
      </c>
      <c r="AU472" s="101" t="s">
        <v>83</v>
      </c>
      <c r="AV472" s="9" t="s">
        <v>83</v>
      </c>
      <c r="AW472" s="9" t="s">
        <v>30</v>
      </c>
      <c r="AX472" s="9" t="s">
        <v>73</v>
      </c>
      <c r="AY472" s="101" t="s">
        <v>156</v>
      </c>
    </row>
    <row r="473" spans="1:65" s="9" customFormat="1">
      <c r="B473" s="100"/>
      <c r="C473" s="276"/>
      <c r="D473" s="273" t="s">
        <v>164</v>
      </c>
      <c r="E473" s="277" t="s">
        <v>1</v>
      </c>
      <c r="F473" s="278" t="s">
        <v>385</v>
      </c>
      <c r="G473" s="276"/>
      <c r="H473" s="279">
        <v>8.4</v>
      </c>
      <c r="I473" s="102"/>
      <c r="J473" s="276"/>
      <c r="K473" s="276"/>
      <c r="L473" s="100"/>
      <c r="M473" s="103"/>
      <c r="N473" s="104"/>
      <c r="O473" s="104"/>
      <c r="P473" s="104"/>
      <c r="Q473" s="104"/>
      <c r="R473" s="104"/>
      <c r="S473" s="104"/>
      <c r="T473" s="105"/>
      <c r="AT473" s="101" t="s">
        <v>164</v>
      </c>
      <c r="AU473" s="101" t="s">
        <v>83</v>
      </c>
      <c r="AV473" s="9" t="s">
        <v>83</v>
      </c>
      <c r="AW473" s="9" t="s">
        <v>30</v>
      </c>
      <c r="AX473" s="9" t="s">
        <v>73</v>
      </c>
      <c r="AY473" s="101" t="s">
        <v>156</v>
      </c>
    </row>
    <row r="474" spans="1:65" s="9" customFormat="1">
      <c r="B474" s="100"/>
      <c r="C474" s="276"/>
      <c r="D474" s="273" t="s">
        <v>164</v>
      </c>
      <c r="E474" s="277" t="s">
        <v>1</v>
      </c>
      <c r="F474" s="278" t="s">
        <v>386</v>
      </c>
      <c r="G474" s="276"/>
      <c r="H474" s="279">
        <v>14</v>
      </c>
      <c r="I474" s="102"/>
      <c r="J474" s="276"/>
      <c r="K474" s="276"/>
      <c r="L474" s="100"/>
      <c r="M474" s="103"/>
      <c r="N474" s="104"/>
      <c r="O474" s="104"/>
      <c r="P474" s="104"/>
      <c r="Q474" s="104"/>
      <c r="R474" s="104"/>
      <c r="S474" s="104"/>
      <c r="T474" s="105"/>
      <c r="AT474" s="101" t="s">
        <v>164</v>
      </c>
      <c r="AU474" s="101" t="s">
        <v>83</v>
      </c>
      <c r="AV474" s="9" t="s">
        <v>83</v>
      </c>
      <c r="AW474" s="9" t="s">
        <v>30</v>
      </c>
      <c r="AX474" s="9" t="s">
        <v>73</v>
      </c>
      <c r="AY474" s="101" t="s">
        <v>156</v>
      </c>
    </row>
    <row r="475" spans="1:65" s="9" customFormat="1">
      <c r="B475" s="100"/>
      <c r="C475" s="276"/>
      <c r="D475" s="273" t="s">
        <v>164</v>
      </c>
      <c r="E475" s="277" t="s">
        <v>1</v>
      </c>
      <c r="F475" s="278" t="s">
        <v>387</v>
      </c>
      <c r="G475" s="276"/>
      <c r="H475" s="279">
        <v>150</v>
      </c>
      <c r="I475" s="102"/>
      <c r="J475" s="276"/>
      <c r="K475" s="276"/>
      <c r="L475" s="100"/>
      <c r="M475" s="103"/>
      <c r="N475" s="104"/>
      <c r="O475" s="104"/>
      <c r="P475" s="104"/>
      <c r="Q475" s="104"/>
      <c r="R475" s="104"/>
      <c r="S475" s="104"/>
      <c r="T475" s="105"/>
      <c r="AT475" s="101" t="s">
        <v>164</v>
      </c>
      <c r="AU475" s="101" t="s">
        <v>83</v>
      </c>
      <c r="AV475" s="9" t="s">
        <v>83</v>
      </c>
      <c r="AW475" s="9" t="s">
        <v>30</v>
      </c>
      <c r="AX475" s="9" t="s">
        <v>73</v>
      </c>
      <c r="AY475" s="101" t="s">
        <v>156</v>
      </c>
    </row>
    <row r="476" spans="1:65" s="9" customFormat="1">
      <c r="B476" s="100"/>
      <c r="C476" s="276"/>
      <c r="D476" s="273" t="s">
        <v>164</v>
      </c>
      <c r="E476" s="277" t="s">
        <v>1</v>
      </c>
      <c r="F476" s="278" t="s">
        <v>388</v>
      </c>
      <c r="G476" s="276"/>
      <c r="H476" s="279">
        <v>100</v>
      </c>
      <c r="I476" s="102"/>
      <c r="J476" s="276"/>
      <c r="K476" s="276"/>
      <c r="L476" s="100"/>
      <c r="M476" s="103"/>
      <c r="N476" s="104"/>
      <c r="O476" s="104"/>
      <c r="P476" s="104"/>
      <c r="Q476" s="104"/>
      <c r="R476" s="104"/>
      <c r="S476" s="104"/>
      <c r="T476" s="105"/>
      <c r="AT476" s="101" t="s">
        <v>164</v>
      </c>
      <c r="AU476" s="101" t="s">
        <v>83</v>
      </c>
      <c r="AV476" s="9" t="s">
        <v>83</v>
      </c>
      <c r="AW476" s="9" t="s">
        <v>30</v>
      </c>
      <c r="AX476" s="9" t="s">
        <v>73</v>
      </c>
      <c r="AY476" s="101" t="s">
        <v>156</v>
      </c>
    </row>
    <row r="477" spans="1:65" s="9" customFormat="1">
      <c r="B477" s="100"/>
      <c r="C477" s="276"/>
      <c r="D477" s="273" t="s">
        <v>164</v>
      </c>
      <c r="E477" s="277" t="s">
        <v>1</v>
      </c>
      <c r="F477" s="278" t="s">
        <v>389</v>
      </c>
      <c r="G477" s="276"/>
      <c r="H477" s="279">
        <v>53.91</v>
      </c>
      <c r="I477" s="102"/>
      <c r="J477" s="276"/>
      <c r="K477" s="276"/>
      <c r="L477" s="100"/>
      <c r="M477" s="103"/>
      <c r="N477" s="104"/>
      <c r="O477" s="104"/>
      <c r="P477" s="104"/>
      <c r="Q477" s="104"/>
      <c r="R477" s="104"/>
      <c r="S477" s="104"/>
      <c r="T477" s="105"/>
      <c r="AT477" s="101" t="s">
        <v>164</v>
      </c>
      <c r="AU477" s="101" t="s">
        <v>83</v>
      </c>
      <c r="AV477" s="9" t="s">
        <v>83</v>
      </c>
      <c r="AW477" s="9" t="s">
        <v>30</v>
      </c>
      <c r="AX477" s="9" t="s">
        <v>73</v>
      </c>
      <c r="AY477" s="101" t="s">
        <v>156</v>
      </c>
    </row>
    <row r="478" spans="1:65" s="9" customFormat="1">
      <c r="B478" s="100"/>
      <c r="C478" s="276"/>
      <c r="D478" s="273" t="s">
        <v>164</v>
      </c>
      <c r="E478" s="277" t="s">
        <v>1</v>
      </c>
      <c r="F478" s="278" t="s">
        <v>390</v>
      </c>
      <c r="G478" s="276"/>
      <c r="H478" s="279">
        <v>35.94</v>
      </c>
      <c r="I478" s="102"/>
      <c r="J478" s="276"/>
      <c r="K478" s="276"/>
      <c r="L478" s="100"/>
      <c r="M478" s="103"/>
      <c r="N478" s="104"/>
      <c r="O478" s="104"/>
      <c r="P478" s="104"/>
      <c r="Q478" s="104"/>
      <c r="R478" s="104"/>
      <c r="S478" s="104"/>
      <c r="T478" s="105"/>
      <c r="AT478" s="101" t="s">
        <v>164</v>
      </c>
      <c r="AU478" s="101" t="s">
        <v>83</v>
      </c>
      <c r="AV478" s="9" t="s">
        <v>83</v>
      </c>
      <c r="AW478" s="9" t="s">
        <v>30</v>
      </c>
      <c r="AX478" s="9" t="s">
        <v>73</v>
      </c>
      <c r="AY478" s="101" t="s">
        <v>156</v>
      </c>
    </row>
    <row r="479" spans="1:65" s="9" customFormat="1">
      <c r="B479" s="100"/>
      <c r="C479" s="276"/>
      <c r="D479" s="273" t="s">
        <v>164</v>
      </c>
      <c r="E479" s="277" t="s">
        <v>1</v>
      </c>
      <c r="F479" s="278" t="s">
        <v>451</v>
      </c>
      <c r="G479" s="276"/>
      <c r="H479" s="279">
        <v>12.45</v>
      </c>
      <c r="I479" s="102"/>
      <c r="J479" s="276"/>
      <c r="K479" s="276"/>
      <c r="L479" s="100"/>
      <c r="M479" s="103"/>
      <c r="N479" s="104"/>
      <c r="O479" s="104"/>
      <c r="P479" s="104"/>
      <c r="Q479" s="104"/>
      <c r="R479" s="104"/>
      <c r="S479" s="104"/>
      <c r="T479" s="105"/>
      <c r="AT479" s="101" t="s">
        <v>164</v>
      </c>
      <c r="AU479" s="101" t="s">
        <v>83</v>
      </c>
      <c r="AV479" s="9" t="s">
        <v>83</v>
      </c>
      <c r="AW479" s="9" t="s">
        <v>30</v>
      </c>
      <c r="AX479" s="9" t="s">
        <v>73</v>
      </c>
      <c r="AY479" s="101" t="s">
        <v>156</v>
      </c>
    </row>
    <row r="480" spans="1:65" s="9" customFormat="1">
      <c r="B480" s="100"/>
      <c r="C480" s="276"/>
      <c r="D480" s="273" t="s">
        <v>164</v>
      </c>
      <c r="E480" s="277" t="s">
        <v>1</v>
      </c>
      <c r="F480" s="278" t="s">
        <v>391</v>
      </c>
      <c r="G480" s="276"/>
      <c r="H480" s="279">
        <v>7.5</v>
      </c>
      <c r="I480" s="102"/>
      <c r="J480" s="276"/>
      <c r="K480" s="276"/>
      <c r="L480" s="100"/>
      <c r="M480" s="103"/>
      <c r="N480" s="104"/>
      <c r="O480" s="104"/>
      <c r="P480" s="104"/>
      <c r="Q480" s="104"/>
      <c r="R480" s="104"/>
      <c r="S480" s="104"/>
      <c r="T480" s="105"/>
      <c r="AT480" s="101" t="s">
        <v>164</v>
      </c>
      <c r="AU480" s="101" t="s">
        <v>83</v>
      </c>
      <c r="AV480" s="9" t="s">
        <v>83</v>
      </c>
      <c r="AW480" s="9" t="s">
        <v>30</v>
      </c>
      <c r="AX480" s="9" t="s">
        <v>73</v>
      </c>
      <c r="AY480" s="101" t="s">
        <v>156</v>
      </c>
    </row>
    <row r="481" spans="1:65" s="9" customFormat="1">
      <c r="B481" s="100"/>
      <c r="C481" s="276"/>
      <c r="D481" s="273" t="s">
        <v>164</v>
      </c>
      <c r="E481" s="277" t="s">
        <v>1</v>
      </c>
      <c r="F481" s="278" t="s">
        <v>392</v>
      </c>
      <c r="G481" s="276"/>
      <c r="H481" s="279">
        <v>7.16</v>
      </c>
      <c r="I481" s="102"/>
      <c r="J481" s="276"/>
      <c r="K481" s="276"/>
      <c r="L481" s="100"/>
      <c r="M481" s="103"/>
      <c r="N481" s="104"/>
      <c r="O481" s="104"/>
      <c r="P481" s="104"/>
      <c r="Q481" s="104"/>
      <c r="R481" s="104"/>
      <c r="S481" s="104"/>
      <c r="T481" s="105"/>
      <c r="AT481" s="101" t="s">
        <v>164</v>
      </c>
      <c r="AU481" s="101" t="s">
        <v>83</v>
      </c>
      <c r="AV481" s="9" t="s">
        <v>83</v>
      </c>
      <c r="AW481" s="9" t="s">
        <v>30</v>
      </c>
      <c r="AX481" s="9" t="s">
        <v>73</v>
      </c>
      <c r="AY481" s="101" t="s">
        <v>156</v>
      </c>
    </row>
    <row r="482" spans="1:65" s="9" customFormat="1">
      <c r="B482" s="100"/>
      <c r="C482" s="276"/>
      <c r="D482" s="273" t="s">
        <v>164</v>
      </c>
      <c r="E482" s="277" t="s">
        <v>1</v>
      </c>
      <c r="F482" s="278" t="s">
        <v>393</v>
      </c>
      <c r="G482" s="276"/>
      <c r="H482" s="279">
        <v>15.75</v>
      </c>
      <c r="I482" s="102"/>
      <c r="J482" s="276"/>
      <c r="K482" s="276"/>
      <c r="L482" s="100"/>
      <c r="M482" s="103"/>
      <c r="N482" s="104"/>
      <c r="O482" s="104"/>
      <c r="P482" s="104"/>
      <c r="Q482" s="104"/>
      <c r="R482" s="104"/>
      <c r="S482" s="104"/>
      <c r="T482" s="105"/>
      <c r="AT482" s="101" t="s">
        <v>164</v>
      </c>
      <c r="AU482" s="101" t="s">
        <v>83</v>
      </c>
      <c r="AV482" s="9" t="s">
        <v>83</v>
      </c>
      <c r="AW482" s="9" t="s">
        <v>30</v>
      </c>
      <c r="AX482" s="9" t="s">
        <v>73</v>
      </c>
      <c r="AY482" s="101" t="s">
        <v>156</v>
      </c>
    </row>
    <row r="483" spans="1:65" s="9" customFormat="1">
      <c r="B483" s="100"/>
      <c r="C483" s="276"/>
      <c r="D483" s="273" t="s">
        <v>164</v>
      </c>
      <c r="E483" s="277" t="s">
        <v>1</v>
      </c>
      <c r="F483" s="278" t="s">
        <v>394</v>
      </c>
      <c r="G483" s="276"/>
      <c r="H483" s="279">
        <v>4.2</v>
      </c>
      <c r="I483" s="102"/>
      <c r="J483" s="276"/>
      <c r="K483" s="276"/>
      <c r="L483" s="100"/>
      <c r="M483" s="103"/>
      <c r="N483" s="104"/>
      <c r="O483" s="104"/>
      <c r="P483" s="104"/>
      <c r="Q483" s="104"/>
      <c r="R483" s="104"/>
      <c r="S483" s="104"/>
      <c r="T483" s="105"/>
      <c r="AT483" s="101" t="s">
        <v>164</v>
      </c>
      <c r="AU483" s="101" t="s">
        <v>83</v>
      </c>
      <c r="AV483" s="9" t="s">
        <v>83</v>
      </c>
      <c r="AW483" s="9" t="s">
        <v>30</v>
      </c>
      <c r="AX483" s="9" t="s">
        <v>73</v>
      </c>
      <c r="AY483" s="101" t="s">
        <v>156</v>
      </c>
    </row>
    <row r="484" spans="1:65" s="9" customFormat="1">
      <c r="B484" s="100"/>
      <c r="C484" s="276"/>
      <c r="D484" s="273" t="s">
        <v>164</v>
      </c>
      <c r="E484" s="277" t="s">
        <v>1</v>
      </c>
      <c r="F484" s="278" t="s">
        <v>395</v>
      </c>
      <c r="G484" s="276"/>
      <c r="H484" s="279">
        <v>7.2</v>
      </c>
      <c r="I484" s="102"/>
      <c r="J484" s="276"/>
      <c r="K484" s="276"/>
      <c r="L484" s="100"/>
      <c r="M484" s="103"/>
      <c r="N484" s="104"/>
      <c r="O484" s="104"/>
      <c r="P484" s="104"/>
      <c r="Q484" s="104"/>
      <c r="R484" s="104"/>
      <c r="S484" s="104"/>
      <c r="T484" s="105"/>
      <c r="AT484" s="101" t="s">
        <v>164</v>
      </c>
      <c r="AU484" s="101" t="s">
        <v>83</v>
      </c>
      <c r="AV484" s="9" t="s">
        <v>83</v>
      </c>
      <c r="AW484" s="9" t="s">
        <v>30</v>
      </c>
      <c r="AX484" s="9" t="s">
        <v>73</v>
      </c>
      <c r="AY484" s="101" t="s">
        <v>156</v>
      </c>
    </row>
    <row r="485" spans="1:65" s="9" customFormat="1">
      <c r="B485" s="100"/>
      <c r="C485" s="276"/>
      <c r="D485" s="273" t="s">
        <v>164</v>
      </c>
      <c r="E485" s="277" t="s">
        <v>1</v>
      </c>
      <c r="F485" s="278" t="s">
        <v>396</v>
      </c>
      <c r="G485" s="276"/>
      <c r="H485" s="279">
        <v>7.5</v>
      </c>
      <c r="I485" s="102"/>
      <c r="J485" s="276"/>
      <c r="K485" s="276"/>
      <c r="L485" s="100"/>
      <c r="M485" s="103"/>
      <c r="N485" s="104"/>
      <c r="O485" s="104"/>
      <c r="P485" s="104"/>
      <c r="Q485" s="104"/>
      <c r="R485" s="104"/>
      <c r="S485" s="104"/>
      <c r="T485" s="105"/>
      <c r="AT485" s="101" t="s">
        <v>164</v>
      </c>
      <c r="AU485" s="101" t="s">
        <v>83</v>
      </c>
      <c r="AV485" s="9" t="s">
        <v>83</v>
      </c>
      <c r="AW485" s="9" t="s">
        <v>30</v>
      </c>
      <c r="AX485" s="9" t="s">
        <v>73</v>
      </c>
      <c r="AY485" s="101" t="s">
        <v>156</v>
      </c>
    </row>
    <row r="486" spans="1:65" s="9" customFormat="1">
      <c r="B486" s="100"/>
      <c r="C486" s="276"/>
      <c r="D486" s="273" t="s">
        <v>164</v>
      </c>
      <c r="E486" s="277" t="s">
        <v>1</v>
      </c>
      <c r="F486" s="278" t="s">
        <v>452</v>
      </c>
      <c r="G486" s="276"/>
      <c r="H486" s="279">
        <v>-331.05</v>
      </c>
      <c r="I486" s="102"/>
      <c r="J486" s="276"/>
      <c r="K486" s="276"/>
      <c r="L486" s="100"/>
      <c r="M486" s="103"/>
      <c r="N486" s="104"/>
      <c r="O486" s="104"/>
      <c r="P486" s="104"/>
      <c r="Q486" s="104"/>
      <c r="R486" s="104"/>
      <c r="S486" s="104"/>
      <c r="T486" s="105"/>
      <c r="AT486" s="101" t="s">
        <v>164</v>
      </c>
      <c r="AU486" s="101" t="s">
        <v>83</v>
      </c>
      <c r="AV486" s="9" t="s">
        <v>83</v>
      </c>
      <c r="AW486" s="9" t="s">
        <v>30</v>
      </c>
      <c r="AX486" s="9" t="s">
        <v>73</v>
      </c>
      <c r="AY486" s="101" t="s">
        <v>156</v>
      </c>
    </row>
    <row r="487" spans="1:65" s="10" customFormat="1">
      <c r="B487" s="106"/>
      <c r="C487" s="280"/>
      <c r="D487" s="273" t="s">
        <v>164</v>
      </c>
      <c r="E487" s="281" t="s">
        <v>1</v>
      </c>
      <c r="F487" s="282" t="s">
        <v>167</v>
      </c>
      <c r="G487" s="280"/>
      <c r="H487" s="283">
        <v>898.66000000000031</v>
      </c>
      <c r="I487" s="108"/>
      <c r="J487" s="280"/>
      <c r="K487" s="280"/>
      <c r="L487" s="106"/>
      <c r="M487" s="109"/>
      <c r="N487" s="110"/>
      <c r="O487" s="110"/>
      <c r="P487" s="110"/>
      <c r="Q487" s="110"/>
      <c r="R487" s="110"/>
      <c r="S487" s="110"/>
      <c r="T487" s="111"/>
      <c r="AT487" s="107" t="s">
        <v>164</v>
      </c>
      <c r="AU487" s="107" t="s">
        <v>83</v>
      </c>
      <c r="AV487" s="10" t="s">
        <v>163</v>
      </c>
      <c r="AW487" s="10" t="s">
        <v>30</v>
      </c>
      <c r="AX487" s="10" t="s">
        <v>73</v>
      </c>
      <c r="AY487" s="107" t="s">
        <v>156</v>
      </c>
    </row>
    <row r="488" spans="1:65" s="9" customFormat="1">
      <c r="B488" s="100"/>
      <c r="C488" s="276"/>
      <c r="D488" s="273" t="s">
        <v>164</v>
      </c>
      <c r="E488" s="277" t="s">
        <v>1</v>
      </c>
      <c r="F488" s="278" t="s">
        <v>453</v>
      </c>
      <c r="G488" s="276"/>
      <c r="H488" s="279">
        <v>988.52599999999995</v>
      </c>
      <c r="I488" s="102"/>
      <c r="J488" s="276"/>
      <c r="K488" s="276"/>
      <c r="L488" s="100"/>
      <c r="M488" s="103"/>
      <c r="N488" s="104"/>
      <c r="O488" s="104"/>
      <c r="P488" s="104"/>
      <c r="Q488" s="104"/>
      <c r="R488" s="104"/>
      <c r="S488" s="104"/>
      <c r="T488" s="105"/>
      <c r="AT488" s="101" t="s">
        <v>164</v>
      </c>
      <c r="AU488" s="101" t="s">
        <v>83</v>
      </c>
      <c r="AV488" s="9" t="s">
        <v>83</v>
      </c>
      <c r="AW488" s="9" t="s">
        <v>30</v>
      </c>
      <c r="AX488" s="9" t="s">
        <v>73</v>
      </c>
      <c r="AY488" s="101" t="s">
        <v>156</v>
      </c>
    </row>
    <row r="489" spans="1:65" s="10" customFormat="1">
      <c r="B489" s="106"/>
      <c r="C489" s="280"/>
      <c r="D489" s="273" t="s">
        <v>164</v>
      </c>
      <c r="E489" s="281" t="s">
        <v>1</v>
      </c>
      <c r="F489" s="282" t="s">
        <v>167</v>
      </c>
      <c r="G489" s="280"/>
      <c r="H489" s="283">
        <v>988.52599999999995</v>
      </c>
      <c r="I489" s="108"/>
      <c r="J489" s="280"/>
      <c r="K489" s="280"/>
      <c r="L489" s="106"/>
      <c r="M489" s="109"/>
      <c r="N489" s="110"/>
      <c r="O489" s="110"/>
      <c r="P489" s="110"/>
      <c r="Q489" s="110"/>
      <c r="R489" s="110"/>
      <c r="S489" s="110"/>
      <c r="T489" s="111"/>
      <c r="AT489" s="107" t="s">
        <v>164</v>
      </c>
      <c r="AU489" s="107" t="s">
        <v>83</v>
      </c>
      <c r="AV489" s="10" t="s">
        <v>163</v>
      </c>
      <c r="AW489" s="10" t="s">
        <v>30</v>
      </c>
      <c r="AX489" s="10" t="s">
        <v>81</v>
      </c>
      <c r="AY489" s="107" t="s">
        <v>156</v>
      </c>
    </row>
    <row r="490" spans="1:65" s="2" customFormat="1" ht="16.5" customHeight="1">
      <c r="A490" s="21"/>
      <c r="B490" s="86"/>
      <c r="C490" s="284" t="s">
        <v>272</v>
      </c>
      <c r="D490" s="284" t="s">
        <v>235</v>
      </c>
      <c r="E490" s="285" t="s">
        <v>454</v>
      </c>
      <c r="F490" s="286" t="s">
        <v>455</v>
      </c>
      <c r="G490" s="287" t="s">
        <v>355</v>
      </c>
      <c r="H490" s="288">
        <v>936.76</v>
      </c>
      <c r="I490" s="112"/>
      <c r="J490" s="289">
        <f>ROUND(I490*H490,2)</f>
        <v>0</v>
      </c>
      <c r="K490" s="286" t="s">
        <v>162</v>
      </c>
      <c r="L490" s="113"/>
      <c r="M490" s="114" t="s">
        <v>1</v>
      </c>
      <c r="N490" s="115" t="s">
        <v>38</v>
      </c>
      <c r="O490" s="36"/>
      <c r="P490" s="90">
        <f>O490*H490</f>
        <v>0</v>
      </c>
      <c r="Q490" s="90">
        <v>3.0000000000000001E-5</v>
      </c>
      <c r="R490" s="90">
        <f>Q490*H490</f>
        <v>2.8102800000000001E-2</v>
      </c>
      <c r="S490" s="90">
        <v>0</v>
      </c>
      <c r="T490" s="91">
        <f>S490*H490</f>
        <v>0</v>
      </c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R490" s="92" t="s">
        <v>176</v>
      </c>
      <c r="AT490" s="92" t="s">
        <v>235</v>
      </c>
      <c r="AU490" s="92" t="s">
        <v>83</v>
      </c>
      <c r="AY490" s="12" t="s">
        <v>156</v>
      </c>
      <c r="BE490" s="93">
        <f>IF(N490="základní",J490,0)</f>
        <v>0</v>
      </c>
      <c r="BF490" s="93">
        <f>IF(N490="snížená",J490,0)</f>
        <v>0</v>
      </c>
      <c r="BG490" s="93">
        <f>IF(N490="zákl. přenesená",J490,0)</f>
        <v>0</v>
      </c>
      <c r="BH490" s="93">
        <f>IF(N490="sníž. přenesená",J490,0)</f>
        <v>0</v>
      </c>
      <c r="BI490" s="93">
        <f>IF(N490="nulová",J490,0)</f>
        <v>0</v>
      </c>
      <c r="BJ490" s="12" t="s">
        <v>81</v>
      </c>
      <c r="BK490" s="93">
        <f>ROUND(I490*H490,2)</f>
        <v>0</v>
      </c>
      <c r="BL490" s="12" t="s">
        <v>163</v>
      </c>
      <c r="BM490" s="92" t="s">
        <v>456</v>
      </c>
    </row>
    <row r="491" spans="1:65" s="8" customFormat="1">
      <c r="B491" s="94"/>
      <c r="C491" s="272"/>
      <c r="D491" s="273" t="s">
        <v>164</v>
      </c>
      <c r="E491" s="274" t="s">
        <v>1</v>
      </c>
      <c r="F491" s="275" t="s">
        <v>358</v>
      </c>
      <c r="G491" s="272"/>
      <c r="H491" s="274" t="s">
        <v>1</v>
      </c>
      <c r="I491" s="96"/>
      <c r="J491" s="272"/>
      <c r="K491" s="272"/>
      <c r="L491" s="94"/>
      <c r="M491" s="97"/>
      <c r="N491" s="98"/>
      <c r="O491" s="98"/>
      <c r="P491" s="98"/>
      <c r="Q491" s="98"/>
      <c r="R491" s="98"/>
      <c r="S491" s="98"/>
      <c r="T491" s="99"/>
      <c r="AT491" s="95" t="s">
        <v>164</v>
      </c>
      <c r="AU491" s="95" t="s">
        <v>83</v>
      </c>
      <c r="AV491" s="8" t="s">
        <v>81</v>
      </c>
      <c r="AW491" s="8" t="s">
        <v>30</v>
      </c>
      <c r="AX491" s="8" t="s">
        <v>73</v>
      </c>
      <c r="AY491" s="95" t="s">
        <v>156</v>
      </c>
    </row>
    <row r="492" spans="1:65" s="8" customFormat="1">
      <c r="B492" s="94"/>
      <c r="C492" s="272"/>
      <c r="D492" s="273" t="s">
        <v>164</v>
      </c>
      <c r="E492" s="274" t="s">
        <v>1</v>
      </c>
      <c r="F492" s="275" t="s">
        <v>379</v>
      </c>
      <c r="G492" s="272"/>
      <c r="H492" s="274" t="s">
        <v>1</v>
      </c>
      <c r="I492" s="96"/>
      <c r="J492" s="272"/>
      <c r="K492" s="272"/>
      <c r="L492" s="94"/>
      <c r="M492" s="97"/>
      <c r="N492" s="98"/>
      <c r="O492" s="98"/>
      <c r="P492" s="98"/>
      <c r="Q492" s="98"/>
      <c r="R492" s="98"/>
      <c r="S492" s="98"/>
      <c r="T492" s="99"/>
      <c r="AT492" s="95" t="s">
        <v>164</v>
      </c>
      <c r="AU492" s="95" t="s">
        <v>83</v>
      </c>
      <c r="AV492" s="8" t="s">
        <v>81</v>
      </c>
      <c r="AW492" s="8" t="s">
        <v>30</v>
      </c>
      <c r="AX492" s="8" t="s">
        <v>73</v>
      </c>
      <c r="AY492" s="95" t="s">
        <v>156</v>
      </c>
    </row>
    <row r="493" spans="1:65" s="9" customFormat="1">
      <c r="B493" s="100"/>
      <c r="C493" s="276"/>
      <c r="D493" s="273" t="s">
        <v>164</v>
      </c>
      <c r="E493" s="277" t="s">
        <v>1</v>
      </c>
      <c r="F493" s="278" t="s">
        <v>457</v>
      </c>
      <c r="G493" s="276"/>
      <c r="H493" s="279">
        <v>407.4</v>
      </c>
      <c r="I493" s="102"/>
      <c r="J493" s="276"/>
      <c r="K493" s="276"/>
      <c r="L493" s="100"/>
      <c r="M493" s="103"/>
      <c r="N493" s="104"/>
      <c r="O493" s="104"/>
      <c r="P493" s="104"/>
      <c r="Q493" s="104"/>
      <c r="R493" s="104"/>
      <c r="S493" s="104"/>
      <c r="T493" s="105"/>
      <c r="AT493" s="101" t="s">
        <v>164</v>
      </c>
      <c r="AU493" s="101" t="s">
        <v>83</v>
      </c>
      <c r="AV493" s="9" t="s">
        <v>83</v>
      </c>
      <c r="AW493" s="9" t="s">
        <v>30</v>
      </c>
      <c r="AX493" s="9" t="s">
        <v>73</v>
      </c>
      <c r="AY493" s="101" t="s">
        <v>156</v>
      </c>
    </row>
    <row r="494" spans="1:65" s="9" customFormat="1">
      <c r="B494" s="100"/>
      <c r="C494" s="276"/>
      <c r="D494" s="273" t="s">
        <v>164</v>
      </c>
      <c r="E494" s="277" t="s">
        <v>1</v>
      </c>
      <c r="F494" s="278" t="s">
        <v>458</v>
      </c>
      <c r="G494" s="276"/>
      <c r="H494" s="279">
        <v>144</v>
      </c>
      <c r="I494" s="102"/>
      <c r="J494" s="276"/>
      <c r="K494" s="276"/>
      <c r="L494" s="100"/>
      <c r="M494" s="103"/>
      <c r="N494" s="104"/>
      <c r="O494" s="104"/>
      <c r="P494" s="104"/>
      <c r="Q494" s="104"/>
      <c r="R494" s="104"/>
      <c r="S494" s="104"/>
      <c r="T494" s="105"/>
      <c r="AT494" s="101" t="s">
        <v>164</v>
      </c>
      <c r="AU494" s="101" t="s">
        <v>83</v>
      </c>
      <c r="AV494" s="9" t="s">
        <v>83</v>
      </c>
      <c r="AW494" s="9" t="s">
        <v>30</v>
      </c>
      <c r="AX494" s="9" t="s">
        <v>73</v>
      </c>
      <c r="AY494" s="101" t="s">
        <v>156</v>
      </c>
    </row>
    <row r="495" spans="1:65" s="9" customFormat="1">
      <c r="B495" s="100"/>
      <c r="C495" s="276"/>
      <c r="D495" s="273" t="s">
        <v>164</v>
      </c>
      <c r="E495" s="277" t="s">
        <v>1</v>
      </c>
      <c r="F495" s="278" t="s">
        <v>459</v>
      </c>
      <c r="G495" s="276"/>
      <c r="H495" s="279">
        <v>41</v>
      </c>
      <c r="I495" s="102"/>
      <c r="J495" s="276"/>
      <c r="K495" s="276"/>
      <c r="L495" s="100"/>
      <c r="M495" s="103"/>
      <c r="N495" s="104"/>
      <c r="O495" s="104"/>
      <c r="P495" s="104"/>
      <c r="Q495" s="104"/>
      <c r="R495" s="104"/>
      <c r="S495" s="104"/>
      <c r="T495" s="105"/>
      <c r="AT495" s="101" t="s">
        <v>164</v>
      </c>
      <c r="AU495" s="101" t="s">
        <v>83</v>
      </c>
      <c r="AV495" s="9" t="s">
        <v>83</v>
      </c>
      <c r="AW495" s="9" t="s">
        <v>30</v>
      </c>
      <c r="AX495" s="9" t="s">
        <v>73</v>
      </c>
      <c r="AY495" s="101" t="s">
        <v>156</v>
      </c>
    </row>
    <row r="496" spans="1:65" s="9" customFormat="1">
      <c r="B496" s="100"/>
      <c r="C496" s="276"/>
      <c r="D496" s="273" t="s">
        <v>164</v>
      </c>
      <c r="E496" s="277" t="s">
        <v>1</v>
      </c>
      <c r="F496" s="278" t="s">
        <v>460</v>
      </c>
      <c r="G496" s="276"/>
      <c r="H496" s="279">
        <v>21</v>
      </c>
      <c r="I496" s="102"/>
      <c r="J496" s="276"/>
      <c r="K496" s="276"/>
      <c r="L496" s="100"/>
      <c r="M496" s="103"/>
      <c r="N496" s="104"/>
      <c r="O496" s="104"/>
      <c r="P496" s="104"/>
      <c r="Q496" s="104"/>
      <c r="R496" s="104"/>
      <c r="S496" s="104"/>
      <c r="T496" s="105"/>
      <c r="AT496" s="101" t="s">
        <v>164</v>
      </c>
      <c r="AU496" s="101" t="s">
        <v>83</v>
      </c>
      <c r="AV496" s="9" t="s">
        <v>83</v>
      </c>
      <c r="AW496" s="9" t="s">
        <v>30</v>
      </c>
      <c r="AX496" s="9" t="s">
        <v>73</v>
      </c>
      <c r="AY496" s="101" t="s">
        <v>156</v>
      </c>
    </row>
    <row r="497" spans="2:51" s="9" customFormat="1">
      <c r="B497" s="100"/>
      <c r="C497" s="276"/>
      <c r="D497" s="273" t="s">
        <v>164</v>
      </c>
      <c r="E497" s="277" t="s">
        <v>1</v>
      </c>
      <c r="F497" s="278" t="s">
        <v>461</v>
      </c>
      <c r="G497" s="276"/>
      <c r="H497" s="279">
        <v>9.6</v>
      </c>
      <c r="I497" s="102"/>
      <c r="J497" s="276"/>
      <c r="K497" s="276"/>
      <c r="L497" s="100"/>
      <c r="M497" s="103"/>
      <c r="N497" s="104"/>
      <c r="O497" s="104"/>
      <c r="P497" s="104"/>
      <c r="Q497" s="104"/>
      <c r="R497" s="104"/>
      <c r="S497" s="104"/>
      <c r="T497" s="105"/>
      <c r="AT497" s="101" t="s">
        <v>164</v>
      </c>
      <c r="AU497" s="101" t="s">
        <v>83</v>
      </c>
      <c r="AV497" s="9" t="s">
        <v>83</v>
      </c>
      <c r="AW497" s="9" t="s">
        <v>30</v>
      </c>
      <c r="AX497" s="9" t="s">
        <v>73</v>
      </c>
      <c r="AY497" s="101" t="s">
        <v>156</v>
      </c>
    </row>
    <row r="498" spans="2:51" s="9" customFormat="1">
      <c r="B498" s="100"/>
      <c r="C498" s="276"/>
      <c r="D498" s="273" t="s">
        <v>164</v>
      </c>
      <c r="E498" s="277" t="s">
        <v>1</v>
      </c>
      <c r="F498" s="278" t="s">
        <v>462</v>
      </c>
      <c r="G498" s="276"/>
      <c r="H498" s="279">
        <v>4.8</v>
      </c>
      <c r="I498" s="102"/>
      <c r="J498" s="276"/>
      <c r="K498" s="276"/>
      <c r="L498" s="100"/>
      <c r="M498" s="103"/>
      <c r="N498" s="104"/>
      <c r="O498" s="104"/>
      <c r="P498" s="104"/>
      <c r="Q498" s="104"/>
      <c r="R498" s="104"/>
      <c r="S498" s="104"/>
      <c r="T498" s="105"/>
      <c r="AT498" s="101" t="s">
        <v>164</v>
      </c>
      <c r="AU498" s="101" t="s">
        <v>83</v>
      </c>
      <c r="AV498" s="9" t="s">
        <v>83</v>
      </c>
      <c r="AW498" s="9" t="s">
        <v>30</v>
      </c>
      <c r="AX498" s="9" t="s">
        <v>73</v>
      </c>
      <c r="AY498" s="101" t="s">
        <v>156</v>
      </c>
    </row>
    <row r="499" spans="2:51" s="9" customFormat="1">
      <c r="B499" s="100"/>
      <c r="C499" s="276"/>
      <c r="D499" s="273" t="s">
        <v>164</v>
      </c>
      <c r="E499" s="277" t="s">
        <v>1</v>
      </c>
      <c r="F499" s="278" t="s">
        <v>463</v>
      </c>
      <c r="G499" s="276"/>
      <c r="H499" s="279">
        <v>4</v>
      </c>
      <c r="I499" s="102"/>
      <c r="J499" s="276"/>
      <c r="K499" s="276"/>
      <c r="L499" s="100"/>
      <c r="M499" s="103"/>
      <c r="N499" s="104"/>
      <c r="O499" s="104"/>
      <c r="P499" s="104"/>
      <c r="Q499" s="104"/>
      <c r="R499" s="104"/>
      <c r="S499" s="104"/>
      <c r="T499" s="105"/>
      <c r="AT499" s="101" t="s">
        <v>164</v>
      </c>
      <c r="AU499" s="101" t="s">
        <v>83</v>
      </c>
      <c r="AV499" s="9" t="s">
        <v>83</v>
      </c>
      <c r="AW499" s="9" t="s">
        <v>30</v>
      </c>
      <c r="AX499" s="9" t="s">
        <v>73</v>
      </c>
      <c r="AY499" s="101" t="s">
        <v>156</v>
      </c>
    </row>
    <row r="500" spans="2:51" s="9" customFormat="1">
      <c r="B500" s="100"/>
      <c r="C500" s="276"/>
      <c r="D500" s="273" t="s">
        <v>164</v>
      </c>
      <c r="E500" s="277" t="s">
        <v>1</v>
      </c>
      <c r="F500" s="278" t="s">
        <v>464</v>
      </c>
      <c r="G500" s="276"/>
      <c r="H500" s="279">
        <v>127.2</v>
      </c>
      <c r="I500" s="102"/>
      <c r="J500" s="276"/>
      <c r="K500" s="276"/>
      <c r="L500" s="100"/>
      <c r="M500" s="103"/>
      <c r="N500" s="104"/>
      <c r="O500" s="104"/>
      <c r="P500" s="104"/>
      <c r="Q500" s="104"/>
      <c r="R500" s="104"/>
      <c r="S500" s="104"/>
      <c r="T500" s="105"/>
      <c r="AT500" s="101" t="s">
        <v>164</v>
      </c>
      <c r="AU500" s="101" t="s">
        <v>83</v>
      </c>
      <c r="AV500" s="9" t="s">
        <v>83</v>
      </c>
      <c r="AW500" s="9" t="s">
        <v>30</v>
      </c>
      <c r="AX500" s="9" t="s">
        <v>73</v>
      </c>
      <c r="AY500" s="101" t="s">
        <v>156</v>
      </c>
    </row>
    <row r="501" spans="2:51" s="9" customFormat="1">
      <c r="B501" s="100"/>
      <c r="C501" s="276"/>
      <c r="D501" s="273" t="s">
        <v>164</v>
      </c>
      <c r="E501" s="277" t="s">
        <v>1</v>
      </c>
      <c r="F501" s="278" t="s">
        <v>465</v>
      </c>
      <c r="G501" s="276"/>
      <c r="H501" s="279">
        <v>84.8</v>
      </c>
      <c r="I501" s="102"/>
      <c r="J501" s="276"/>
      <c r="K501" s="276"/>
      <c r="L501" s="100"/>
      <c r="M501" s="103"/>
      <c r="N501" s="104"/>
      <c r="O501" s="104"/>
      <c r="P501" s="104"/>
      <c r="Q501" s="104"/>
      <c r="R501" s="104"/>
      <c r="S501" s="104"/>
      <c r="T501" s="105"/>
      <c r="AT501" s="101" t="s">
        <v>164</v>
      </c>
      <c r="AU501" s="101" t="s">
        <v>83</v>
      </c>
      <c r="AV501" s="9" t="s">
        <v>83</v>
      </c>
      <c r="AW501" s="9" t="s">
        <v>30</v>
      </c>
      <c r="AX501" s="9" t="s">
        <v>73</v>
      </c>
      <c r="AY501" s="101" t="s">
        <v>156</v>
      </c>
    </row>
    <row r="502" spans="2:51" s="9" customFormat="1">
      <c r="B502" s="100"/>
      <c r="C502" s="276"/>
      <c r="D502" s="273" t="s">
        <v>164</v>
      </c>
      <c r="E502" s="277" t="s">
        <v>1</v>
      </c>
      <c r="F502" s="278" t="s">
        <v>466</v>
      </c>
      <c r="G502" s="276"/>
      <c r="H502" s="279">
        <v>43.2</v>
      </c>
      <c r="I502" s="102"/>
      <c r="J502" s="276"/>
      <c r="K502" s="276"/>
      <c r="L502" s="100"/>
      <c r="M502" s="103"/>
      <c r="N502" s="104"/>
      <c r="O502" s="104"/>
      <c r="P502" s="104"/>
      <c r="Q502" s="104"/>
      <c r="R502" s="104"/>
      <c r="S502" s="104"/>
      <c r="T502" s="105"/>
      <c r="AT502" s="101" t="s">
        <v>164</v>
      </c>
      <c r="AU502" s="101" t="s">
        <v>83</v>
      </c>
      <c r="AV502" s="9" t="s">
        <v>83</v>
      </c>
      <c r="AW502" s="9" t="s">
        <v>30</v>
      </c>
      <c r="AX502" s="9" t="s">
        <v>73</v>
      </c>
      <c r="AY502" s="101" t="s">
        <v>156</v>
      </c>
    </row>
    <row r="503" spans="2:51" s="9" customFormat="1">
      <c r="B503" s="100"/>
      <c r="C503" s="276"/>
      <c r="D503" s="273" t="s">
        <v>164</v>
      </c>
      <c r="E503" s="277" t="s">
        <v>1</v>
      </c>
      <c r="F503" s="278" t="s">
        <v>467</v>
      </c>
      <c r="G503" s="276"/>
      <c r="H503" s="279">
        <v>28.8</v>
      </c>
      <c r="I503" s="102"/>
      <c r="J503" s="276"/>
      <c r="K503" s="276"/>
      <c r="L503" s="100"/>
      <c r="M503" s="103"/>
      <c r="N503" s="104"/>
      <c r="O503" s="104"/>
      <c r="P503" s="104"/>
      <c r="Q503" s="104"/>
      <c r="R503" s="104"/>
      <c r="S503" s="104"/>
      <c r="T503" s="105"/>
      <c r="AT503" s="101" t="s">
        <v>164</v>
      </c>
      <c r="AU503" s="101" t="s">
        <v>83</v>
      </c>
      <c r="AV503" s="9" t="s">
        <v>83</v>
      </c>
      <c r="AW503" s="9" t="s">
        <v>30</v>
      </c>
      <c r="AX503" s="9" t="s">
        <v>73</v>
      </c>
      <c r="AY503" s="101" t="s">
        <v>156</v>
      </c>
    </row>
    <row r="504" spans="2:51" s="9" customFormat="1">
      <c r="B504" s="100"/>
      <c r="C504" s="276"/>
      <c r="D504" s="273" t="s">
        <v>164</v>
      </c>
      <c r="E504" s="277" t="s">
        <v>1</v>
      </c>
      <c r="F504" s="278" t="s">
        <v>468</v>
      </c>
      <c r="G504" s="276"/>
      <c r="H504" s="279">
        <v>9</v>
      </c>
      <c r="I504" s="102"/>
      <c r="J504" s="276"/>
      <c r="K504" s="276"/>
      <c r="L504" s="100"/>
      <c r="M504" s="103"/>
      <c r="N504" s="104"/>
      <c r="O504" s="104"/>
      <c r="P504" s="104"/>
      <c r="Q504" s="104"/>
      <c r="R504" s="104"/>
      <c r="S504" s="104"/>
      <c r="T504" s="105"/>
      <c r="AT504" s="101" t="s">
        <v>164</v>
      </c>
      <c r="AU504" s="101" t="s">
        <v>83</v>
      </c>
      <c r="AV504" s="9" t="s">
        <v>83</v>
      </c>
      <c r="AW504" s="9" t="s">
        <v>30</v>
      </c>
      <c r="AX504" s="9" t="s">
        <v>73</v>
      </c>
      <c r="AY504" s="101" t="s">
        <v>156</v>
      </c>
    </row>
    <row r="505" spans="2:51" s="9" customFormat="1">
      <c r="B505" s="100"/>
      <c r="C505" s="276"/>
      <c r="D505" s="273" t="s">
        <v>164</v>
      </c>
      <c r="E505" s="277" t="s">
        <v>1</v>
      </c>
      <c r="F505" s="278" t="s">
        <v>469</v>
      </c>
      <c r="G505" s="276"/>
      <c r="H505" s="279">
        <v>6</v>
      </c>
      <c r="I505" s="102"/>
      <c r="J505" s="276"/>
      <c r="K505" s="276"/>
      <c r="L505" s="100"/>
      <c r="M505" s="103"/>
      <c r="N505" s="104"/>
      <c r="O505" s="104"/>
      <c r="P505" s="104"/>
      <c r="Q505" s="104"/>
      <c r="R505" s="104"/>
      <c r="S505" s="104"/>
      <c r="T505" s="105"/>
      <c r="AT505" s="101" t="s">
        <v>164</v>
      </c>
      <c r="AU505" s="101" t="s">
        <v>83</v>
      </c>
      <c r="AV505" s="9" t="s">
        <v>83</v>
      </c>
      <c r="AW505" s="9" t="s">
        <v>30</v>
      </c>
      <c r="AX505" s="9" t="s">
        <v>73</v>
      </c>
      <c r="AY505" s="101" t="s">
        <v>156</v>
      </c>
    </row>
    <row r="506" spans="2:51" s="9" customFormat="1">
      <c r="B506" s="100"/>
      <c r="C506" s="276"/>
      <c r="D506" s="273" t="s">
        <v>164</v>
      </c>
      <c r="E506" s="277" t="s">
        <v>1</v>
      </c>
      <c r="F506" s="278" t="s">
        <v>470</v>
      </c>
      <c r="G506" s="276"/>
      <c r="H506" s="279">
        <v>5.2</v>
      </c>
      <c r="I506" s="102"/>
      <c r="J506" s="276"/>
      <c r="K506" s="276"/>
      <c r="L506" s="100"/>
      <c r="M506" s="103"/>
      <c r="N506" s="104"/>
      <c r="O506" s="104"/>
      <c r="P506" s="104"/>
      <c r="Q506" s="104"/>
      <c r="R506" s="104"/>
      <c r="S506" s="104"/>
      <c r="T506" s="105"/>
      <c r="AT506" s="101" t="s">
        <v>164</v>
      </c>
      <c r="AU506" s="101" t="s">
        <v>83</v>
      </c>
      <c r="AV506" s="9" t="s">
        <v>83</v>
      </c>
      <c r="AW506" s="9" t="s">
        <v>30</v>
      </c>
      <c r="AX506" s="9" t="s">
        <v>73</v>
      </c>
      <c r="AY506" s="101" t="s">
        <v>156</v>
      </c>
    </row>
    <row r="507" spans="2:51" s="9" customFormat="1">
      <c r="B507" s="100"/>
      <c r="C507" s="276"/>
      <c r="D507" s="273" t="s">
        <v>164</v>
      </c>
      <c r="E507" s="277" t="s">
        <v>1</v>
      </c>
      <c r="F507" s="278" t="s">
        <v>471</v>
      </c>
      <c r="G507" s="276"/>
      <c r="H507" s="279">
        <v>9</v>
      </c>
      <c r="I507" s="102"/>
      <c r="J507" s="276"/>
      <c r="K507" s="276"/>
      <c r="L507" s="100"/>
      <c r="M507" s="103"/>
      <c r="N507" s="104"/>
      <c r="O507" s="104"/>
      <c r="P507" s="104"/>
      <c r="Q507" s="104"/>
      <c r="R507" s="104"/>
      <c r="S507" s="104"/>
      <c r="T507" s="105"/>
      <c r="AT507" s="101" t="s">
        <v>164</v>
      </c>
      <c r="AU507" s="101" t="s">
        <v>83</v>
      </c>
      <c r="AV507" s="9" t="s">
        <v>83</v>
      </c>
      <c r="AW507" s="9" t="s">
        <v>30</v>
      </c>
      <c r="AX507" s="9" t="s">
        <v>73</v>
      </c>
      <c r="AY507" s="101" t="s">
        <v>156</v>
      </c>
    </row>
    <row r="508" spans="2:51" s="9" customFormat="1">
      <c r="B508" s="100"/>
      <c r="C508" s="276"/>
      <c r="D508" s="273" t="s">
        <v>164</v>
      </c>
      <c r="E508" s="277" t="s">
        <v>1</v>
      </c>
      <c r="F508" s="278" t="s">
        <v>472</v>
      </c>
      <c r="G508" s="276"/>
      <c r="H508" s="279">
        <v>3</v>
      </c>
      <c r="I508" s="102"/>
      <c r="J508" s="276"/>
      <c r="K508" s="276"/>
      <c r="L508" s="100"/>
      <c r="M508" s="103"/>
      <c r="N508" s="104"/>
      <c r="O508" s="104"/>
      <c r="P508" s="104"/>
      <c r="Q508" s="104"/>
      <c r="R508" s="104"/>
      <c r="S508" s="104"/>
      <c r="T508" s="105"/>
      <c r="AT508" s="101" t="s">
        <v>164</v>
      </c>
      <c r="AU508" s="101" t="s">
        <v>83</v>
      </c>
      <c r="AV508" s="9" t="s">
        <v>83</v>
      </c>
      <c r="AW508" s="9" t="s">
        <v>30</v>
      </c>
      <c r="AX508" s="9" t="s">
        <v>73</v>
      </c>
      <c r="AY508" s="101" t="s">
        <v>156</v>
      </c>
    </row>
    <row r="509" spans="2:51" s="9" customFormat="1">
      <c r="B509" s="100"/>
      <c r="C509" s="276"/>
      <c r="D509" s="273" t="s">
        <v>164</v>
      </c>
      <c r="E509" s="277" t="s">
        <v>1</v>
      </c>
      <c r="F509" s="278" t="s">
        <v>462</v>
      </c>
      <c r="G509" s="276"/>
      <c r="H509" s="279">
        <v>4.8</v>
      </c>
      <c r="I509" s="102"/>
      <c r="J509" s="276"/>
      <c r="K509" s="276"/>
      <c r="L509" s="100"/>
      <c r="M509" s="103"/>
      <c r="N509" s="104"/>
      <c r="O509" s="104"/>
      <c r="P509" s="104"/>
      <c r="Q509" s="104"/>
      <c r="R509" s="104"/>
      <c r="S509" s="104"/>
      <c r="T509" s="105"/>
      <c r="AT509" s="101" t="s">
        <v>164</v>
      </c>
      <c r="AU509" s="101" t="s">
        <v>83</v>
      </c>
      <c r="AV509" s="9" t="s">
        <v>83</v>
      </c>
      <c r="AW509" s="9" t="s">
        <v>30</v>
      </c>
      <c r="AX509" s="9" t="s">
        <v>73</v>
      </c>
      <c r="AY509" s="101" t="s">
        <v>156</v>
      </c>
    </row>
    <row r="510" spans="2:51" s="9" customFormat="1">
      <c r="B510" s="100"/>
      <c r="C510" s="276"/>
      <c r="D510" s="273" t="s">
        <v>164</v>
      </c>
      <c r="E510" s="277" t="s">
        <v>1</v>
      </c>
      <c r="F510" s="278" t="s">
        <v>473</v>
      </c>
      <c r="G510" s="276"/>
      <c r="H510" s="279">
        <v>5.0999999999999996</v>
      </c>
      <c r="I510" s="102"/>
      <c r="J510" s="276"/>
      <c r="K510" s="276"/>
      <c r="L510" s="100"/>
      <c r="M510" s="103"/>
      <c r="N510" s="104"/>
      <c r="O510" s="104"/>
      <c r="P510" s="104"/>
      <c r="Q510" s="104"/>
      <c r="R510" s="104"/>
      <c r="S510" s="104"/>
      <c r="T510" s="105"/>
      <c r="AT510" s="101" t="s">
        <v>164</v>
      </c>
      <c r="AU510" s="101" t="s">
        <v>83</v>
      </c>
      <c r="AV510" s="9" t="s">
        <v>83</v>
      </c>
      <c r="AW510" s="9" t="s">
        <v>30</v>
      </c>
      <c r="AX510" s="9" t="s">
        <v>73</v>
      </c>
      <c r="AY510" s="101" t="s">
        <v>156</v>
      </c>
    </row>
    <row r="511" spans="2:51" s="11" customFormat="1">
      <c r="B511" s="119"/>
      <c r="C511" s="291"/>
      <c r="D511" s="273" t="s">
        <v>164</v>
      </c>
      <c r="E511" s="292" t="s">
        <v>1</v>
      </c>
      <c r="F511" s="293" t="s">
        <v>303</v>
      </c>
      <c r="G511" s="291"/>
      <c r="H511" s="294">
        <v>957.9</v>
      </c>
      <c r="I511" s="121"/>
      <c r="J511" s="291"/>
      <c r="K511" s="291"/>
      <c r="L511" s="119"/>
      <c r="M511" s="122"/>
      <c r="N511" s="123"/>
      <c r="O511" s="123"/>
      <c r="P511" s="123"/>
      <c r="Q511" s="123"/>
      <c r="R511" s="123"/>
      <c r="S511" s="123"/>
      <c r="T511" s="124"/>
      <c r="AT511" s="120" t="s">
        <v>164</v>
      </c>
      <c r="AU511" s="120" t="s">
        <v>83</v>
      </c>
      <c r="AV511" s="11" t="s">
        <v>170</v>
      </c>
      <c r="AW511" s="11" t="s">
        <v>30</v>
      </c>
      <c r="AX511" s="11" t="s">
        <v>73</v>
      </c>
      <c r="AY511" s="120" t="s">
        <v>156</v>
      </c>
    </row>
    <row r="512" spans="2:51" s="9" customFormat="1">
      <c r="B512" s="100"/>
      <c r="C512" s="276"/>
      <c r="D512" s="273" t="s">
        <v>164</v>
      </c>
      <c r="E512" s="277" t="s">
        <v>1</v>
      </c>
      <c r="F512" s="278" t="s">
        <v>474</v>
      </c>
      <c r="G512" s="276"/>
      <c r="H512" s="279">
        <v>60</v>
      </c>
      <c r="I512" s="102"/>
      <c r="J512" s="276"/>
      <c r="K512" s="276"/>
      <c r="L512" s="100"/>
      <c r="M512" s="103"/>
      <c r="N512" s="104"/>
      <c r="O512" s="104"/>
      <c r="P512" s="104"/>
      <c r="Q512" s="104"/>
      <c r="R512" s="104"/>
      <c r="S512" s="104"/>
      <c r="T512" s="105"/>
      <c r="AT512" s="101" t="s">
        <v>164</v>
      </c>
      <c r="AU512" s="101" t="s">
        <v>83</v>
      </c>
      <c r="AV512" s="9" t="s">
        <v>83</v>
      </c>
      <c r="AW512" s="9" t="s">
        <v>30</v>
      </c>
      <c r="AX512" s="9" t="s">
        <v>73</v>
      </c>
      <c r="AY512" s="101" t="s">
        <v>156</v>
      </c>
    </row>
    <row r="513" spans="1:65" s="9" customFormat="1">
      <c r="B513" s="100"/>
      <c r="C513" s="276"/>
      <c r="D513" s="273" t="s">
        <v>164</v>
      </c>
      <c r="E513" s="277" t="s">
        <v>1</v>
      </c>
      <c r="F513" s="278" t="s">
        <v>475</v>
      </c>
      <c r="G513" s="276"/>
      <c r="H513" s="279">
        <v>90</v>
      </c>
      <c r="I513" s="102"/>
      <c r="J513" s="276"/>
      <c r="K513" s="276"/>
      <c r="L513" s="100"/>
      <c r="M513" s="103"/>
      <c r="N513" s="104"/>
      <c r="O513" s="104"/>
      <c r="P513" s="104"/>
      <c r="Q513" s="104"/>
      <c r="R513" s="104"/>
      <c r="S513" s="104"/>
      <c r="T513" s="105"/>
      <c r="AT513" s="101" t="s">
        <v>164</v>
      </c>
      <c r="AU513" s="101" t="s">
        <v>83</v>
      </c>
      <c r="AV513" s="9" t="s">
        <v>83</v>
      </c>
      <c r="AW513" s="9" t="s">
        <v>30</v>
      </c>
      <c r="AX513" s="9" t="s">
        <v>73</v>
      </c>
      <c r="AY513" s="101" t="s">
        <v>156</v>
      </c>
    </row>
    <row r="514" spans="1:65" s="9" customFormat="1">
      <c r="B514" s="100"/>
      <c r="C514" s="276"/>
      <c r="D514" s="273" t="s">
        <v>164</v>
      </c>
      <c r="E514" s="277" t="s">
        <v>1</v>
      </c>
      <c r="F514" s="278" t="s">
        <v>476</v>
      </c>
      <c r="G514" s="276"/>
      <c r="H514" s="279">
        <v>9</v>
      </c>
      <c r="I514" s="102"/>
      <c r="J514" s="276"/>
      <c r="K514" s="276"/>
      <c r="L514" s="100"/>
      <c r="M514" s="103"/>
      <c r="N514" s="104"/>
      <c r="O514" s="104"/>
      <c r="P514" s="104"/>
      <c r="Q514" s="104"/>
      <c r="R514" s="104"/>
      <c r="S514" s="104"/>
      <c r="T514" s="105"/>
      <c r="AT514" s="101" t="s">
        <v>164</v>
      </c>
      <c r="AU514" s="101" t="s">
        <v>83</v>
      </c>
      <c r="AV514" s="9" t="s">
        <v>83</v>
      </c>
      <c r="AW514" s="9" t="s">
        <v>30</v>
      </c>
      <c r="AX514" s="9" t="s">
        <v>73</v>
      </c>
      <c r="AY514" s="101" t="s">
        <v>156</v>
      </c>
    </row>
    <row r="515" spans="1:65" s="9" customFormat="1">
      <c r="B515" s="100"/>
      <c r="C515" s="276"/>
      <c r="D515" s="273" t="s">
        <v>164</v>
      </c>
      <c r="E515" s="277" t="s">
        <v>1</v>
      </c>
      <c r="F515" s="278" t="s">
        <v>477</v>
      </c>
      <c r="G515" s="276"/>
      <c r="H515" s="279">
        <v>13.5</v>
      </c>
      <c r="I515" s="102"/>
      <c r="J515" s="276"/>
      <c r="K515" s="276"/>
      <c r="L515" s="100"/>
      <c r="M515" s="103"/>
      <c r="N515" s="104"/>
      <c r="O515" s="104"/>
      <c r="P515" s="104"/>
      <c r="Q515" s="104"/>
      <c r="R515" s="104"/>
      <c r="S515" s="104"/>
      <c r="T515" s="105"/>
      <c r="AT515" s="101" t="s">
        <v>164</v>
      </c>
      <c r="AU515" s="101" t="s">
        <v>83</v>
      </c>
      <c r="AV515" s="9" t="s">
        <v>83</v>
      </c>
      <c r="AW515" s="9" t="s">
        <v>30</v>
      </c>
      <c r="AX515" s="9" t="s">
        <v>73</v>
      </c>
      <c r="AY515" s="101" t="s">
        <v>156</v>
      </c>
    </row>
    <row r="516" spans="1:65" s="9" customFormat="1">
      <c r="B516" s="100"/>
      <c r="C516" s="276"/>
      <c r="D516" s="273" t="s">
        <v>164</v>
      </c>
      <c r="E516" s="277" t="s">
        <v>1</v>
      </c>
      <c r="F516" s="278" t="s">
        <v>478</v>
      </c>
      <c r="G516" s="276"/>
      <c r="H516" s="279">
        <v>20</v>
      </c>
      <c r="I516" s="102"/>
      <c r="J516" s="276"/>
      <c r="K516" s="276"/>
      <c r="L516" s="100"/>
      <c r="M516" s="103"/>
      <c r="N516" s="104"/>
      <c r="O516" s="104"/>
      <c r="P516" s="104"/>
      <c r="Q516" s="104"/>
      <c r="R516" s="104"/>
      <c r="S516" s="104"/>
      <c r="T516" s="105"/>
      <c r="AT516" s="101" t="s">
        <v>164</v>
      </c>
      <c r="AU516" s="101" t="s">
        <v>83</v>
      </c>
      <c r="AV516" s="9" t="s">
        <v>83</v>
      </c>
      <c r="AW516" s="9" t="s">
        <v>30</v>
      </c>
      <c r="AX516" s="9" t="s">
        <v>73</v>
      </c>
      <c r="AY516" s="101" t="s">
        <v>156</v>
      </c>
    </row>
    <row r="517" spans="1:65" s="9" customFormat="1">
      <c r="B517" s="100"/>
      <c r="C517" s="276"/>
      <c r="D517" s="273" t="s">
        <v>164</v>
      </c>
      <c r="E517" s="277" t="s">
        <v>1</v>
      </c>
      <c r="F517" s="278" t="s">
        <v>479</v>
      </c>
      <c r="G517" s="276"/>
      <c r="H517" s="279">
        <v>18</v>
      </c>
      <c r="I517" s="102"/>
      <c r="J517" s="276"/>
      <c r="K517" s="276"/>
      <c r="L517" s="100"/>
      <c r="M517" s="103"/>
      <c r="N517" s="104"/>
      <c r="O517" s="104"/>
      <c r="P517" s="104"/>
      <c r="Q517" s="104"/>
      <c r="R517" s="104"/>
      <c r="S517" s="104"/>
      <c r="T517" s="105"/>
      <c r="AT517" s="101" t="s">
        <v>164</v>
      </c>
      <c r="AU517" s="101" t="s">
        <v>83</v>
      </c>
      <c r="AV517" s="9" t="s">
        <v>83</v>
      </c>
      <c r="AW517" s="9" t="s">
        <v>30</v>
      </c>
      <c r="AX517" s="9" t="s">
        <v>73</v>
      </c>
      <c r="AY517" s="101" t="s">
        <v>156</v>
      </c>
    </row>
    <row r="518" spans="1:65" s="11" customFormat="1">
      <c r="B518" s="119"/>
      <c r="C518" s="291"/>
      <c r="D518" s="273" t="s">
        <v>164</v>
      </c>
      <c r="E518" s="292" t="s">
        <v>1</v>
      </c>
      <c r="F518" s="293" t="s">
        <v>303</v>
      </c>
      <c r="G518" s="291"/>
      <c r="H518" s="294">
        <v>210.5</v>
      </c>
      <c r="I518" s="121"/>
      <c r="J518" s="291"/>
      <c r="K518" s="291"/>
      <c r="L518" s="119"/>
      <c r="M518" s="122"/>
      <c r="N518" s="123"/>
      <c r="O518" s="123"/>
      <c r="P518" s="123"/>
      <c r="Q518" s="123"/>
      <c r="R518" s="123"/>
      <c r="S518" s="123"/>
      <c r="T518" s="124"/>
      <c r="AT518" s="120" t="s">
        <v>164</v>
      </c>
      <c r="AU518" s="120" t="s">
        <v>83</v>
      </c>
      <c r="AV518" s="11" t="s">
        <v>170</v>
      </c>
      <c r="AW518" s="11" t="s">
        <v>30</v>
      </c>
      <c r="AX518" s="11" t="s">
        <v>73</v>
      </c>
      <c r="AY518" s="120" t="s">
        <v>156</v>
      </c>
    </row>
    <row r="519" spans="1:65" s="9" customFormat="1">
      <c r="B519" s="100"/>
      <c r="C519" s="276"/>
      <c r="D519" s="273" t="s">
        <v>164</v>
      </c>
      <c r="E519" s="277" t="s">
        <v>1</v>
      </c>
      <c r="F519" s="278" t="s">
        <v>480</v>
      </c>
      <c r="G519" s="276"/>
      <c r="H519" s="279">
        <v>-316.8</v>
      </c>
      <c r="I519" s="102"/>
      <c r="J519" s="276"/>
      <c r="K519" s="276"/>
      <c r="L519" s="100"/>
      <c r="M519" s="103"/>
      <c r="N519" s="104"/>
      <c r="O519" s="104"/>
      <c r="P519" s="104"/>
      <c r="Q519" s="104"/>
      <c r="R519" s="104"/>
      <c r="S519" s="104"/>
      <c r="T519" s="105"/>
      <c r="AT519" s="101" t="s">
        <v>164</v>
      </c>
      <c r="AU519" s="101" t="s">
        <v>83</v>
      </c>
      <c r="AV519" s="9" t="s">
        <v>83</v>
      </c>
      <c r="AW519" s="9" t="s">
        <v>30</v>
      </c>
      <c r="AX519" s="9" t="s">
        <v>73</v>
      </c>
      <c r="AY519" s="101" t="s">
        <v>156</v>
      </c>
    </row>
    <row r="520" spans="1:65" s="10" customFormat="1">
      <c r="B520" s="106"/>
      <c r="C520" s="280"/>
      <c r="D520" s="273" t="s">
        <v>164</v>
      </c>
      <c r="E520" s="281" t="s">
        <v>1</v>
      </c>
      <c r="F520" s="282" t="s">
        <v>167</v>
      </c>
      <c r="G520" s="280"/>
      <c r="H520" s="283">
        <v>851.60000000000014</v>
      </c>
      <c r="I520" s="108"/>
      <c r="J520" s="280"/>
      <c r="K520" s="280"/>
      <c r="L520" s="106"/>
      <c r="M520" s="109"/>
      <c r="N520" s="110"/>
      <c r="O520" s="110"/>
      <c r="P520" s="110"/>
      <c r="Q520" s="110"/>
      <c r="R520" s="110"/>
      <c r="S520" s="110"/>
      <c r="T520" s="111"/>
      <c r="AT520" s="107" t="s">
        <v>164</v>
      </c>
      <c r="AU520" s="107" t="s">
        <v>83</v>
      </c>
      <c r="AV520" s="10" t="s">
        <v>163</v>
      </c>
      <c r="AW520" s="10" t="s">
        <v>30</v>
      </c>
      <c r="AX520" s="10" t="s">
        <v>73</v>
      </c>
      <c r="AY520" s="107" t="s">
        <v>156</v>
      </c>
    </row>
    <row r="521" spans="1:65" s="9" customFormat="1">
      <c r="B521" s="100"/>
      <c r="C521" s="276"/>
      <c r="D521" s="273" t="s">
        <v>164</v>
      </c>
      <c r="E521" s="277" t="s">
        <v>1</v>
      </c>
      <c r="F521" s="278" t="s">
        <v>481</v>
      </c>
      <c r="G521" s="276"/>
      <c r="H521" s="279">
        <v>936.76</v>
      </c>
      <c r="I521" s="102"/>
      <c r="J521" s="276"/>
      <c r="K521" s="276"/>
      <c r="L521" s="100"/>
      <c r="M521" s="103"/>
      <c r="N521" s="104"/>
      <c r="O521" s="104"/>
      <c r="P521" s="104"/>
      <c r="Q521" s="104"/>
      <c r="R521" s="104"/>
      <c r="S521" s="104"/>
      <c r="T521" s="105"/>
      <c r="AT521" s="101" t="s">
        <v>164</v>
      </c>
      <c r="AU521" s="101" t="s">
        <v>83</v>
      </c>
      <c r="AV521" s="9" t="s">
        <v>83</v>
      </c>
      <c r="AW521" s="9" t="s">
        <v>30</v>
      </c>
      <c r="AX521" s="9" t="s">
        <v>73</v>
      </c>
      <c r="AY521" s="101" t="s">
        <v>156</v>
      </c>
    </row>
    <row r="522" spans="1:65" s="10" customFormat="1">
      <c r="B522" s="106"/>
      <c r="C522" s="280"/>
      <c r="D522" s="273" t="s">
        <v>164</v>
      </c>
      <c r="E522" s="281" t="s">
        <v>1</v>
      </c>
      <c r="F522" s="282" t="s">
        <v>167</v>
      </c>
      <c r="G522" s="280"/>
      <c r="H522" s="283">
        <v>936.76</v>
      </c>
      <c r="I522" s="108"/>
      <c r="J522" s="280"/>
      <c r="K522" s="280"/>
      <c r="L522" s="106"/>
      <c r="M522" s="109"/>
      <c r="N522" s="110"/>
      <c r="O522" s="110"/>
      <c r="P522" s="110"/>
      <c r="Q522" s="110"/>
      <c r="R522" s="110"/>
      <c r="S522" s="110"/>
      <c r="T522" s="111"/>
      <c r="AT522" s="107" t="s">
        <v>164</v>
      </c>
      <c r="AU522" s="107" t="s">
        <v>83</v>
      </c>
      <c r="AV522" s="10" t="s">
        <v>163</v>
      </c>
      <c r="AW522" s="10" t="s">
        <v>30</v>
      </c>
      <c r="AX522" s="10" t="s">
        <v>81</v>
      </c>
      <c r="AY522" s="107" t="s">
        <v>156</v>
      </c>
    </row>
    <row r="523" spans="1:65" s="2" customFormat="1" ht="24.2" customHeight="1">
      <c r="A523" s="21"/>
      <c r="B523" s="86"/>
      <c r="C523" s="284" t="s">
        <v>482</v>
      </c>
      <c r="D523" s="284" t="s">
        <v>235</v>
      </c>
      <c r="E523" s="285" t="s">
        <v>483</v>
      </c>
      <c r="F523" s="286" t="s">
        <v>484</v>
      </c>
      <c r="G523" s="287" t="s">
        <v>355</v>
      </c>
      <c r="H523" s="288">
        <v>384.40600000000001</v>
      </c>
      <c r="I523" s="112"/>
      <c r="J523" s="289">
        <f>ROUND(I523*H523,2)</f>
        <v>0</v>
      </c>
      <c r="K523" s="286" t="s">
        <v>162</v>
      </c>
      <c r="L523" s="113"/>
      <c r="M523" s="114" t="s">
        <v>1</v>
      </c>
      <c r="N523" s="115" t="s">
        <v>38</v>
      </c>
      <c r="O523" s="36"/>
      <c r="P523" s="90">
        <f>O523*H523</f>
        <v>0</v>
      </c>
      <c r="Q523" s="90">
        <v>2.9999999999999997E-4</v>
      </c>
      <c r="R523" s="90">
        <f>Q523*H523</f>
        <v>0.11532179999999999</v>
      </c>
      <c r="S523" s="90">
        <v>0</v>
      </c>
      <c r="T523" s="91">
        <f>S523*H523</f>
        <v>0</v>
      </c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R523" s="92" t="s">
        <v>176</v>
      </c>
      <c r="AT523" s="92" t="s">
        <v>235</v>
      </c>
      <c r="AU523" s="92" t="s">
        <v>83</v>
      </c>
      <c r="AY523" s="12" t="s">
        <v>156</v>
      </c>
      <c r="BE523" s="93">
        <f>IF(N523="základní",J523,0)</f>
        <v>0</v>
      </c>
      <c r="BF523" s="93">
        <f>IF(N523="snížená",J523,0)</f>
        <v>0</v>
      </c>
      <c r="BG523" s="93">
        <f>IF(N523="zákl. přenesená",J523,0)</f>
        <v>0</v>
      </c>
      <c r="BH523" s="93">
        <f>IF(N523="sníž. přenesená",J523,0)</f>
        <v>0</v>
      </c>
      <c r="BI523" s="93">
        <f>IF(N523="nulová",J523,0)</f>
        <v>0</v>
      </c>
      <c r="BJ523" s="12" t="s">
        <v>81</v>
      </c>
      <c r="BK523" s="93">
        <f>ROUND(I523*H523,2)</f>
        <v>0</v>
      </c>
      <c r="BL523" s="12" t="s">
        <v>163</v>
      </c>
      <c r="BM523" s="92" t="s">
        <v>485</v>
      </c>
    </row>
    <row r="524" spans="1:65" s="8" customFormat="1">
      <c r="B524" s="94"/>
      <c r="C524" s="272"/>
      <c r="D524" s="273" t="s">
        <v>164</v>
      </c>
      <c r="E524" s="274" t="s">
        <v>1</v>
      </c>
      <c r="F524" s="275" t="s">
        <v>359</v>
      </c>
      <c r="G524" s="272"/>
      <c r="H524" s="274" t="s">
        <v>1</v>
      </c>
      <c r="I524" s="96"/>
      <c r="J524" s="272"/>
      <c r="K524" s="272"/>
      <c r="L524" s="94"/>
      <c r="M524" s="97"/>
      <c r="N524" s="98"/>
      <c r="O524" s="98"/>
      <c r="P524" s="98"/>
      <c r="Q524" s="98"/>
      <c r="R524" s="98"/>
      <c r="S524" s="98"/>
      <c r="T524" s="99"/>
      <c r="AT524" s="95" t="s">
        <v>164</v>
      </c>
      <c r="AU524" s="95" t="s">
        <v>83</v>
      </c>
      <c r="AV524" s="8" t="s">
        <v>81</v>
      </c>
      <c r="AW524" s="8" t="s">
        <v>30</v>
      </c>
      <c r="AX524" s="8" t="s">
        <v>73</v>
      </c>
      <c r="AY524" s="95" t="s">
        <v>156</v>
      </c>
    </row>
    <row r="525" spans="1:65" s="9" customFormat="1">
      <c r="B525" s="100"/>
      <c r="C525" s="276"/>
      <c r="D525" s="273" t="s">
        <v>164</v>
      </c>
      <c r="E525" s="277" t="s">
        <v>1</v>
      </c>
      <c r="F525" s="278" t="s">
        <v>486</v>
      </c>
      <c r="G525" s="276"/>
      <c r="H525" s="279">
        <v>203.7</v>
      </c>
      <c r="I525" s="102"/>
      <c r="J525" s="276"/>
      <c r="K525" s="276"/>
      <c r="L525" s="100"/>
      <c r="M525" s="103"/>
      <c r="N525" s="104"/>
      <c r="O525" s="104"/>
      <c r="P525" s="104"/>
      <c r="Q525" s="104"/>
      <c r="R525" s="104"/>
      <c r="S525" s="104"/>
      <c r="T525" s="105"/>
      <c r="AT525" s="101" t="s">
        <v>164</v>
      </c>
      <c r="AU525" s="101" t="s">
        <v>83</v>
      </c>
      <c r="AV525" s="9" t="s">
        <v>83</v>
      </c>
      <c r="AW525" s="9" t="s">
        <v>30</v>
      </c>
      <c r="AX525" s="9" t="s">
        <v>73</v>
      </c>
      <c r="AY525" s="101" t="s">
        <v>156</v>
      </c>
    </row>
    <row r="526" spans="1:65" s="9" customFormat="1">
      <c r="B526" s="100"/>
      <c r="C526" s="276"/>
      <c r="D526" s="273" t="s">
        <v>164</v>
      </c>
      <c r="E526" s="277" t="s">
        <v>1</v>
      </c>
      <c r="F526" s="278" t="s">
        <v>361</v>
      </c>
      <c r="G526" s="276"/>
      <c r="H526" s="279">
        <v>28.8</v>
      </c>
      <c r="I526" s="102"/>
      <c r="J526" s="276"/>
      <c r="K526" s="276"/>
      <c r="L526" s="100"/>
      <c r="M526" s="103"/>
      <c r="N526" s="104"/>
      <c r="O526" s="104"/>
      <c r="P526" s="104"/>
      <c r="Q526" s="104"/>
      <c r="R526" s="104"/>
      <c r="S526" s="104"/>
      <c r="T526" s="105"/>
      <c r="AT526" s="101" t="s">
        <v>164</v>
      </c>
      <c r="AU526" s="101" t="s">
        <v>83</v>
      </c>
      <c r="AV526" s="9" t="s">
        <v>83</v>
      </c>
      <c r="AW526" s="9" t="s">
        <v>30</v>
      </c>
      <c r="AX526" s="9" t="s">
        <v>73</v>
      </c>
      <c r="AY526" s="101" t="s">
        <v>156</v>
      </c>
    </row>
    <row r="527" spans="1:65" s="9" customFormat="1">
      <c r="B527" s="100"/>
      <c r="C527" s="276"/>
      <c r="D527" s="273" t="s">
        <v>164</v>
      </c>
      <c r="E527" s="277" t="s">
        <v>1</v>
      </c>
      <c r="F527" s="278" t="s">
        <v>362</v>
      </c>
      <c r="G527" s="276"/>
      <c r="H527" s="279">
        <v>15</v>
      </c>
      <c r="I527" s="102"/>
      <c r="J527" s="276"/>
      <c r="K527" s="276"/>
      <c r="L527" s="100"/>
      <c r="M527" s="103"/>
      <c r="N527" s="104"/>
      <c r="O527" s="104"/>
      <c r="P527" s="104"/>
      <c r="Q527" s="104"/>
      <c r="R527" s="104"/>
      <c r="S527" s="104"/>
      <c r="T527" s="105"/>
      <c r="AT527" s="101" t="s">
        <v>164</v>
      </c>
      <c r="AU527" s="101" t="s">
        <v>83</v>
      </c>
      <c r="AV527" s="9" t="s">
        <v>83</v>
      </c>
      <c r="AW527" s="9" t="s">
        <v>30</v>
      </c>
      <c r="AX527" s="9" t="s">
        <v>73</v>
      </c>
      <c r="AY527" s="101" t="s">
        <v>156</v>
      </c>
    </row>
    <row r="528" spans="1:65" s="9" customFormat="1">
      <c r="B528" s="100"/>
      <c r="C528" s="276"/>
      <c r="D528" s="273" t="s">
        <v>164</v>
      </c>
      <c r="E528" s="277" t="s">
        <v>1</v>
      </c>
      <c r="F528" s="278" t="s">
        <v>363</v>
      </c>
      <c r="G528" s="276"/>
      <c r="H528" s="279">
        <v>10.5</v>
      </c>
      <c r="I528" s="102"/>
      <c r="J528" s="276"/>
      <c r="K528" s="276"/>
      <c r="L528" s="100"/>
      <c r="M528" s="103"/>
      <c r="N528" s="104"/>
      <c r="O528" s="104"/>
      <c r="P528" s="104"/>
      <c r="Q528" s="104"/>
      <c r="R528" s="104"/>
      <c r="S528" s="104"/>
      <c r="T528" s="105"/>
      <c r="AT528" s="101" t="s">
        <v>164</v>
      </c>
      <c r="AU528" s="101" t="s">
        <v>83</v>
      </c>
      <c r="AV528" s="9" t="s">
        <v>83</v>
      </c>
      <c r="AW528" s="9" t="s">
        <v>30</v>
      </c>
      <c r="AX528" s="9" t="s">
        <v>73</v>
      </c>
      <c r="AY528" s="101" t="s">
        <v>156</v>
      </c>
    </row>
    <row r="529" spans="2:51" s="9" customFormat="1">
      <c r="B529" s="100"/>
      <c r="C529" s="276"/>
      <c r="D529" s="273" t="s">
        <v>164</v>
      </c>
      <c r="E529" s="277" t="s">
        <v>1</v>
      </c>
      <c r="F529" s="278" t="s">
        <v>364</v>
      </c>
      <c r="G529" s="276"/>
      <c r="H529" s="279">
        <v>12</v>
      </c>
      <c r="I529" s="102"/>
      <c r="J529" s="276"/>
      <c r="K529" s="276"/>
      <c r="L529" s="100"/>
      <c r="M529" s="103"/>
      <c r="N529" s="104"/>
      <c r="O529" s="104"/>
      <c r="P529" s="104"/>
      <c r="Q529" s="104"/>
      <c r="R529" s="104"/>
      <c r="S529" s="104"/>
      <c r="T529" s="105"/>
      <c r="AT529" s="101" t="s">
        <v>164</v>
      </c>
      <c r="AU529" s="101" t="s">
        <v>83</v>
      </c>
      <c r="AV529" s="9" t="s">
        <v>83</v>
      </c>
      <c r="AW529" s="9" t="s">
        <v>30</v>
      </c>
      <c r="AX529" s="9" t="s">
        <v>73</v>
      </c>
      <c r="AY529" s="101" t="s">
        <v>156</v>
      </c>
    </row>
    <row r="530" spans="2:51" s="9" customFormat="1">
      <c r="B530" s="100"/>
      <c r="C530" s="276"/>
      <c r="D530" s="273" t="s">
        <v>164</v>
      </c>
      <c r="E530" s="277" t="s">
        <v>1</v>
      </c>
      <c r="F530" s="278" t="s">
        <v>365</v>
      </c>
      <c r="G530" s="276"/>
      <c r="H530" s="279">
        <v>3.6</v>
      </c>
      <c r="I530" s="102"/>
      <c r="J530" s="276"/>
      <c r="K530" s="276"/>
      <c r="L530" s="100"/>
      <c r="M530" s="103"/>
      <c r="N530" s="104"/>
      <c r="O530" s="104"/>
      <c r="P530" s="104"/>
      <c r="Q530" s="104"/>
      <c r="R530" s="104"/>
      <c r="S530" s="104"/>
      <c r="T530" s="105"/>
      <c r="AT530" s="101" t="s">
        <v>164</v>
      </c>
      <c r="AU530" s="101" t="s">
        <v>83</v>
      </c>
      <c r="AV530" s="9" t="s">
        <v>83</v>
      </c>
      <c r="AW530" s="9" t="s">
        <v>30</v>
      </c>
      <c r="AX530" s="9" t="s">
        <v>73</v>
      </c>
      <c r="AY530" s="101" t="s">
        <v>156</v>
      </c>
    </row>
    <row r="531" spans="2:51" s="9" customFormat="1">
      <c r="B531" s="100"/>
      <c r="C531" s="276"/>
      <c r="D531" s="273" t="s">
        <v>164</v>
      </c>
      <c r="E531" s="277" t="s">
        <v>1</v>
      </c>
      <c r="F531" s="278" t="s">
        <v>366</v>
      </c>
      <c r="G531" s="276"/>
      <c r="H531" s="279">
        <v>10</v>
      </c>
      <c r="I531" s="102"/>
      <c r="J531" s="276"/>
      <c r="K531" s="276"/>
      <c r="L531" s="100"/>
      <c r="M531" s="103"/>
      <c r="N531" s="104"/>
      <c r="O531" s="104"/>
      <c r="P531" s="104"/>
      <c r="Q531" s="104"/>
      <c r="R531" s="104"/>
      <c r="S531" s="104"/>
      <c r="T531" s="105"/>
      <c r="AT531" s="101" t="s">
        <v>164</v>
      </c>
      <c r="AU531" s="101" t="s">
        <v>83</v>
      </c>
      <c r="AV531" s="9" t="s">
        <v>83</v>
      </c>
      <c r="AW531" s="9" t="s">
        <v>30</v>
      </c>
      <c r="AX531" s="9" t="s">
        <v>73</v>
      </c>
      <c r="AY531" s="101" t="s">
        <v>156</v>
      </c>
    </row>
    <row r="532" spans="2:51" s="9" customFormat="1">
      <c r="B532" s="100"/>
      <c r="C532" s="276"/>
      <c r="D532" s="273" t="s">
        <v>164</v>
      </c>
      <c r="E532" s="277" t="s">
        <v>1</v>
      </c>
      <c r="F532" s="278" t="s">
        <v>367</v>
      </c>
      <c r="G532" s="276"/>
      <c r="H532" s="279">
        <v>22.8</v>
      </c>
      <c r="I532" s="102"/>
      <c r="J532" s="276"/>
      <c r="K532" s="276"/>
      <c r="L532" s="100"/>
      <c r="M532" s="103"/>
      <c r="N532" s="104"/>
      <c r="O532" s="104"/>
      <c r="P532" s="104"/>
      <c r="Q532" s="104"/>
      <c r="R532" s="104"/>
      <c r="S532" s="104"/>
      <c r="T532" s="105"/>
      <c r="AT532" s="101" t="s">
        <v>164</v>
      </c>
      <c r="AU532" s="101" t="s">
        <v>83</v>
      </c>
      <c r="AV532" s="9" t="s">
        <v>83</v>
      </c>
      <c r="AW532" s="9" t="s">
        <v>30</v>
      </c>
      <c r="AX532" s="9" t="s">
        <v>73</v>
      </c>
      <c r="AY532" s="101" t="s">
        <v>156</v>
      </c>
    </row>
    <row r="533" spans="2:51" s="9" customFormat="1">
      <c r="B533" s="100"/>
      <c r="C533" s="276"/>
      <c r="D533" s="273" t="s">
        <v>164</v>
      </c>
      <c r="E533" s="277" t="s">
        <v>1</v>
      </c>
      <c r="F533" s="278" t="s">
        <v>368</v>
      </c>
      <c r="G533" s="276"/>
      <c r="H533" s="279">
        <v>15.2</v>
      </c>
      <c r="I533" s="102"/>
      <c r="J533" s="276"/>
      <c r="K533" s="276"/>
      <c r="L533" s="100"/>
      <c r="M533" s="103"/>
      <c r="N533" s="104"/>
      <c r="O533" s="104"/>
      <c r="P533" s="104"/>
      <c r="Q533" s="104"/>
      <c r="R533" s="104"/>
      <c r="S533" s="104"/>
      <c r="T533" s="105"/>
      <c r="AT533" s="101" t="s">
        <v>164</v>
      </c>
      <c r="AU533" s="101" t="s">
        <v>83</v>
      </c>
      <c r="AV533" s="9" t="s">
        <v>83</v>
      </c>
      <c r="AW533" s="9" t="s">
        <v>30</v>
      </c>
      <c r="AX533" s="9" t="s">
        <v>73</v>
      </c>
      <c r="AY533" s="101" t="s">
        <v>156</v>
      </c>
    </row>
    <row r="534" spans="2:51" s="9" customFormat="1">
      <c r="B534" s="100"/>
      <c r="C534" s="276"/>
      <c r="D534" s="273" t="s">
        <v>164</v>
      </c>
      <c r="E534" s="277" t="s">
        <v>1</v>
      </c>
      <c r="F534" s="278" t="s">
        <v>369</v>
      </c>
      <c r="G534" s="276"/>
      <c r="H534" s="279">
        <v>10.71</v>
      </c>
      <c r="I534" s="102"/>
      <c r="J534" s="276"/>
      <c r="K534" s="276"/>
      <c r="L534" s="100"/>
      <c r="M534" s="103"/>
      <c r="N534" s="104"/>
      <c r="O534" s="104"/>
      <c r="P534" s="104"/>
      <c r="Q534" s="104"/>
      <c r="R534" s="104"/>
      <c r="S534" s="104"/>
      <c r="T534" s="105"/>
      <c r="AT534" s="101" t="s">
        <v>164</v>
      </c>
      <c r="AU534" s="101" t="s">
        <v>83</v>
      </c>
      <c r="AV534" s="9" t="s">
        <v>83</v>
      </c>
      <c r="AW534" s="9" t="s">
        <v>30</v>
      </c>
      <c r="AX534" s="9" t="s">
        <v>73</v>
      </c>
      <c r="AY534" s="101" t="s">
        <v>156</v>
      </c>
    </row>
    <row r="535" spans="2:51" s="9" customFormat="1">
      <c r="B535" s="100"/>
      <c r="C535" s="276"/>
      <c r="D535" s="273" t="s">
        <v>164</v>
      </c>
      <c r="E535" s="277" t="s">
        <v>1</v>
      </c>
      <c r="F535" s="278" t="s">
        <v>370</v>
      </c>
      <c r="G535" s="276"/>
      <c r="H535" s="279">
        <v>7.14</v>
      </c>
      <c r="I535" s="102"/>
      <c r="J535" s="276"/>
      <c r="K535" s="276"/>
      <c r="L535" s="100"/>
      <c r="M535" s="103"/>
      <c r="N535" s="104"/>
      <c r="O535" s="104"/>
      <c r="P535" s="104"/>
      <c r="Q535" s="104"/>
      <c r="R535" s="104"/>
      <c r="S535" s="104"/>
      <c r="T535" s="105"/>
      <c r="AT535" s="101" t="s">
        <v>164</v>
      </c>
      <c r="AU535" s="101" t="s">
        <v>83</v>
      </c>
      <c r="AV535" s="9" t="s">
        <v>83</v>
      </c>
      <c r="AW535" s="9" t="s">
        <v>30</v>
      </c>
      <c r="AX535" s="9" t="s">
        <v>73</v>
      </c>
      <c r="AY535" s="101" t="s">
        <v>156</v>
      </c>
    </row>
    <row r="536" spans="2:51" s="9" customFormat="1">
      <c r="B536" s="100"/>
      <c r="C536" s="276"/>
      <c r="D536" s="273" t="s">
        <v>164</v>
      </c>
      <c r="E536" s="277" t="s">
        <v>1</v>
      </c>
      <c r="F536" s="278" t="s">
        <v>371</v>
      </c>
      <c r="G536" s="276"/>
      <c r="H536" s="279">
        <v>6.75</v>
      </c>
      <c r="I536" s="102"/>
      <c r="J536" s="276"/>
      <c r="K536" s="276"/>
      <c r="L536" s="100"/>
      <c r="M536" s="103"/>
      <c r="N536" s="104"/>
      <c r="O536" s="104"/>
      <c r="P536" s="104"/>
      <c r="Q536" s="104"/>
      <c r="R536" s="104"/>
      <c r="S536" s="104"/>
      <c r="T536" s="105"/>
      <c r="AT536" s="101" t="s">
        <v>164</v>
      </c>
      <c r="AU536" s="101" t="s">
        <v>83</v>
      </c>
      <c r="AV536" s="9" t="s">
        <v>83</v>
      </c>
      <c r="AW536" s="9" t="s">
        <v>30</v>
      </c>
      <c r="AX536" s="9" t="s">
        <v>73</v>
      </c>
      <c r="AY536" s="101" t="s">
        <v>156</v>
      </c>
    </row>
    <row r="537" spans="2:51" s="9" customFormat="1">
      <c r="B537" s="100"/>
      <c r="C537" s="276"/>
      <c r="D537" s="273" t="s">
        <v>164</v>
      </c>
      <c r="E537" s="277" t="s">
        <v>1</v>
      </c>
      <c r="F537" s="278" t="s">
        <v>372</v>
      </c>
      <c r="G537" s="276"/>
      <c r="H537" s="279">
        <v>1.2</v>
      </c>
      <c r="I537" s="102"/>
      <c r="J537" s="276"/>
      <c r="K537" s="276"/>
      <c r="L537" s="100"/>
      <c r="M537" s="103"/>
      <c r="N537" s="104"/>
      <c r="O537" s="104"/>
      <c r="P537" s="104"/>
      <c r="Q537" s="104"/>
      <c r="R537" s="104"/>
      <c r="S537" s="104"/>
      <c r="T537" s="105"/>
      <c r="AT537" s="101" t="s">
        <v>164</v>
      </c>
      <c r="AU537" s="101" t="s">
        <v>83</v>
      </c>
      <c r="AV537" s="9" t="s">
        <v>83</v>
      </c>
      <c r="AW537" s="9" t="s">
        <v>30</v>
      </c>
      <c r="AX537" s="9" t="s">
        <v>73</v>
      </c>
      <c r="AY537" s="101" t="s">
        <v>156</v>
      </c>
    </row>
    <row r="538" spans="2:51" s="9" customFormat="1">
      <c r="B538" s="100"/>
      <c r="C538" s="276"/>
      <c r="D538" s="273" t="s">
        <v>164</v>
      </c>
      <c r="E538" s="277" t="s">
        <v>1</v>
      </c>
      <c r="F538" s="278" t="s">
        <v>373</v>
      </c>
      <c r="G538" s="276"/>
      <c r="H538" s="279">
        <v>2.4</v>
      </c>
      <c r="I538" s="102"/>
      <c r="J538" s="276"/>
      <c r="K538" s="276"/>
      <c r="L538" s="100"/>
      <c r="M538" s="103"/>
      <c r="N538" s="104"/>
      <c r="O538" s="104"/>
      <c r="P538" s="104"/>
      <c r="Q538" s="104"/>
      <c r="R538" s="104"/>
      <c r="S538" s="104"/>
      <c r="T538" s="105"/>
      <c r="AT538" s="101" t="s">
        <v>164</v>
      </c>
      <c r="AU538" s="101" t="s">
        <v>83</v>
      </c>
      <c r="AV538" s="9" t="s">
        <v>83</v>
      </c>
      <c r="AW538" s="9" t="s">
        <v>30</v>
      </c>
      <c r="AX538" s="9" t="s">
        <v>73</v>
      </c>
      <c r="AY538" s="101" t="s">
        <v>156</v>
      </c>
    </row>
    <row r="539" spans="2:51" s="9" customFormat="1">
      <c r="B539" s="100"/>
      <c r="C539" s="276"/>
      <c r="D539" s="273" t="s">
        <v>164</v>
      </c>
      <c r="E539" s="277" t="s">
        <v>1</v>
      </c>
      <c r="F539" s="278" t="s">
        <v>487</v>
      </c>
      <c r="G539" s="276"/>
      <c r="H539" s="279">
        <v>20</v>
      </c>
      <c r="I539" s="102"/>
      <c r="J539" s="276"/>
      <c r="K539" s="276"/>
      <c r="L539" s="100"/>
      <c r="M539" s="103"/>
      <c r="N539" s="104"/>
      <c r="O539" s="104"/>
      <c r="P539" s="104"/>
      <c r="Q539" s="104"/>
      <c r="R539" s="104"/>
      <c r="S539" s="104"/>
      <c r="T539" s="105"/>
      <c r="AT539" s="101" t="s">
        <v>164</v>
      </c>
      <c r="AU539" s="101" t="s">
        <v>83</v>
      </c>
      <c r="AV539" s="9" t="s">
        <v>83</v>
      </c>
      <c r="AW539" s="9" t="s">
        <v>30</v>
      </c>
      <c r="AX539" s="9" t="s">
        <v>73</v>
      </c>
      <c r="AY539" s="101" t="s">
        <v>156</v>
      </c>
    </row>
    <row r="540" spans="2:51" s="9" customFormat="1">
      <c r="B540" s="100"/>
      <c r="C540" s="276"/>
      <c r="D540" s="273" t="s">
        <v>164</v>
      </c>
      <c r="E540" s="277" t="s">
        <v>1</v>
      </c>
      <c r="F540" s="278" t="s">
        <v>488</v>
      </c>
      <c r="G540" s="276"/>
      <c r="H540" s="279">
        <v>1.95</v>
      </c>
      <c r="I540" s="102"/>
      <c r="J540" s="276"/>
      <c r="K540" s="276"/>
      <c r="L540" s="100"/>
      <c r="M540" s="103"/>
      <c r="N540" s="104"/>
      <c r="O540" s="104"/>
      <c r="P540" s="104"/>
      <c r="Q540" s="104"/>
      <c r="R540" s="104"/>
      <c r="S540" s="104"/>
      <c r="T540" s="105"/>
      <c r="AT540" s="101" t="s">
        <v>164</v>
      </c>
      <c r="AU540" s="101" t="s">
        <v>83</v>
      </c>
      <c r="AV540" s="9" t="s">
        <v>83</v>
      </c>
      <c r="AW540" s="9" t="s">
        <v>30</v>
      </c>
      <c r="AX540" s="9" t="s">
        <v>73</v>
      </c>
      <c r="AY540" s="101" t="s">
        <v>156</v>
      </c>
    </row>
    <row r="541" spans="2:51" s="9" customFormat="1">
      <c r="B541" s="100"/>
      <c r="C541" s="276"/>
      <c r="D541" s="273" t="s">
        <v>164</v>
      </c>
      <c r="E541" s="277" t="s">
        <v>1</v>
      </c>
      <c r="F541" s="278" t="s">
        <v>489</v>
      </c>
      <c r="G541" s="276"/>
      <c r="H541" s="279">
        <v>1.5</v>
      </c>
      <c r="I541" s="102"/>
      <c r="J541" s="276"/>
      <c r="K541" s="276"/>
      <c r="L541" s="100"/>
      <c r="M541" s="103"/>
      <c r="N541" s="104"/>
      <c r="O541" s="104"/>
      <c r="P541" s="104"/>
      <c r="Q541" s="104"/>
      <c r="R541" s="104"/>
      <c r="S541" s="104"/>
      <c r="T541" s="105"/>
      <c r="AT541" s="101" t="s">
        <v>164</v>
      </c>
      <c r="AU541" s="101" t="s">
        <v>83</v>
      </c>
      <c r="AV541" s="9" t="s">
        <v>83</v>
      </c>
      <c r="AW541" s="9" t="s">
        <v>30</v>
      </c>
      <c r="AX541" s="9" t="s">
        <v>73</v>
      </c>
      <c r="AY541" s="101" t="s">
        <v>156</v>
      </c>
    </row>
    <row r="542" spans="2:51" s="9" customFormat="1">
      <c r="B542" s="100"/>
      <c r="C542" s="276"/>
      <c r="D542" s="273" t="s">
        <v>164</v>
      </c>
      <c r="E542" s="277" t="s">
        <v>1</v>
      </c>
      <c r="F542" s="278" t="s">
        <v>490</v>
      </c>
      <c r="G542" s="276"/>
      <c r="H542" s="279">
        <v>1.96</v>
      </c>
      <c r="I542" s="102"/>
      <c r="J542" s="276"/>
      <c r="K542" s="276"/>
      <c r="L542" s="100"/>
      <c r="M542" s="103"/>
      <c r="N542" s="104"/>
      <c r="O542" s="104"/>
      <c r="P542" s="104"/>
      <c r="Q542" s="104"/>
      <c r="R542" s="104"/>
      <c r="S542" s="104"/>
      <c r="T542" s="105"/>
      <c r="AT542" s="101" t="s">
        <v>164</v>
      </c>
      <c r="AU542" s="101" t="s">
        <v>83</v>
      </c>
      <c r="AV542" s="9" t="s">
        <v>83</v>
      </c>
      <c r="AW542" s="9" t="s">
        <v>30</v>
      </c>
      <c r="AX542" s="9" t="s">
        <v>73</v>
      </c>
      <c r="AY542" s="101" t="s">
        <v>156</v>
      </c>
    </row>
    <row r="543" spans="2:51" s="9" customFormat="1">
      <c r="B543" s="100"/>
      <c r="C543" s="276"/>
      <c r="D543" s="273" t="s">
        <v>164</v>
      </c>
      <c r="E543" s="277" t="s">
        <v>1</v>
      </c>
      <c r="F543" s="278" t="s">
        <v>491</v>
      </c>
      <c r="G543" s="276"/>
      <c r="H543" s="279">
        <v>2.4</v>
      </c>
      <c r="I543" s="102"/>
      <c r="J543" s="276"/>
      <c r="K543" s="276"/>
      <c r="L543" s="100"/>
      <c r="M543" s="103"/>
      <c r="N543" s="104"/>
      <c r="O543" s="104"/>
      <c r="P543" s="104"/>
      <c r="Q543" s="104"/>
      <c r="R543" s="104"/>
      <c r="S543" s="104"/>
      <c r="T543" s="105"/>
      <c r="AT543" s="101" t="s">
        <v>164</v>
      </c>
      <c r="AU543" s="101" t="s">
        <v>83</v>
      </c>
      <c r="AV543" s="9" t="s">
        <v>83</v>
      </c>
      <c r="AW543" s="9" t="s">
        <v>30</v>
      </c>
      <c r="AX543" s="9" t="s">
        <v>73</v>
      </c>
      <c r="AY543" s="101" t="s">
        <v>156</v>
      </c>
    </row>
    <row r="544" spans="2:51" s="11" customFormat="1">
      <c r="B544" s="119"/>
      <c r="C544" s="291"/>
      <c r="D544" s="273" t="s">
        <v>164</v>
      </c>
      <c r="E544" s="292" t="s">
        <v>1</v>
      </c>
      <c r="F544" s="293" t="s">
        <v>303</v>
      </c>
      <c r="G544" s="291"/>
      <c r="H544" s="294">
        <v>377.6099999999999</v>
      </c>
      <c r="I544" s="121"/>
      <c r="J544" s="291"/>
      <c r="K544" s="291"/>
      <c r="L544" s="119"/>
      <c r="M544" s="122"/>
      <c r="N544" s="123"/>
      <c r="O544" s="123"/>
      <c r="P544" s="123"/>
      <c r="Q544" s="123"/>
      <c r="R544" s="123"/>
      <c r="S544" s="123"/>
      <c r="T544" s="124"/>
      <c r="AT544" s="120" t="s">
        <v>164</v>
      </c>
      <c r="AU544" s="120" t="s">
        <v>83</v>
      </c>
      <c r="AV544" s="11" t="s">
        <v>170</v>
      </c>
      <c r="AW544" s="11" t="s">
        <v>30</v>
      </c>
      <c r="AX544" s="11" t="s">
        <v>73</v>
      </c>
      <c r="AY544" s="120" t="s">
        <v>156</v>
      </c>
    </row>
    <row r="545" spans="1:65" s="8" customFormat="1">
      <c r="B545" s="94"/>
      <c r="C545" s="272"/>
      <c r="D545" s="273" t="s">
        <v>164</v>
      </c>
      <c r="E545" s="274" t="s">
        <v>1</v>
      </c>
      <c r="F545" s="275" t="s">
        <v>492</v>
      </c>
      <c r="G545" s="272"/>
      <c r="H545" s="274" t="s">
        <v>1</v>
      </c>
      <c r="I545" s="96"/>
      <c r="J545" s="272"/>
      <c r="K545" s="272"/>
      <c r="L545" s="94"/>
      <c r="M545" s="97"/>
      <c r="N545" s="98"/>
      <c r="O545" s="98"/>
      <c r="P545" s="98"/>
      <c r="Q545" s="98"/>
      <c r="R545" s="98"/>
      <c r="S545" s="98"/>
      <c r="T545" s="99"/>
      <c r="AT545" s="95" t="s">
        <v>164</v>
      </c>
      <c r="AU545" s="95" t="s">
        <v>83</v>
      </c>
      <c r="AV545" s="8" t="s">
        <v>81</v>
      </c>
      <c r="AW545" s="8" t="s">
        <v>30</v>
      </c>
      <c r="AX545" s="8" t="s">
        <v>73</v>
      </c>
      <c r="AY545" s="95" t="s">
        <v>156</v>
      </c>
    </row>
    <row r="546" spans="1:65" s="9" customFormat="1">
      <c r="B546" s="100"/>
      <c r="C546" s="276"/>
      <c r="D546" s="273" t="s">
        <v>164</v>
      </c>
      <c r="E546" s="277" t="s">
        <v>1</v>
      </c>
      <c r="F546" s="278" t="s">
        <v>493</v>
      </c>
      <c r="G546" s="276"/>
      <c r="H546" s="279">
        <v>92.7</v>
      </c>
      <c r="I546" s="102"/>
      <c r="J546" s="276"/>
      <c r="K546" s="276"/>
      <c r="L546" s="100"/>
      <c r="M546" s="103"/>
      <c r="N546" s="104"/>
      <c r="O546" s="104"/>
      <c r="P546" s="104"/>
      <c r="Q546" s="104"/>
      <c r="R546" s="104"/>
      <c r="S546" s="104"/>
      <c r="T546" s="105"/>
      <c r="AT546" s="101" t="s">
        <v>164</v>
      </c>
      <c r="AU546" s="101" t="s">
        <v>83</v>
      </c>
      <c r="AV546" s="9" t="s">
        <v>83</v>
      </c>
      <c r="AW546" s="9" t="s">
        <v>30</v>
      </c>
      <c r="AX546" s="9" t="s">
        <v>73</v>
      </c>
      <c r="AY546" s="101" t="s">
        <v>156</v>
      </c>
    </row>
    <row r="547" spans="1:65" s="11" customFormat="1">
      <c r="B547" s="119"/>
      <c r="C547" s="291"/>
      <c r="D547" s="273" t="s">
        <v>164</v>
      </c>
      <c r="E547" s="292" t="s">
        <v>1</v>
      </c>
      <c r="F547" s="293" t="s">
        <v>303</v>
      </c>
      <c r="G547" s="291"/>
      <c r="H547" s="294">
        <v>92.7</v>
      </c>
      <c r="I547" s="121"/>
      <c r="J547" s="291"/>
      <c r="K547" s="291"/>
      <c r="L547" s="119"/>
      <c r="M547" s="122"/>
      <c r="N547" s="123"/>
      <c r="O547" s="123"/>
      <c r="P547" s="123"/>
      <c r="Q547" s="123"/>
      <c r="R547" s="123"/>
      <c r="S547" s="123"/>
      <c r="T547" s="124"/>
      <c r="AT547" s="120" t="s">
        <v>164</v>
      </c>
      <c r="AU547" s="120" t="s">
        <v>83</v>
      </c>
      <c r="AV547" s="11" t="s">
        <v>170</v>
      </c>
      <c r="AW547" s="11" t="s">
        <v>30</v>
      </c>
      <c r="AX547" s="11" t="s">
        <v>73</v>
      </c>
      <c r="AY547" s="120" t="s">
        <v>156</v>
      </c>
    </row>
    <row r="548" spans="1:65" s="9" customFormat="1">
      <c r="B548" s="100"/>
      <c r="C548" s="276"/>
      <c r="D548" s="273" t="s">
        <v>164</v>
      </c>
      <c r="E548" s="277" t="s">
        <v>1</v>
      </c>
      <c r="F548" s="278" t="s">
        <v>494</v>
      </c>
      <c r="G548" s="276"/>
      <c r="H548" s="279">
        <v>5</v>
      </c>
      <c r="I548" s="102"/>
      <c r="J548" s="276"/>
      <c r="K548" s="276"/>
      <c r="L548" s="100"/>
      <c r="M548" s="103"/>
      <c r="N548" s="104"/>
      <c r="O548" s="104"/>
      <c r="P548" s="104"/>
      <c r="Q548" s="104"/>
      <c r="R548" s="104"/>
      <c r="S548" s="104"/>
      <c r="T548" s="105"/>
      <c r="AT548" s="101" t="s">
        <v>164</v>
      </c>
      <c r="AU548" s="101" t="s">
        <v>83</v>
      </c>
      <c r="AV548" s="9" t="s">
        <v>83</v>
      </c>
      <c r="AW548" s="9" t="s">
        <v>30</v>
      </c>
      <c r="AX548" s="9" t="s">
        <v>73</v>
      </c>
      <c r="AY548" s="101" t="s">
        <v>156</v>
      </c>
    </row>
    <row r="549" spans="1:65" s="11" customFormat="1">
      <c r="B549" s="119"/>
      <c r="C549" s="291"/>
      <c r="D549" s="273" t="s">
        <v>164</v>
      </c>
      <c r="E549" s="292" t="s">
        <v>1</v>
      </c>
      <c r="F549" s="293" t="s">
        <v>303</v>
      </c>
      <c r="G549" s="291"/>
      <c r="H549" s="294">
        <v>5</v>
      </c>
      <c r="I549" s="121"/>
      <c r="J549" s="291"/>
      <c r="K549" s="291"/>
      <c r="L549" s="119"/>
      <c r="M549" s="122"/>
      <c r="N549" s="123"/>
      <c r="O549" s="123"/>
      <c r="P549" s="123"/>
      <c r="Q549" s="123"/>
      <c r="R549" s="123"/>
      <c r="S549" s="123"/>
      <c r="T549" s="124"/>
      <c r="AT549" s="120" t="s">
        <v>164</v>
      </c>
      <c r="AU549" s="120" t="s">
        <v>83</v>
      </c>
      <c r="AV549" s="11" t="s">
        <v>170</v>
      </c>
      <c r="AW549" s="11" t="s">
        <v>30</v>
      </c>
      <c r="AX549" s="11" t="s">
        <v>73</v>
      </c>
      <c r="AY549" s="120" t="s">
        <v>156</v>
      </c>
    </row>
    <row r="550" spans="1:65" s="9" customFormat="1">
      <c r="B550" s="100"/>
      <c r="C550" s="276"/>
      <c r="D550" s="273" t="s">
        <v>164</v>
      </c>
      <c r="E550" s="277" t="s">
        <v>1</v>
      </c>
      <c r="F550" s="278" t="s">
        <v>495</v>
      </c>
      <c r="G550" s="276"/>
      <c r="H550" s="279">
        <v>-125.85</v>
      </c>
      <c r="I550" s="102"/>
      <c r="J550" s="276"/>
      <c r="K550" s="276"/>
      <c r="L550" s="100"/>
      <c r="M550" s="103"/>
      <c r="N550" s="104"/>
      <c r="O550" s="104"/>
      <c r="P550" s="104"/>
      <c r="Q550" s="104"/>
      <c r="R550" s="104"/>
      <c r="S550" s="104"/>
      <c r="T550" s="105"/>
      <c r="AT550" s="101" t="s">
        <v>164</v>
      </c>
      <c r="AU550" s="101" t="s">
        <v>83</v>
      </c>
      <c r="AV550" s="9" t="s">
        <v>83</v>
      </c>
      <c r="AW550" s="9" t="s">
        <v>30</v>
      </c>
      <c r="AX550" s="9" t="s">
        <v>73</v>
      </c>
      <c r="AY550" s="101" t="s">
        <v>156</v>
      </c>
    </row>
    <row r="551" spans="1:65" s="10" customFormat="1">
      <c r="B551" s="106"/>
      <c r="C551" s="280"/>
      <c r="D551" s="273" t="s">
        <v>164</v>
      </c>
      <c r="E551" s="281" t="s">
        <v>1</v>
      </c>
      <c r="F551" s="282" t="s">
        <v>167</v>
      </c>
      <c r="G551" s="280"/>
      <c r="H551" s="283">
        <v>349.45999999999992</v>
      </c>
      <c r="I551" s="108"/>
      <c r="J551" s="280"/>
      <c r="K551" s="280"/>
      <c r="L551" s="106"/>
      <c r="M551" s="109"/>
      <c r="N551" s="110"/>
      <c r="O551" s="110"/>
      <c r="P551" s="110"/>
      <c r="Q551" s="110"/>
      <c r="R551" s="110"/>
      <c r="S551" s="110"/>
      <c r="T551" s="111"/>
      <c r="AT551" s="107" t="s">
        <v>164</v>
      </c>
      <c r="AU551" s="107" t="s">
        <v>83</v>
      </c>
      <c r="AV551" s="10" t="s">
        <v>163</v>
      </c>
      <c r="AW551" s="10" t="s">
        <v>30</v>
      </c>
      <c r="AX551" s="10" t="s">
        <v>73</v>
      </c>
      <c r="AY551" s="107" t="s">
        <v>156</v>
      </c>
    </row>
    <row r="552" spans="1:65" s="9" customFormat="1">
      <c r="B552" s="100"/>
      <c r="C552" s="276"/>
      <c r="D552" s="273" t="s">
        <v>164</v>
      </c>
      <c r="E552" s="277" t="s">
        <v>1</v>
      </c>
      <c r="F552" s="278" t="s">
        <v>496</v>
      </c>
      <c r="G552" s="276"/>
      <c r="H552" s="279">
        <v>384.40600000000001</v>
      </c>
      <c r="I552" s="102"/>
      <c r="J552" s="276"/>
      <c r="K552" s="276"/>
      <c r="L552" s="100"/>
      <c r="M552" s="103"/>
      <c r="N552" s="104"/>
      <c r="O552" s="104"/>
      <c r="P552" s="104"/>
      <c r="Q552" s="104"/>
      <c r="R552" s="104"/>
      <c r="S552" s="104"/>
      <c r="T552" s="105"/>
      <c r="AT552" s="101" t="s">
        <v>164</v>
      </c>
      <c r="AU552" s="101" t="s">
        <v>83</v>
      </c>
      <c r="AV552" s="9" t="s">
        <v>83</v>
      </c>
      <c r="AW552" s="9" t="s">
        <v>30</v>
      </c>
      <c r="AX552" s="9" t="s">
        <v>73</v>
      </c>
      <c r="AY552" s="101" t="s">
        <v>156</v>
      </c>
    </row>
    <row r="553" spans="1:65" s="10" customFormat="1">
      <c r="B553" s="106"/>
      <c r="C553" s="280"/>
      <c r="D553" s="273" t="s">
        <v>164</v>
      </c>
      <c r="E553" s="281" t="s">
        <v>1</v>
      </c>
      <c r="F553" s="282" t="s">
        <v>167</v>
      </c>
      <c r="G553" s="280"/>
      <c r="H553" s="283">
        <v>384.40600000000001</v>
      </c>
      <c r="I553" s="108"/>
      <c r="J553" s="280"/>
      <c r="K553" s="280"/>
      <c r="L553" s="106"/>
      <c r="M553" s="109"/>
      <c r="N553" s="110"/>
      <c r="O553" s="110"/>
      <c r="P553" s="110"/>
      <c r="Q553" s="110"/>
      <c r="R553" s="110"/>
      <c r="S553" s="110"/>
      <c r="T553" s="111"/>
      <c r="AT553" s="107" t="s">
        <v>164</v>
      </c>
      <c r="AU553" s="107" t="s">
        <v>83</v>
      </c>
      <c r="AV553" s="10" t="s">
        <v>163</v>
      </c>
      <c r="AW553" s="10" t="s">
        <v>30</v>
      </c>
      <c r="AX553" s="10" t="s">
        <v>81</v>
      </c>
      <c r="AY553" s="107" t="s">
        <v>156</v>
      </c>
    </row>
    <row r="554" spans="1:65" s="2" customFormat="1" ht="24.2" customHeight="1">
      <c r="A554" s="21"/>
      <c r="B554" s="86"/>
      <c r="C554" s="284" t="s">
        <v>280</v>
      </c>
      <c r="D554" s="284" t="s">
        <v>235</v>
      </c>
      <c r="E554" s="285" t="s">
        <v>497</v>
      </c>
      <c r="F554" s="286" t="s">
        <v>498</v>
      </c>
      <c r="G554" s="287" t="s">
        <v>355</v>
      </c>
      <c r="H554" s="288">
        <v>248.49</v>
      </c>
      <c r="I554" s="112"/>
      <c r="J554" s="289">
        <f>ROUND(I554*H554,2)</f>
        <v>0</v>
      </c>
      <c r="K554" s="286" t="s">
        <v>162</v>
      </c>
      <c r="L554" s="113"/>
      <c r="M554" s="114" t="s">
        <v>1</v>
      </c>
      <c r="N554" s="115" t="s">
        <v>38</v>
      </c>
      <c r="O554" s="36"/>
      <c r="P554" s="90">
        <f>O554*H554</f>
        <v>0</v>
      </c>
      <c r="Q554" s="90">
        <v>2.0000000000000001E-4</v>
      </c>
      <c r="R554" s="90">
        <f>Q554*H554</f>
        <v>4.9698000000000006E-2</v>
      </c>
      <c r="S554" s="90">
        <v>0</v>
      </c>
      <c r="T554" s="91">
        <f>S554*H554</f>
        <v>0</v>
      </c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R554" s="92" t="s">
        <v>176</v>
      </c>
      <c r="AT554" s="92" t="s">
        <v>235</v>
      </c>
      <c r="AU554" s="92" t="s">
        <v>83</v>
      </c>
      <c r="AY554" s="12" t="s">
        <v>156</v>
      </c>
      <c r="BE554" s="93">
        <f>IF(N554="základní",J554,0)</f>
        <v>0</v>
      </c>
      <c r="BF554" s="93">
        <f>IF(N554="snížená",J554,0)</f>
        <v>0</v>
      </c>
      <c r="BG554" s="93">
        <f>IF(N554="zákl. přenesená",J554,0)</f>
        <v>0</v>
      </c>
      <c r="BH554" s="93">
        <f>IF(N554="sníž. přenesená",J554,0)</f>
        <v>0</v>
      </c>
      <c r="BI554" s="93">
        <f>IF(N554="nulová",J554,0)</f>
        <v>0</v>
      </c>
      <c r="BJ554" s="12" t="s">
        <v>81</v>
      </c>
      <c r="BK554" s="93">
        <f>ROUND(I554*H554,2)</f>
        <v>0</v>
      </c>
      <c r="BL554" s="12" t="s">
        <v>163</v>
      </c>
      <c r="BM554" s="92" t="s">
        <v>499</v>
      </c>
    </row>
    <row r="555" spans="1:65" s="8" customFormat="1">
      <c r="B555" s="94"/>
      <c r="C555" s="272"/>
      <c r="D555" s="273" t="s">
        <v>164</v>
      </c>
      <c r="E555" s="274" t="s">
        <v>1</v>
      </c>
      <c r="F555" s="275" t="s">
        <v>359</v>
      </c>
      <c r="G555" s="272"/>
      <c r="H555" s="274" t="s">
        <v>1</v>
      </c>
      <c r="I555" s="96"/>
      <c r="J555" s="272"/>
      <c r="K555" s="272"/>
      <c r="L555" s="94"/>
      <c r="M555" s="97"/>
      <c r="N555" s="98"/>
      <c r="O555" s="98"/>
      <c r="P555" s="98"/>
      <c r="Q555" s="98"/>
      <c r="R555" s="98"/>
      <c r="S555" s="98"/>
      <c r="T555" s="99"/>
      <c r="AT555" s="95" t="s">
        <v>164</v>
      </c>
      <c r="AU555" s="95" t="s">
        <v>83</v>
      </c>
      <c r="AV555" s="8" t="s">
        <v>81</v>
      </c>
      <c r="AW555" s="8" t="s">
        <v>30</v>
      </c>
      <c r="AX555" s="8" t="s">
        <v>73</v>
      </c>
      <c r="AY555" s="95" t="s">
        <v>156</v>
      </c>
    </row>
    <row r="556" spans="1:65" s="9" customFormat="1">
      <c r="B556" s="100"/>
      <c r="C556" s="276"/>
      <c r="D556" s="273" t="s">
        <v>164</v>
      </c>
      <c r="E556" s="277" t="s">
        <v>1</v>
      </c>
      <c r="F556" s="278" t="s">
        <v>486</v>
      </c>
      <c r="G556" s="276"/>
      <c r="H556" s="279">
        <v>203.7</v>
      </c>
      <c r="I556" s="102"/>
      <c r="J556" s="276"/>
      <c r="K556" s="276"/>
      <c r="L556" s="100"/>
      <c r="M556" s="103"/>
      <c r="N556" s="104"/>
      <c r="O556" s="104"/>
      <c r="P556" s="104"/>
      <c r="Q556" s="104"/>
      <c r="R556" s="104"/>
      <c r="S556" s="104"/>
      <c r="T556" s="105"/>
      <c r="AT556" s="101" t="s">
        <v>164</v>
      </c>
      <c r="AU556" s="101" t="s">
        <v>83</v>
      </c>
      <c r="AV556" s="9" t="s">
        <v>83</v>
      </c>
      <c r="AW556" s="9" t="s">
        <v>30</v>
      </c>
      <c r="AX556" s="9" t="s">
        <v>73</v>
      </c>
      <c r="AY556" s="101" t="s">
        <v>156</v>
      </c>
    </row>
    <row r="557" spans="1:65" s="9" customFormat="1">
      <c r="B557" s="100"/>
      <c r="C557" s="276"/>
      <c r="D557" s="273" t="s">
        <v>164</v>
      </c>
      <c r="E557" s="277" t="s">
        <v>1</v>
      </c>
      <c r="F557" s="278" t="s">
        <v>361</v>
      </c>
      <c r="G557" s="276"/>
      <c r="H557" s="279">
        <v>28.8</v>
      </c>
      <c r="I557" s="102"/>
      <c r="J557" s="276"/>
      <c r="K557" s="276"/>
      <c r="L557" s="100"/>
      <c r="M557" s="103"/>
      <c r="N557" s="104"/>
      <c r="O557" s="104"/>
      <c r="P557" s="104"/>
      <c r="Q557" s="104"/>
      <c r="R557" s="104"/>
      <c r="S557" s="104"/>
      <c r="T557" s="105"/>
      <c r="AT557" s="101" t="s">
        <v>164</v>
      </c>
      <c r="AU557" s="101" t="s">
        <v>83</v>
      </c>
      <c r="AV557" s="9" t="s">
        <v>83</v>
      </c>
      <c r="AW557" s="9" t="s">
        <v>30</v>
      </c>
      <c r="AX557" s="9" t="s">
        <v>73</v>
      </c>
      <c r="AY557" s="101" t="s">
        <v>156</v>
      </c>
    </row>
    <row r="558" spans="1:65" s="9" customFormat="1">
      <c r="B558" s="100"/>
      <c r="C558" s="276"/>
      <c r="D558" s="273" t="s">
        <v>164</v>
      </c>
      <c r="E558" s="277" t="s">
        <v>1</v>
      </c>
      <c r="F558" s="278" t="s">
        <v>362</v>
      </c>
      <c r="G558" s="276"/>
      <c r="H558" s="279">
        <v>15</v>
      </c>
      <c r="I558" s="102"/>
      <c r="J558" s="276"/>
      <c r="K558" s="276"/>
      <c r="L558" s="100"/>
      <c r="M558" s="103"/>
      <c r="N558" s="104"/>
      <c r="O558" s="104"/>
      <c r="P558" s="104"/>
      <c r="Q558" s="104"/>
      <c r="R558" s="104"/>
      <c r="S558" s="104"/>
      <c r="T558" s="105"/>
      <c r="AT558" s="101" t="s">
        <v>164</v>
      </c>
      <c r="AU558" s="101" t="s">
        <v>83</v>
      </c>
      <c r="AV558" s="9" t="s">
        <v>83</v>
      </c>
      <c r="AW558" s="9" t="s">
        <v>30</v>
      </c>
      <c r="AX558" s="9" t="s">
        <v>73</v>
      </c>
      <c r="AY558" s="101" t="s">
        <v>156</v>
      </c>
    </row>
    <row r="559" spans="1:65" s="9" customFormat="1">
      <c r="B559" s="100"/>
      <c r="C559" s="276"/>
      <c r="D559" s="273" t="s">
        <v>164</v>
      </c>
      <c r="E559" s="277" t="s">
        <v>1</v>
      </c>
      <c r="F559" s="278" t="s">
        <v>363</v>
      </c>
      <c r="G559" s="276"/>
      <c r="H559" s="279">
        <v>10.5</v>
      </c>
      <c r="I559" s="102"/>
      <c r="J559" s="276"/>
      <c r="K559" s="276"/>
      <c r="L559" s="100"/>
      <c r="M559" s="103"/>
      <c r="N559" s="104"/>
      <c r="O559" s="104"/>
      <c r="P559" s="104"/>
      <c r="Q559" s="104"/>
      <c r="R559" s="104"/>
      <c r="S559" s="104"/>
      <c r="T559" s="105"/>
      <c r="AT559" s="101" t="s">
        <v>164</v>
      </c>
      <c r="AU559" s="101" t="s">
        <v>83</v>
      </c>
      <c r="AV559" s="9" t="s">
        <v>83</v>
      </c>
      <c r="AW559" s="9" t="s">
        <v>30</v>
      </c>
      <c r="AX559" s="9" t="s">
        <v>73</v>
      </c>
      <c r="AY559" s="101" t="s">
        <v>156</v>
      </c>
    </row>
    <row r="560" spans="1:65" s="9" customFormat="1">
      <c r="B560" s="100"/>
      <c r="C560" s="276"/>
      <c r="D560" s="273" t="s">
        <v>164</v>
      </c>
      <c r="E560" s="277" t="s">
        <v>1</v>
      </c>
      <c r="F560" s="278" t="s">
        <v>364</v>
      </c>
      <c r="G560" s="276"/>
      <c r="H560" s="279">
        <v>12</v>
      </c>
      <c r="I560" s="102"/>
      <c r="J560" s="276"/>
      <c r="K560" s="276"/>
      <c r="L560" s="100"/>
      <c r="M560" s="103"/>
      <c r="N560" s="104"/>
      <c r="O560" s="104"/>
      <c r="P560" s="104"/>
      <c r="Q560" s="104"/>
      <c r="R560" s="104"/>
      <c r="S560" s="104"/>
      <c r="T560" s="105"/>
      <c r="AT560" s="101" t="s">
        <v>164</v>
      </c>
      <c r="AU560" s="101" t="s">
        <v>83</v>
      </c>
      <c r="AV560" s="9" t="s">
        <v>83</v>
      </c>
      <c r="AW560" s="9" t="s">
        <v>30</v>
      </c>
      <c r="AX560" s="9" t="s">
        <v>73</v>
      </c>
      <c r="AY560" s="101" t="s">
        <v>156</v>
      </c>
    </row>
    <row r="561" spans="1:65" s="9" customFormat="1">
      <c r="B561" s="100"/>
      <c r="C561" s="276"/>
      <c r="D561" s="273" t="s">
        <v>164</v>
      </c>
      <c r="E561" s="277" t="s">
        <v>1</v>
      </c>
      <c r="F561" s="278" t="s">
        <v>365</v>
      </c>
      <c r="G561" s="276"/>
      <c r="H561" s="279">
        <v>3.6</v>
      </c>
      <c r="I561" s="102"/>
      <c r="J561" s="276"/>
      <c r="K561" s="276"/>
      <c r="L561" s="100"/>
      <c r="M561" s="103"/>
      <c r="N561" s="104"/>
      <c r="O561" s="104"/>
      <c r="P561" s="104"/>
      <c r="Q561" s="104"/>
      <c r="R561" s="104"/>
      <c r="S561" s="104"/>
      <c r="T561" s="105"/>
      <c r="AT561" s="101" t="s">
        <v>164</v>
      </c>
      <c r="AU561" s="101" t="s">
        <v>83</v>
      </c>
      <c r="AV561" s="9" t="s">
        <v>83</v>
      </c>
      <c r="AW561" s="9" t="s">
        <v>30</v>
      </c>
      <c r="AX561" s="9" t="s">
        <v>73</v>
      </c>
      <c r="AY561" s="101" t="s">
        <v>156</v>
      </c>
    </row>
    <row r="562" spans="1:65" s="9" customFormat="1">
      <c r="B562" s="100"/>
      <c r="C562" s="276"/>
      <c r="D562" s="273" t="s">
        <v>164</v>
      </c>
      <c r="E562" s="277" t="s">
        <v>1</v>
      </c>
      <c r="F562" s="278" t="s">
        <v>366</v>
      </c>
      <c r="G562" s="276"/>
      <c r="H562" s="279">
        <v>10</v>
      </c>
      <c r="I562" s="102"/>
      <c r="J562" s="276"/>
      <c r="K562" s="276"/>
      <c r="L562" s="100"/>
      <c r="M562" s="103"/>
      <c r="N562" s="104"/>
      <c r="O562" s="104"/>
      <c r="P562" s="104"/>
      <c r="Q562" s="104"/>
      <c r="R562" s="104"/>
      <c r="S562" s="104"/>
      <c r="T562" s="105"/>
      <c r="AT562" s="101" t="s">
        <v>164</v>
      </c>
      <c r="AU562" s="101" t="s">
        <v>83</v>
      </c>
      <c r="AV562" s="9" t="s">
        <v>83</v>
      </c>
      <c r="AW562" s="9" t="s">
        <v>30</v>
      </c>
      <c r="AX562" s="9" t="s">
        <v>73</v>
      </c>
      <c r="AY562" s="101" t="s">
        <v>156</v>
      </c>
    </row>
    <row r="563" spans="1:65" s="9" customFormat="1">
      <c r="B563" s="100"/>
      <c r="C563" s="276"/>
      <c r="D563" s="273" t="s">
        <v>164</v>
      </c>
      <c r="E563" s="277" t="s">
        <v>1</v>
      </c>
      <c r="F563" s="278" t="s">
        <v>367</v>
      </c>
      <c r="G563" s="276"/>
      <c r="H563" s="279">
        <v>22.8</v>
      </c>
      <c r="I563" s="102"/>
      <c r="J563" s="276"/>
      <c r="K563" s="276"/>
      <c r="L563" s="100"/>
      <c r="M563" s="103"/>
      <c r="N563" s="104"/>
      <c r="O563" s="104"/>
      <c r="P563" s="104"/>
      <c r="Q563" s="104"/>
      <c r="R563" s="104"/>
      <c r="S563" s="104"/>
      <c r="T563" s="105"/>
      <c r="AT563" s="101" t="s">
        <v>164</v>
      </c>
      <c r="AU563" s="101" t="s">
        <v>83</v>
      </c>
      <c r="AV563" s="9" t="s">
        <v>83</v>
      </c>
      <c r="AW563" s="9" t="s">
        <v>30</v>
      </c>
      <c r="AX563" s="9" t="s">
        <v>73</v>
      </c>
      <c r="AY563" s="101" t="s">
        <v>156</v>
      </c>
    </row>
    <row r="564" spans="1:65" s="9" customFormat="1">
      <c r="B564" s="100"/>
      <c r="C564" s="276"/>
      <c r="D564" s="273" t="s">
        <v>164</v>
      </c>
      <c r="E564" s="277" t="s">
        <v>1</v>
      </c>
      <c r="F564" s="278" t="s">
        <v>368</v>
      </c>
      <c r="G564" s="276"/>
      <c r="H564" s="279">
        <v>15.2</v>
      </c>
      <c r="I564" s="102"/>
      <c r="J564" s="276"/>
      <c r="K564" s="276"/>
      <c r="L564" s="100"/>
      <c r="M564" s="103"/>
      <c r="N564" s="104"/>
      <c r="O564" s="104"/>
      <c r="P564" s="104"/>
      <c r="Q564" s="104"/>
      <c r="R564" s="104"/>
      <c r="S564" s="104"/>
      <c r="T564" s="105"/>
      <c r="AT564" s="101" t="s">
        <v>164</v>
      </c>
      <c r="AU564" s="101" t="s">
        <v>83</v>
      </c>
      <c r="AV564" s="9" t="s">
        <v>83</v>
      </c>
      <c r="AW564" s="9" t="s">
        <v>30</v>
      </c>
      <c r="AX564" s="9" t="s">
        <v>73</v>
      </c>
      <c r="AY564" s="101" t="s">
        <v>156</v>
      </c>
    </row>
    <row r="565" spans="1:65" s="9" customFormat="1">
      <c r="B565" s="100"/>
      <c r="C565" s="276"/>
      <c r="D565" s="273" t="s">
        <v>164</v>
      </c>
      <c r="E565" s="277" t="s">
        <v>1</v>
      </c>
      <c r="F565" s="278" t="s">
        <v>369</v>
      </c>
      <c r="G565" s="276"/>
      <c r="H565" s="279">
        <v>10.71</v>
      </c>
      <c r="I565" s="102"/>
      <c r="J565" s="276"/>
      <c r="K565" s="276"/>
      <c r="L565" s="100"/>
      <c r="M565" s="103"/>
      <c r="N565" s="104"/>
      <c r="O565" s="104"/>
      <c r="P565" s="104"/>
      <c r="Q565" s="104"/>
      <c r="R565" s="104"/>
      <c r="S565" s="104"/>
      <c r="T565" s="105"/>
      <c r="AT565" s="101" t="s">
        <v>164</v>
      </c>
      <c r="AU565" s="101" t="s">
        <v>83</v>
      </c>
      <c r="AV565" s="9" t="s">
        <v>83</v>
      </c>
      <c r="AW565" s="9" t="s">
        <v>30</v>
      </c>
      <c r="AX565" s="9" t="s">
        <v>73</v>
      </c>
      <c r="AY565" s="101" t="s">
        <v>156</v>
      </c>
    </row>
    <row r="566" spans="1:65" s="9" customFormat="1">
      <c r="B566" s="100"/>
      <c r="C566" s="276"/>
      <c r="D566" s="273" t="s">
        <v>164</v>
      </c>
      <c r="E566" s="277" t="s">
        <v>1</v>
      </c>
      <c r="F566" s="278" t="s">
        <v>370</v>
      </c>
      <c r="G566" s="276"/>
      <c r="H566" s="279">
        <v>7.14</v>
      </c>
      <c r="I566" s="102"/>
      <c r="J566" s="276"/>
      <c r="K566" s="276"/>
      <c r="L566" s="100"/>
      <c r="M566" s="103"/>
      <c r="N566" s="104"/>
      <c r="O566" s="104"/>
      <c r="P566" s="104"/>
      <c r="Q566" s="104"/>
      <c r="R566" s="104"/>
      <c r="S566" s="104"/>
      <c r="T566" s="105"/>
      <c r="AT566" s="101" t="s">
        <v>164</v>
      </c>
      <c r="AU566" s="101" t="s">
        <v>83</v>
      </c>
      <c r="AV566" s="9" t="s">
        <v>83</v>
      </c>
      <c r="AW566" s="9" t="s">
        <v>30</v>
      </c>
      <c r="AX566" s="9" t="s">
        <v>73</v>
      </c>
      <c r="AY566" s="101" t="s">
        <v>156</v>
      </c>
    </row>
    <row r="567" spans="1:65" s="9" customFormat="1">
      <c r="B567" s="100"/>
      <c r="C567" s="276"/>
      <c r="D567" s="273" t="s">
        <v>164</v>
      </c>
      <c r="E567" s="277" t="s">
        <v>1</v>
      </c>
      <c r="F567" s="278" t="s">
        <v>371</v>
      </c>
      <c r="G567" s="276"/>
      <c r="H567" s="279">
        <v>6.75</v>
      </c>
      <c r="I567" s="102"/>
      <c r="J567" s="276"/>
      <c r="K567" s="276"/>
      <c r="L567" s="100"/>
      <c r="M567" s="103"/>
      <c r="N567" s="104"/>
      <c r="O567" s="104"/>
      <c r="P567" s="104"/>
      <c r="Q567" s="104"/>
      <c r="R567" s="104"/>
      <c r="S567" s="104"/>
      <c r="T567" s="105"/>
      <c r="AT567" s="101" t="s">
        <v>164</v>
      </c>
      <c r="AU567" s="101" t="s">
        <v>83</v>
      </c>
      <c r="AV567" s="9" t="s">
        <v>83</v>
      </c>
      <c r="AW567" s="9" t="s">
        <v>30</v>
      </c>
      <c r="AX567" s="9" t="s">
        <v>73</v>
      </c>
      <c r="AY567" s="101" t="s">
        <v>156</v>
      </c>
    </row>
    <row r="568" spans="1:65" s="9" customFormat="1">
      <c r="B568" s="100"/>
      <c r="C568" s="276"/>
      <c r="D568" s="273" t="s">
        <v>164</v>
      </c>
      <c r="E568" s="277" t="s">
        <v>1</v>
      </c>
      <c r="F568" s="278" t="s">
        <v>372</v>
      </c>
      <c r="G568" s="276"/>
      <c r="H568" s="279">
        <v>1.2</v>
      </c>
      <c r="I568" s="102"/>
      <c r="J568" s="276"/>
      <c r="K568" s="276"/>
      <c r="L568" s="100"/>
      <c r="M568" s="103"/>
      <c r="N568" s="104"/>
      <c r="O568" s="104"/>
      <c r="P568" s="104"/>
      <c r="Q568" s="104"/>
      <c r="R568" s="104"/>
      <c r="S568" s="104"/>
      <c r="T568" s="105"/>
      <c r="AT568" s="101" t="s">
        <v>164</v>
      </c>
      <c r="AU568" s="101" t="s">
        <v>83</v>
      </c>
      <c r="AV568" s="9" t="s">
        <v>83</v>
      </c>
      <c r="AW568" s="9" t="s">
        <v>30</v>
      </c>
      <c r="AX568" s="9" t="s">
        <v>73</v>
      </c>
      <c r="AY568" s="101" t="s">
        <v>156</v>
      </c>
    </row>
    <row r="569" spans="1:65" s="9" customFormat="1">
      <c r="B569" s="100"/>
      <c r="C569" s="276"/>
      <c r="D569" s="273" t="s">
        <v>164</v>
      </c>
      <c r="E569" s="277" t="s">
        <v>1</v>
      </c>
      <c r="F569" s="278" t="s">
        <v>373</v>
      </c>
      <c r="G569" s="276"/>
      <c r="H569" s="279">
        <v>2.4</v>
      </c>
      <c r="I569" s="102"/>
      <c r="J569" s="276"/>
      <c r="K569" s="276"/>
      <c r="L569" s="100"/>
      <c r="M569" s="103"/>
      <c r="N569" s="104"/>
      <c r="O569" s="104"/>
      <c r="P569" s="104"/>
      <c r="Q569" s="104"/>
      <c r="R569" s="104"/>
      <c r="S569" s="104"/>
      <c r="T569" s="105"/>
      <c r="AT569" s="101" t="s">
        <v>164</v>
      </c>
      <c r="AU569" s="101" t="s">
        <v>83</v>
      </c>
      <c r="AV569" s="9" t="s">
        <v>83</v>
      </c>
      <c r="AW569" s="9" t="s">
        <v>30</v>
      </c>
      <c r="AX569" s="9" t="s">
        <v>73</v>
      </c>
      <c r="AY569" s="101" t="s">
        <v>156</v>
      </c>
    </row>
    <row r="570" spans="1:65" s="9" customFormat="1">
      <c r="B570" s="100"/>
      <c r="C570" s="276"/>
      <c r="D570" s="273" t="s">
        <v>164</v>
      </c>
      <c r="E570" s="277" t="s">
        <v>1</v>
      </c>
      <c r="F570" s="278" t="s">
        <v>500</v>
      </c>
      <c r="G570" s="276"/>
      <c r="H570" s="279">
        <v>-123.9</v>
      </c>
      <c r="I570" s="102"/>
      <c r="J570" s="276"/>
      <c r="K570" s="276"/>
      <c r="L570" s="100"/>
      <c r="M570" s="103"/>
      <c r="N570" s="104"/>
      <c r="O570" s="104"/>
      <c r="P570" s="104"/>
      <c r="Q570" s="104"/>
      <c r="R570" s="104"/>
      <c r="S570" s="104"/>
      <c r="T570" s="105"/>
      <c r="AT570" s="101" t="s">
        <v>164</v>
      </c>
      <c r="AU570" s="101" t="s">
        <v>83</v>
      </c>
      <c r="AV570" s="9" t="s">
        <v>83</v>
      </c>
      <c r="AW570" s="9" t="s">
        <v>30</v>
      </c>
      <c r="AX570" s="9" t="s">
        <v>73</v>
      </c>
      <c r="AY570" s="101" t="s">
        <v>156</v>
      </c>
    </row>
    <row r="571" spans="1:65" s="10" customFormat="1">
      <c r="B571" s="106"/>
      <c r="C571" s="280"/>
      <c r="D571" s="273" t="s">
        <v>164</v>
      </c>
      <c r="E571" s="281" t="s">
        <v>1</v>
      </c>
      <c r="F571" s="282" t="s">
        <v>167</v>
      </c>
      <c r="G571" s="280"/>
      <c r="H571" s="283">
        <v>225.89999999999995</v>
      </c>
      <c r="I571" s="108"/>
      <c r="J571" s="280"/>
      <c r="K571" s="280"/>
      <c r="L571" s="106"/>
      <c r="M571" s="109"/>
      <c r="N571" s="110"/>
      <c r="O571" s="110"/>
      <c r="P571" s="110"/>
      <c r="Q571" s="110"/>
      <c r="R571" s="110"/>
      <c r="S571" s="110"/>
      <c r="T571" s="111"/>
      <c r="AT571" s="107" t="s">
        <v>164</v>
      </c>
      <c r="AU571" s="107" t="s">
        <v>83</v>
      </c>
      <c r="AV571" s="10" t="s">
        <v>163</v>
      </c>
      <c r="AW571" s="10" t="s">
        <v>30</v>
      </c>
      <c r="AX571" s="10" t="s">
        <v>73</v>
      </c>
      <c r="AY571" s="107" t="s">
        <v>156</v>
      </c>
    </row>
    <row r="572" spans="1:65" s="9" customFormat="1">
      <c r="B572" s="100"/>
      <c r="C572" s="276"/>
      <c r="D572" s="273" t="s">
        <v>164</v>
      </c>
      <c r="E572" s="277" t="s">
        <v>1</v>
      </c>
      <c r="F572" s="278" t="s">
        <v>501</v>
      </c>
      <c r="G572" s="276"/>
      <c r="H572" s="279">
        <v>248.49</v>
      </c>
      <c r="I572" s="102"/>
      <c r="J572" s="276"/>
      <c r="K572" s="276"/>
      <c r="L572" s="100"/>
      <c r="M572" s="103"/>
      <c r="N572" s="104"/>
      <c r="O572" s="104"/>
      <c r="P572" s="104"/>
      <c r="Q572" s="104"/>
      <c r="R572" s="104"/>
      <c r="S572" s="104"/>
      <c r="T572" s="105"/>
      <c r="AT572" s="101" t="s">
        <v>164</v>
      </c>
      <c r="AU572" s="101" t="s">
        <v>83</v>
      </c>
      <c r="AV572" s="9" t="s">
        <v>83</v>
      </c>
      <c r="AW572" s="9" t="s">
        <v>30</v>
      </c>
      <c r="AX572" s="9" t="s">
        <v>73</v>
      </c>
      <c r="AY572" s="101" t="s">
        <v>156</v>
      </c>
    </row>
    <row r="573" spans="1:65" s="10" customFormat="1">
      <c r="B573" s="106"/>
      <c r="C573" s="280"/>
      <c r="D573" s="273" t="s">
        <v>164</v>
      </c>
      <c r="E573" s="281" t="s">
        <v>1</v>
      </c>
      <c r="F573" s="282" t="s">
        <v>167</v>
      </c>
      <c r="G573" s="280"/>
      <c r="H573" s="283">
        <v>248.49</v>
      </c>
      <c r="I573" s="108"/>
      <c r="J573" s="280"/>
      <c r="K573" s="280"/>
      <c r="L573" s="106"/>
      <c r="M573" s="109"/>
      <c r="N573" s="110"/>
      <c r="O573" s="110"/>
      <c r="P573" s="110"/>
      <c r="Q573" s="110"/>
      <c r="R573" s="110"/>
      <c r="S573" s="110"/>
      <c r="T573" s="111"/>
      <c r="AT573" s="107" t="s">
        <v>164</v>
      </c>
      <c r="AU573" s="107" t="s">
        <v>83</v>
      </c>
      <c r="AV573" s="10" t="s">
        <v>163</v>
      </c>
      <c r="AW573" s="10" t="s">
        <v>30</v>
      </c>
      <c r="AX573" s="10" t="s">
        <v>81</v>
      </c>
      <c r="AY573" s="107" t="s">
        <v>156</v>
      </c>
    </row>
    <row r="574" spans="1:65" s="2" customFormat="1" ht="16.5" customHeight="1">
      <c r="A574" s="21"/>
      <c r="B574" s="86"/>
      <c r="C574" s="284" t="s">
        <v>502</v>
      </c>
      <c r="D574" s="284" t="s">
        <v>235</v>
      </c>
      <c r="E574" s="285" t="s">
        <v>503</v>
      </c>
      <c r="F574" s="286" t="s">
        <v>504</v>
      </c>
      <c r="G574" s="287" t="s">
        <v>355</v>
      </c>
      <c r="H574" s="288">
        <v>142.56</v>
      </c>
      <c r="I574" s="112"/>
      <c r="J574" s="289">
        <f>ROUND(I574*H574,2)</f>
        <v>0</v>
      </c>
      <c r="K574" s="286" t="s">
        <v>162</v>
      </c>
      <c r="L574" s="113"/>
      <c r="M574" s="114" t="s">
        <v>1</v>
      </c>
      <c r="N574" s="115" t="s">
        <v>38</v>
      </c>
      <c r="O574" s="36"/>
      <c r="P574" s="90">
        <f>O574*H574</f>
        <v>0</v>
      </c>
      <c r="Q574" s="90">
        <v>2.9999999999999997E-4</v>
      </c>
      <c r="R574" s="90">
        <f>Q574*H574</f>
        <v>4.2767999999999994E-2</v>
      </c>
      <c r="S574" s="90">
        <v>0</v>
      </c>
      <c r="T574" s="91">
        <f>S574*H574</f>
        <v>0</v>
      </c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R574" s="92" t="s">
        <v>176</v>
      </c>
      <c r="AT574" s="92" t="s">
        <v>235</v>
      </c>
      <c r="AU574" s="92" t="s">
        <v>83</v>
      </c>
      <c r="AY574" s="12" t="s">
        <v>156</v>
      </c>
      <c r="BE574" s="93">
        <f>IF(N574="základní",J574,0)</f>
        <v>0</v>
      </c>
      <c r="BF574" s="93">
        <f>IF(N574="snížená",J574,0)</f>
        <v>0</v>
      </c>
      <c r="BG574" s="93">
        <f>IF(N574="zákl. přenesená",J574,0)</f>
        <v>0</v>
      </c>
      <c r="BH574" s="93">
        <f>IF(N574="sníž. přenesená",J574,0)</f>
        <v>0</v>
      </c>
      <c r="BI574" s="93">
        <f>IF(N574="nulová",J574,0)</f>
        <v>0</v>
      </c>
      <c r="BJ574" s="12" t="s">
        <v>81</v>
      </c>
      <c r="BK574" s="93">
        <f>ROUND(I574*H574,2)</f>
        <v>0</v>
      </c>
      <c r="BL574" s="12" t="s">
        <v>163</v>
      </c>
      <c r="BM574" s="92" t="s">
        <v>505</v>
      </c>
    </row>
    <row r="575" spans="1:65" s="2" customFormat="1" ht="24.2" customHeight="1">
      <c r="A575" s="21"/>
      <c r="B575" s="86"/>
      <c r="C575" s="266" t="s">
        <v>283</v>
      </c>
      <c r="D575" s="266" t="s">
        <v>158</v>
      </c>
      <c r="E575" s="267" t="s">
        <v>506</v>
      </c>
      <c r="F575" s="268" t="s">
        <v>507</v>
      </c>
      <c r="G575" s="269" t="s">
        <v>161</v>
      </c>
      <c r="H575" s="270">
        <v>2460.4989999999998</v>
      </c>
      <c r="I575" s="87"/>
      <c r="J575" s="271">
        <f>ROUND(I575*H575,2)</f>
        <v>0</v>
      </c>
      <c r="K575" s="268" t="s">
        <v>162</v>
      </c>
      <c r="L575" s="22"/>
      <c r="M575" s="88" t="s">
        <v>1</v>
      </c>
      <c r="N575" s="89" t="s">
        <v>38</v>
      </c>
      <c r="O575" s="36"/>
      <c r="P575" s="90">
        <f>O575*H575</f>
        <v>0</v>
      </c>
      <c r="Q575" s="90">
        <v>1.146E-2</v>
      </c>
      <c r="R575" s="90">
        <f>Q575*H575</f>
        <v>28.197318539999998</v>
      </c>
      <c r="S575" s="90">
        <v>0</v>
      </c>
      <c r="T575" s="91">
        <f>S575*H575</f>
        <v>0</v>
      </c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R575" s="92" t="s">
        <v>163</v>
      </c>
      <c r="AT575" s="92" t="s">
        <v>158</v>
      </c>
      <c r="AU575" s="92" t="s">
        <v>83</v>
      </c>
      <c r="AY575" s="12" t="s">
        <v>156</v>
      </c>
      <c r="BE575" s="93">
        <f>IF(N575="základní",J575,0)</f>
        <v>0</v>
      </c>
      <c r="BF575" s="93">
        <f>IF(N575="snížená",J575,0)</f>
        <v>0</v>
      </c>
      <c r="BG575" s="93">
        <f>IF(N575="zákl. přenesená",J575,0)</f>
        <v>0</v>
      </c>
      <c r="BH575" s="93">
        <f>IF(N575="sníž. přenesená",J575,0)</f>
        <v>0</v>
      </c>
      <c r="BI575" s="93">
        <f>IF(N575="nulová",J575,0)</f>
        <v>0</v>
      </c>
      <c r="BJ575" s="12" t="s">
        <v>81</v>
      </c>
      <c r="BK575" s="93">
        <f>ROUND(I575*H575,2)</f>
        <v>0</v>
      </c>
      <c r="BL575" s="12" t="s">
        <v>163</v>
      </c>
      <c r="BM575" s="92" t="s">
        <v>508</v>
      </c>
    </row>
    <row r="576" spans="1:65" s="8" customFormat="1">
      <c r="B576" s="94"/>
      <c r="C576" s="272"/>
      <c r="D576" s="273" t="s">
        <v>164</v>
      </c>
      <c r="E576" s="274" t="s">
        <v>1</v>
      </c>
      <c r="F576" s="275" t="s">
        <v>509</v>
      </c>
      <c r="G576" s="272"/>
      <c r="H576" s="274" t="s">
        <v>1</v>
      </c>
      <c r="I576" s="96"/>
      <c r="J576" s="272"/>
      <c r="K576" s="272"/>
      <c r="L576" s="94"/>
      <c r="M576" s="97"/>
      <c r="N576" s="98"/>
      <c r="O576" s="98"/>
      <c r="P576" s="98"/>
      <c r="Q576" s="98"/>
      <c r="R576" s="98"/>
      <c r="S576" s="98"/>
      <c r="T576" s="99"/>
      <c r="AT576" s="95" t="s">
        <v>164</v>
      </c>
      <c r="AU576" s="95" t="s">
        <v>83</v>
      </c>
      <c r="AV576" s="8" t="s">
        <v>81</v>
      </c>
      <c r="AW576" s="8" t="s">
        <v>30</v>
      </c>
      <c r="AX576" s="8" t="s">
        <v>73</v>
      </c>
      <c r="AY576" s="95" t="s">
        <v>156</v>
      </c>
    </row>
    <row r="577" spans="1:65" s="8" customFormat="1">
      <c r="B577" s="94"/>
      <c r="C577" s="272"/>
      <c r="D577" s="273" t="s">
        <v>164</v>
      </c>
      <c r="E577" s="274" t="s">
        <v>1</v>
      </c>
      <c r="F577" s="275" t="s">
        <v>261</v>
      </c>
      <c r="G577" s="272"/>
      <c r="H577" s="274" t="s">
        <v>1</v>
      </c>
      <c r="I577" s="96"/>
      <c r="J577" s="272"/>
      <c r="K577" s="272"/>
      <c r="L577" s="94"/>
      <c r="M577" s="97"/>
      <c r="N577" s="98"/>
      <c r="O577" s="98"/>
      <c r="P577" s="98"/>
      <c r="Q577" s="98"/>
      <c r="R577" s="98"/>
      <c r="S577" s="98"/>
      <c r="T577" s="99"/>
      <c r="AT577" s="95" t="s">
        <v>164</v>
      </c>
      <c r="AU577" s="95" t="s">
        <v>83</v>
      </c>
      <c r="AV577" s="8" t="s">
        <v>81</v>
      </c>
      <c r="AW577" s="8" t="s">
        <v>30</v>
      </c>
      <c r="AX577" s="8" t="s">
        <v>73</v>
      </c>
      <c r="AY577" s="95" t="s">
        <v>156</v>
      </c>
    </row>
    <row r="578" spans="1:65" s="9" customFormat="1">
      <c r="B578" s="100"/>
      <c r="C578" s="276"/>
      <c r="D578" s="273" t="s">
        <v>164</v>
      </c>
      <c r="E578" s="277" t="s">
        <v>1</v>
      </c>
      <c r="F578" s="278" t="s">
        <v>249</v>
      </c>
      <c r="G578" s="276"/>
      <c r="H578" s="279">
        <v>3118.0189999999998</v>
      </c>
      <c r="I578" s="102"/>
      <c r="J578" s="276"/>
      <c r="K578" s="276"/>
      <c r="L578" s="100"/>
      <c r="M578" s="103"/>
      <c r="N578" s="104"/>
      <c r="O578" s="104"/>
      <c r="P578" s="104"/>
      <c r="Q578" s="104"/>
      <c r="R578" s="104"/>
      <c r="S578" s="104"/>
      <c r="T578" s="105"/>
      <c r="AT578" s="101" t="s">
        <v>164</v>
      </c>
      <c r="AU578" s="101" t="s">
        <v>83</v>
      </c>
      <c r="AV578" s="9" t="s">
        <v>83</v>
      </c>
      <c r="AW578" s="9" t="s">
        <v>30</v>
      </c>
      <c r="AX578" s="9" t="s">
        <v>73</v>
      </c>
      <c r="AY578" s="101" t="s">
        <v>156</v>
      </c>
    </row>
    <row r="579" spans="1:65" s="9" customFormat="1">
      <c r="B579" s="100"/>
      <c r="C579" s="276"/>
      <c r="D579" s="273" t="s">
        <v>164</v>
      </c>
      <c r="E579" s="277" t="s">
        <v>1</v>
      </c>
      <c r="F579" s="278" t="s">
        <v>510</v>
      </c>
      <c r="G579" s="276"/>
      <c r="H579" s="279">
        <v>-657.52</v>
      </c>
      <c r="I579" s="102"/>
      <c r="J579" s="276"/>
      <c r="K579" s="276"/>
      <c r="L579" s="100"/>
      <c r="M579" s="103"/>
      <c r="N579" s="104"/>
      <c r="O579" s="104"/>
      <c r="P579" s="104"/>
      <c r="Q579" s="104"/>
      <c r="R579" s="104"/>
      <c r="S579" s="104"/>
      <c r="T579" s="105"/>
      <c r="AT579" s="101" t="s">
        <v>164</v>
      </c>
      <c r="AU579" s="101" t="s">
        <v>83</v>
      </c>
      <c r="AV579" s="9" t="s">
        <v>83</v>
      </c>
      <c r="AW579" s="9" t="s">
        <v>30</v>
      </c>
      <c r="AX579" s="9" t="s">
        <v>73</v>
      </c>
      <c r="AY579" s="101" t="s">
        <v>156</v>
      </c>
    </row>
    <row r="580" spans="1:65" s="10" customFormat="1">
      <c r="B580" s="106"/>
      <c r="C580" s="280"/>
      <c r="D580" s="273" t="s">
        <v>164</v>
      </c>
      <c r="E580" s="281" t="s">
        <v>1</v>
      </c>
      <c r="F580" s="282" t="s">
        <v>167</v>
      </c>
      <c r="G580" s="280"/>
      <c r="H580" s="283">
        <v>2460.4989999999998</v>
      </c>
      <c r="I580" s="108"/>
      <c r="J580" s="280"/>
      <c r="K580" s="280"/>
      <c r="L580" s="106"/>
      <c r="M580" s="109"/>
      <c r="N580" s="110"/>
      <c r="O580" s="110"/>
      <c r="P580" s="110"/>
      <c r="Q580" s="110"/>
      <c r="R580" s="110"/>
      <c r="S580" s="110"/>
      <c r="T580" s="111"/>
      <c r="AT580" s="107" t="s">
        <v>164</v>
      </c>
      <c r="AU580" s="107" t="s">
        <v>83</v>
      </c>
      <c r="AV580" s="10" t="s">
        <v>163</v>
      </c>
      <c r="AW580" s="10" t="s">
        <v>30</v>
      </c>
      <c r="AX580" s="10" t="s">
        <v>73</v>
      </c>
      <c r="AY580" s="107" t="s">
        <v>156</v>
      </c>
    </row>
    <row r="581" spans="1:65" s="9" customFormat="1">
      <c r="B581" s="100"/>
      <c r="C581" s="276"/>
      <c r="D581" s="273" t="s">
        <v>164</v>
      </c>
      <c r="E581" s="277" t="s">
        <v>1</v>
      </c>
      <c r="F581" s="278" t="s">
        <v>269</v>
      </c>
      <c r="G581" s="276"/>
      <c r="H581" s="279">
        <v>2460.4989999999998</v>
      </c>
      <c r="I581" s="102"/>
      <c r="J581" s="276"/>
      <c r="K581" s="276"/>
      <c r="L581" s="100"/>
      <c r="M581" s="103"/>
      <c r="N581" s="104"/>
      <c r="O581" s="104"/>
      <c r="P581" s="104"/>
      <c r="Q581" s="104"/>
      <c r="R581" s="104"/>
      <c r="S581" s="104"/>
      <c r="T581" s="105"/>
      <c r="AT581" s="101" t="s">
        <v>164</v>
      </c>
      <c r="AU581" s="101" t="s">
        <v>83</v>
      </c>
      <c r="AV581" s="9" t="s">
        <v>83</v>
      </c>
      <c r="AW581" s="9" t="s">
        <v>30</v>
      </c>
      <c r="AX581" s="9" t="s">
        <v>73</v>
      </c>
      <c r="AY581" s="101" t="s">
        <v>156</v>
      </c>
    </row>
    <row r="582" spans="1:65" s="10" customFormat="1">
      <c r="B582" s="106"/>
      <c r="C582" s="280"/>
      <c r="D582" s="273" t="s">
        <v>164</v>
      </c>
      <c r="E582" s="281" t="s">
        <v>1</v>
      </c>
      <c r="F582" s="282" t="s">
        <v>167</v>
      </c>
      <c r="G582" s="280"/>
      <c r="H582" s="283">
        <v>2460.4989999999998</v>
      </c>
      <c r="I582" s="108"/>
      <c r="J582" s="280"/>
      <c r="K582" s="280"/>
      <c r="L582" s="106"/>
      <c r="M582" s="109"/>
      <c r="N582" s="110"/>
      <c r="O582" s="110"/>
      <c r="P582" s="110"/>
      <c r="Q582" s="110"/>
      <c r="R582" s="110"/>
      <c r="S582" s="110"/>
      <c r="T582" s="111"/>
      <c r="AT582" s="107" t="s">
        <v>164</v>
      </c>
      <c r="AU582" s="107" t="s">
        <v>83</v>
      </c>
      <c r="AV582" s="10" t="s">
        <v>163</v>
      </c>
      <c r="AW582" s="10" t="s">
        <v>30</v>
      </c>
      <c r="AX582" s="10" t="s">
        <v>81</v>
      </c>
      <c r="AY582" s="107" t="s">
        <v>156</v>
      </c>
    </row>
    <row r="583" spans="1:65" s="2" customFormat="1" ht="24.2" customHeight="1">
      <c r="A583" s="21"/>
      <c r="B583" s="86"/>
      <c r="C583" s="266" t="s">
        <v>511</v>
      </c>
      <c r="D583" s="266" t="s">
        <v>158</v>
      </c>
      <c r="E583" s="267" t="s">
        <v>512</v>
      </c>
      <c r="F583" s="268" t="s">
        <v>513</v>
      </c>
      <c r="G583" s="269" t="s">
        <v>161</v>
      </c>
      <c r="H583" s="270">
        <v>2460.4989999999998</v>
      </c>
      <c r="I583" s="87"/>
      <c r="J583" s="271">
        <f>ROUND(I583*H583,2)</f>
        <v>0</v>
      </c>
      <c r="K583" s="268" t="s">
        <v>162</v>
      </c>
      <c r="L583" s="22"/>
      <c r="M583" s="88" t="s">
        <v>1</v>
      </c>
      <c r="N583" s="89" t="s">
        <v>38</v>
      </c>
      <c r="O583" s="36"/>
      <c r="P583" s="90">
        <f>O583*H583</f>
        <v>0</v>
      </c>
      <c r="Q583" s="90">
        <v>2.8500000000000001E-3</v>
      </c>
      <c r="R583" s="90">
        <f>Q583*H583</f>
        <v>7.0124221499999999</v>
      </c>
      <c r="S583" s="90">
        <v>0</v>
      </c>
      <c r="T583" s="91">
        <f>S583*H583</f>
        <v>0</v>
      </c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R583" s="92" t="s">
        <v>163</v>
      </c>
      <c r="AT583" s="92" t="s">
        <v>158</v>
      </c>
      <c r="AU583" s="92" t="s">
        <v>83</v>
      </c>
      <c r="AY583" s="12" t="s">
        <v>156</v>
      </c>
      <c r="BE583" s="93">
        <f>IF(N583="základní",J583,0)</f>
        <v>0</v>
      </c>
      <c r="BF583" s="93">
        <f>IF(N583="snížená",J583,0)</f>
        <v>0</v>
      </c>
      <c r="BG583" s="93">
        <f>IF(N583="zákl. přenesená",J583,0)</f>
        <v>0</v>
      </c>
      <c r="BH583" s="93">
        <f>IF(N583="sníž. přenesená",J583,0)</f>
        <v>0</v>
      </c>
      <c r="BI583" s="93">
        <f>IF(N583="nulová",J583,0)</f>
        <v>0</v>
      </c>
      <c r="BJ583" s="12" t="s">
        <v>81</v>
      </c>
      <c r="BK583" s="93">
        <f>ROUND(I583*H583,2)</f>
        <v>0</v>
      </c>
      <c r="BL583" s="12" t="s">
        <v>163</v>
      </c>
      <c r="BM583" s="92" t="s">
        <v>514</v>
      </c>
    </row>
    <row r="584" spans="1:65" s="9" customFormat="1">
      <c r="B584" s="100"/>
      <c r="C584" s="276"/>
      <c r="D584" s="273" t="s">
        <v>164</v>
      </c>
      <c r="E584" s="277" t="s">
        <v>1</v>
      </c>
      <c r="F584" s="278" t="s">
        <v>269</v>
      </c>
      <c r="G584" s="276"/>
      <c r="H584" s="279">
        <v>2460.4989999999998</v>
      </c>
      <c r="I584" s="102"/>
      <c r="J584" s="276"/>
      <c r="K584" s="276"/>
      <c r="L584" s="100"/>
      <c r="M584" s="103"/>
      <c r="N584" s="104"/>
      <c r="O584" s="104"/>
      <c r="P584" s="104"/>
      <c r="Q584" s="104"/>
      <c r="R584" s="104"/>
      <c r="S584" s="104"/>
      <c r="T584" s="105"/>
      <c r="AT584" s="101" t="s">
        <v>164</v>
      </c>
      <c r="AU584" s="101" t="s">
        <v>83</v>
      </c>
      <c r="AV584" s="9" t="s">
        <v>83</v>
      </c>
      <c r="AW584" s="9" t="s">
        <v>30</v>
      </c>
      <c r="AX584" s="9" t="s">
        <v>81</v>
      </c>
      <c r="AY584" s="101" t="s">
        <v>156</v>
      </c>
    </row>
    <row r="585" spans="1:65" s="2" customFormat="1" ht="16.5" customHeight="1">
      <c r="A585" s="21"/>
      <c r="B585" s="86"/>
      <c r="C585" s="266" t="s">
        <v>341</v>
      </c>
      <c r="D585" s="266" t="s">
        <v>158</v>
      </c>
      <c r="E585" s="267" t="s">
        <v>515</v>
      </c>
      <c r="F585" s="268" t="s">
        <v>516</v>
      </c>
      <c r="G585" s="269" t="s">
        <v>161</v>
      </c>
      <c r="H585" s="270">
        <v>328.5</v>
      </c>
      <c r="I585" s="87"/>
      <c r="J585" s="271">
        <f>ROUND(I585*H585,2)</f>
        <v>0</v>
      </c>
      <c r="K585" s="268" t="s">
        <v>162</v>
      </c>
      <c r="L585" s="22"/>
      <c r="M585" s="88" t="s">
        <v>1</v>
      </c>
      <c r="N585" s="89" t="s">
        <v>38</v>
      </c>
      <c r="O585" s="36"/>
      <c r="P585" s="90">
        <f>O585*H585</f>
        <v>0</v>
      </c>
      <c r="Q585" s="90">
        <v>0</v>
      </c>
      <c r="R585" s="90">
        <f>Q585*H585</f>
        <v>0</v>
      </c>
      <c r="S585" s="90">
        <v>0</v>
      </c>
      <c r="T585" s="91">
        <f>S585*H585</f>
        <v>0</v>
      </c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R585" s="92" t="s">
        <v>163</v>
      </c>
      <c r="AT585" s="92" t="s">
        <v>158</v>
      </c>
      <c r="AU585" s="92" t="s">
        <v>83</v>
      </c>
      <c r="AY585" s="12" t="s">
        <v>156</v>
      </c>
      <c r="BE585" s="93">
        <f>IF(N585="základní",J585,0)</f>
        <v>0</v>
      </c>
      <c r="BF585" s="93">
        <f>IF(N585="snížená",J585,0)</f>
        <v>0</v>
      </c>
      <c r="BG585" s="93">
        <f>IF(N585="zákl. přenesená",J585,0)</f>
        <v>0</v>
      </c>
      <c r="BH585" s="93">
        <f>IF(N585="sníž. přenesená",J585,0)</f>
        <v>0</v>
      </c>
      <c r="BI585" s="93">
        <f>IF(N585="nulová",J585,0)</f>
        <v>0</v>
      </c>
      <c r="BJ585" s="12" t="s">
        <v>81</v>
      </c>
      <c r="BK585" s="93">
        <f>ROUND(I585*H585,2)</f>
        <v>0</v>
      </c>
      <c r="BL585" s="12" t="s">
        <v>163</v>
      </c>
      <c r="BM585" s="92" t="s">
        <v>517</v>
      </c>
    </row>
    <row r="586" spans="1:65" s="8" customFormat="1">
      <c r="B586" s="94"/>
      <c r="C586" s="272"/>
      <c r="D586" s="273" t="s">
        <v>164</v>
      </c>
      <c r="E586" s="274" t="s">
        <v>1</v>
      </c>
      <c r="F586" s="275" t="s">
        <v>208</v>
      </c>
      <c r="G586" s="272"/>
      <c r="H586" s="274" t="s">
        <v>1</v>
      </c>
      <c r="I586" s="96"/>
      <c r="J586" s="272"/>
      <c r="K586" s="272"/>
      <c r="L586" s="94"/>
      <c r="M586" s="97"/>
      <c r="N586" s="98"/>
      <c r="O586" s="98"/>
      <c r="P586" s="98"/>
      <c r="Q586" s="98"/>
      <c r="R586" s="98"/>
      <c r="S586" s="98"/>
      <c r="T586" s="99"/>
      <c r="AT586" s="95" t="s">
        <v>164</v>
      </c>
      <c r="AU586" s="95" t="s">
        <v>83</v>
      </c>
      <c r="AV586" s="8" t="s">
        <v>81</v>
      </c>
      <c r="AW586" s="8" t="s">
        <v>30</v>
      </c>
      <c r="AX586" s="8" t="s">
        <v>73</v>
      </c>
      <c r="AY586" s="95" t="s">
        <v>156</v>
      </c>
    </row>
    <row r="587" spans="1:65" s="9" customFormat="1">
      <c r="B587" s="100"/>
      <c r="C587" s="276"/>
      <c r="D587" s="273" t="s">
        <v>164</v>
      </c>
      <c r="E587" s="277" t="s">
        <v>1</v>
      </c>
      <c r="F587" s="278" t="s">
        <v>518</v>
      </c>
      <c r="G587" s="276"/>
      <c r="H587" s="279">
        <v>328.5</v>
      </c>
      <c r="I587" s="102"/>
      <c r="J587" s="276"/>
      <c r="K587" s="276"/>
      <c r="L587" s="100"/>
      <c r="M587" s="103"/>
      <c r="N587" s="104"/>
      <c r="O587" s="104"/>
      <c r="P587" s="104"/>
      <c r="Q587" s="104"/>
      <c r="R587" s="104"/>
      <c r="S587" s="104"/>
      <c r="T587" s="105"/>
      <c r="AT587" s="101" t="s">
        <v>164</v>
      </c>
      <c r="AU587" s="101" t="s">
        <v>83</v>
      </c>
      <c r="AV587" s="9" t="s">
        <v>83</v>
      </c>
      <c r="AW587" s="9" t="s">
        <v>30</v>
      </c>
      <c r="AX587" s="9" t="s">
        <v>73</v>
      </c>
      <c r="AY587" s="101" t="s">
        <v>156</v>
      </c>
    </row>
    <row r="588" spans="1:65" s="10" customFormat="1">
      <c r="B588" s="106"/>
      <c r="C588" s="280"/>
      <c r="D588" s="273" t="s">
        <v>164</v>
      </c>
      <c r="E588" s="281" t="s">
        <v>1</v>
      </c>
      <c r="F588" s="282" t="s">
        <v>167</v>
      </c>
      <c r="G588" s="280"/>
      <c r="H588" s="283">
        <v>328.5</v>
      </c>
      <c r="I588" s="108"/>
      <c r="J588" s="280"/>
      <c r="K588" s="280"/>
      <c r="L588" s="106"/>
      <c r="M588" s="109"/>
      <c r="N588" s="110"/>
      <c r="O588" s="110"/>
      <c r="P588" s="110"/>
      <c r="Q588" s="110"/>
      <c r="R588" s="110"/>
      <c r="S588" s="110"/>
      <c r="T588" s="111"/>
      <c r="AT588" s="107" t="s">
        <v>164</v>
      </c>
      <c r="AU588" s="107" t="s">
        <v>83</v>
      </c>
      <c r="AV588" s="10" t="s">
        <v>163</v>
      </c>
      <c r="AW588" s="10" t="s">
        <v>30</v>
      </c>
      <c r="AX588" s="10" t="s">
        <v>81</v>
      </c>
      <c r="AY588" s="107" t="s">
        <v>156</v>
      </c>
    </row>
    <row r="589" spans="1:65" s="2" customFormat="1" ht="24.2" customHeight="1">
      <c r="A589" s="21"/>
      <c r="B589" s="86"/>
      <c r="C589" s="266" t="s">
        <v>519</v>
      </c>
      <c r="D589" s="266" t="s">
        <v>158</v>
      </c>
      <c r="E589" s="267" t="s">
        <v>520</v>
      </c>
      <c r="F589" s="268" t="s">
        <v>521</v>
      </c>
      <c r="G589" s="269" t="s">
        <v>161</v>
      </c>
      <c r="H589" s="270">
        <v>580.69399999999996</v>
      </c>
      <c r="I589" s="87"/>
      <c r="J589" s="271">
        <f>ROUND(I589*H589,2)</f>
        <v>0</v>
      </c>
      <c r="K589" s="268" t="s">
        <v>162</v>
      </c>
      <c r="L589" s="22"/>
      <c r="M589" s="88" t="s">
        <v>1</v>
      </c>
      <c r="N589" s="89" t="s">
        <v>38</v>
      </c>
      <c r="O589" s="36"/>
      <c r="P589" s="90">
        <f>O589*H589</f>
        <v>0</v>
      </c>
      <c r="Q589" s="90">
        <v>0</v>
      </c>
      <c r="R589" s="90">
        <f>Q589*H589</f>
        <v>0</v>
      </c>
      <c r="S589" s="90">
        <v>0</v>
      </c>
      <c r="T589" s="91">
        <f>S589*H589</f>
        <v>0</v>
      </c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R589" s="92" t="s">
        <v>163</v>
      </c>
      <c r="AT589" s="92" t="s">
        <v>158</v>
      </c>
      <c r="AU589" s="92" t="s">
        <v>83</v>
      </c>
      <c r="AY589" s="12" t="s">
        <v>156</v>
      </c>
      <c r="BE589" s="93">
        <f>IF(N589="základní",J589,0)</f>
        <v>0</v>
      </c>
      <c r="BF589" s="93">
        <f>IF(N589="snížená",J589,0)</f>
        <v>0</v>
      </c>
      <c r="BG589" s="93">
        <f>IF(N589="zákl. přenesená",J589,0)</f>
        <v>0</v>
      </c>
      <c r="BH589" s="93">
        <f>IF(N589="sníž. přenesená",J589,0)</f>
        <v>0</v>
      </c>
      <c r="BI589" s="93">
        <f>IF(N589="nulová",J589,0)</f>
        <v>0</v>
      </c>
      <c r="BJ589" s="12" t="s">
        <v>81</v>
      </c>
      <c r="BK589" s="93">
        <f>ROUND(I589*H589,2)</f>
        <v>0</v>
      </c>
      <c r="BL589" s="12" t="s">
        <v>163</v>
      </c>
      <c r="BM589" s="92" t="s">
        <v>522</v>
      </c>
    </row>
    <row r="590" spans="1:65" s="8" customFormat="1">
      <c r="B590" s="94"/>
      <c r="C590" s="272"/>
      <c r="D590" s="273" t="s">
        <v>164</v>
      </c>
      <c r="E590" s="274" t="s">
        <v>1</v>
      </c>
      <c r="F590" s="275" t="s">
        <v>523</v>
      </c>
      <c r="G590" s="272"/>
      <c r="H590" s="274" t="s">
        <v>1</v>
      </c>
      <c r="I590" s="96"/>
      <c r="J590" s="272"/>
      <c r="K590" s="272"/>
      <c r="L590" s="94"/>
      <c r="M590" s="97"/>
      <c r="N590" s="98"/>
      <c r="O590" s="98"/>
      <c r="P590" s="98"/>
      <c r="Q590" s="98"/>
      <c r="R590" s="98"/>
      <c r="S590" s="98"/>
      <c r="T590" s="99"/>
      <c r="AT590" s="95" t="s">
        <v>164</v>
      </c>
      <c r="AU590" s="95" t="s">
        <v>83</v>
      </c>
      <c r="AV590" s="8" t="s">
        <v>81</v>
      </c>
      <c r="AW590" s="8" t="s">
        <v>30</v>
      </c>
      <c r="AX590" s="8" t="s">
        <v>73</v>
      </c>
      <c r="AY590" s="95" t="s">
        <v>156</v>
      </c>
    </row>
    <row r="591" spans="1:65" s="8" customFormat="1">
      <c r="B591" s="94"/>
      <c r="C591" s="272"/>
      <c r="D591" s="273" t="s">
        <v>164</v>
      </c>
      <c r="E591" s="274" t="s">
        <v>1</v>
      </c>
      <c r="F591" s="275" t="s">
        <v>524</v>
      </c>
      <c r="G591" s="272"/>
      <c r="H591" s="274" t="s">
        <v>1</v>
      </c>
      <c r="I591" s="96"/>
      <c r="J591" s="272"/>
      <c r="K591" s="272"/>
      <c r="L591" s="94"/>
      <c r="M591" s="97"/>
      <c r="N591" s="98"/>
      <c r="O591" s="98"/>
      <c r="P591" s="98"/>
      <c r="Q591" s="98"/>
      <c r="R591" s="98"/>
      <c r="S591" s="98"/>
      <c r="T591" s="99"/>
      <c r="AT591" s="95" t="s">
        <v>164</v>
      </c>
      <c r="AU591" s="95" t="s">
        <v>83</v>
      </c>
      <c r="AV591" s="8" t="s">
        <v>81</v>
      </c>
      <c r="AW591" s="8" t="s">
        <v>30</v>
      </c>
      <c r="AX591" s="8" t="s">
        <v>73</v>
      </c>
      <c r="AY591" s="95" t="s">
        <v>156</v>
      </c>
    </row>
    <row r="592" spans="1:65" s="9" customFormat="1">
      <c r="B592" s="100"/>
      <c r="C592" s="276"/>
      <c r="D592" s="273" t="s">
        <v>164</v>
      </c>
      <c r="E592" s="277" t="s">
        <v>1</v>
      </c>
      <c r="F592" s="278" t="s">
        <v>525</v>
      </c>
      <c r="G592" s="276"/>
      <c r="H592" s="279">
        <v>95.76</v>
      </c>
      <c r="I592" s="102"/>
      <c r="J592" s="276"/>
      <c r="K592" s="276"/>
      <c r="L592" s="100"/>
      <c r="M592" s="103"/>
      <c r="N592" s="104"/>
      <c r="O592" s="104"/>
      <c r="P592" s="104"/>
      <c r="Q592" s="104"/>
      <c r="R592" s="104"/>
      <c r="S592" s="104"/>
      <c r="T592" s="105"/>
      <c r="AT592" s="101" t="s">
        <v>164</v>
      </c>
      <c r="AU592" s="101" t="s">
        <v>83</v>
      </c>
      <c r="AV592" s="9" t="s">
        <v>83</v>
      </c>
      <c r="AW592" s="9" t="s">
        <v>30</v>
      </c>
      <c r="AX592" s="9" t="s">
        <v>73</v>
      </c>
      <c r="AY592" s="101" t="s">
        <v>156</v>
      </c>
    </row>
    <row r="593" spans="2:51" s="9" customFormat="1">
      <c r="B593" s="100"/>
      <c r="C593" s="276"/>
      <c r="D593" s="273" t="s">
        <v>164</v>
      </c>
      <c r="E593" s="277" t="s">
        <v>1</v>
      </c>
      <c r="F593" s="278" t="s">
        <v>526</v>
      </c>
      <c r="G593" s="276"/>
      <c r="H593" s="279">
        <v>43.2</v>
      </c>
      <c r="I593" s="102"/>
      <c r="J593" s="276"/>
      <c r="K593" s="276"/>
      <c r="L593" s="100"/>
      <c r="M593" s="103"/>
      <c r="N593" s="104"/>
      <c r="O593" s="104"/>
      <c r="P593" s="104"/>
      <c r="Q593" s="104"/>
      <c r="R593" s="104"/>
      <c r="S593" s="104"/>
      <c r="T593" s="105"/>
      <c r="AT593" s="101" t="s">
        <v>164</v>
      </c>
      <c r="AU593" s="101" t="s">
        <v>83</v>
      </c>
      <c r="AV593" s="9" t="s">
        <v>83</v>
      </c>
      <c r="AW593" s="9" t="s">
        <v>30</v>
      </c>
      <c r="AX593" s="9" t="s">
        <v>73</v>
      </c>
      <c r="AY593" s="101" t="s">
        <v>156</v>
      </c>
    </row>
    <row r="594" spans="2:51" s="9" customFormat="1">
      <c r="B594" s="100"/>
      <c r="C594" s="276"/>
      <c r="D594" s="273" t="s">
        <v>164</v>
      </c>
      <c r="E594" s="277" t="s">
        <v>1</v>
      </c>
      <c r="F594" s="278" t="s">
        <v>527</v>
      </c>
      <c r="G594" s="276"/>
      <c r="H594" s="279">
        <v>24.6</v>
      </c>
      <c r="I594" s="102"/>
      <c r="J594" s="276"/>
      <c r="K594" s="276"/>
      <c r="L594" s="100"/>
      <c r="M594" s="103"/>
      <c r="N594" s="104"/>
      <c r="O594" s="104"/>
      <c r="P594" s="104"/>
      <c r="Q594" s="104"/>
      <c r="R594" s="104"/>
      <c r="S594" s="104"/>
      <c r="T594" s="105"/>
      <c r="AT594" s="101" t="s">
        <v>164</v>
      </c>
      <c r="AU594" s="101" t="s">
        <v>83</v>
      </c>
      <c r="AV594" s="9" t="s">
        <v>83</v>
      </c>
      <c r="AW594" s="9" t="s">
        <v>30</v>
      </c>
      <c r="AX594" s="9" t="s">
        <v>73</v>
      </c>
      <c r="AY594" s="101" t="s">
        <v>156</v>
      </c>
    </row>
    <row r="595" spans="2:51" s="9" customFormat="1">
      <c r="B595" s="100"/>
      <c r="C595" s="276"/>
      <c r="D595" s="273" t="s">
        <v>164</v>
      </c>
      <c r="E595" s="277" t="s">
        <v>1</v>
      </c>
      <c r="F595" s="278" t="s">
        <v>528</v>
      </c>
      <c r="G595" s="276"/>
      <c r="H595" s="279">
        <v>15.75</v>
      </c>
      <c r="I595" s="102"/>
      <c r="J595" s="276"/>
      <c r="K595" s="276"/>
      <c r="L595" s="100"/>
      <c r="M595" s="103"/>
      <c r="N595" s="104"/>
      <c r="O595" s="104"/>
      <c r="P595" s="104"/>
      <c r="Q595" s="104"/>
      <c r="R595" s="104"/>
      <c r="S595" s="104"/>
      <c r="T595" s="105"/>
      <c r="AT595" s="101" t="s">
        <v>164</v>
      </c>
      <c r="AU595" s="101" t="s">
        <v>83</v>
      </c>
      <c r="AV595" s="9" t="s">
        <v>83</v>
      </c>
      <c r="AW595" s="9" t="s">
        <v>30</v>
      </c>
      <c r="AX595" s="9" t="s">
        <v>73</v>
      </c>
      <c r="AY595" s="101" t="s">
        <v>156</v>
      </c>
    </row>
    <row r="596" spans="2:51" s="9" customFormat="1">
      <c r="B596" s="100"/>
      <c r="C596" s="276"/>
      <c r="D596" s="273" t="s">
        <v>164</v>
      </c>
      <c r="E596" s="277" t="s">
        <v>1</v>
      </c>
      <c r="F596" s="278" t="s">
        <v>529</v>
      </c>
      <c r="G596" s="276"/>
      <c r="H596" s="279">
        <v>7.2</v>
      </c>
      <c r="I596" s="102"/>
      <c r="J596" s="276"/>
      <c r="K596" s="276"/>
      <c r="L596" s="100"/>
      <c r="M596" s="103"/>
      <c r="N596" s="104"/>
      <c r="O596" s="104"/>
      <c r="P596" s="104"/>
      <c r="Q596" s="104"/>
      <c r="R596" s="104"/>
      <c r="S596" s="104"/>
      <c r="T596" s="105"/>
      <c r="AT596" s="101" t="s">
        <v>164</v>
      </c>
      <c r="AU596" s="101" t="s">
        <v>83</v>
      </c>
      <c r="AV596" s="9" t="s">
        <v>83</v>
      </c>
      <c r="AW596" s="9" t="s">
        <v>30</v>
      </c>
      <c r="AX596" s="9" t="s">
        <v>73</v>
      </c>
      <c r="AY596" s="101" t="s">
        <v>156</v>
      </c>
    </row>
    <row r="597" spans="2:51" s="9" customFormat="1">
      <c r="B597" s="100"/>
      <c r="C597" s="276"/>
      <c r="D597" s="273" t="s">
        <v>164</v>
      </c>
      <c r="E597" s="277" t="s">
        <v>1</v>
      </c>
      <c r="F597" s="278" t="s">
        <v>530</v>
      </c>
      <c r="G597" s="276"/>
      <c r="H597" s="279">
        <v>2.16</v>
      </c>
      <c r="I597" s="102"/>
      <c r="J597" s="276"/>
      <c r="K597" s="276"/>
      <c r="L597" s="100"/>
      <c r="M597" s="103"/>
      <c r="N597" s="104"/>
      <c r="O597" s="104"/>
      <c r="P597" s="104"/>
      <c r="Q597" s="104"/>
      <c r="R597" s="104"/>
      <c r="S597" s="104"/>
      <c r="T597" s="105"/>
      <c r="AT597" s="101" t="s">
        <v>164</v>
      </c>
      <c r="AU597" s="101" t="s">
        <v>83</v>
      </c>
      <c r="AV597" s="9" t="s">
        <v>83</v>
      </c>
      <c r="AW597" s="9" t="s">
        <v>30</v>
      </c>
      <c r="AX597" s="9" t="s">
        <v>73</v>
      </c>
      <c r="AY597" s="101" t="s">
        <v>156</v>
      </c>
    </row>
    <row r="598" spans="2:51" s="9" customFormat="1">
      <c r="B598" s="100"/>
      <c r="C598" s="276"/>
      <c r="D598" s="273" t="s">
        <v>164</v>
      </c>
      <c r="E598" s="277" t="s">
        <v>1</v>
      </c>
      <c r="F598" s="278" t="s">
        <v>531</v>
      </c>
      <c r="G598" s="276"/>
      <c r="H598" s="279">
        <v>5</v>
      </c>
      <c r="I598" s="102"/>
      <c r="J598" s="276"/>
      <c r="K598" s="276"/>
      <c r="L598" s="100"/>
      <c r="M598" s="103"/>
      <c r="N598" s="104"/>
      <c r="O598" s="104"/>
      <c r="P598" s="104"/>
      <c r="Q598" s="104"/>
      <c r="R598" s="104"/>
      <c r="S598" s="104"/>
      <c r="T598" s="105"/>
      <c r="AT598" s="101" t="s">
        <v>164</v>
      </c>
      <c r="AU598" s="101" t="s">
        <v>83</v>
      </c>
      <c r="AV598" s="9" t="s">
        <v>83</v>
      </c>
      <c r="AW598" s="9" t="s">
        <v>30</v>
      </c>
      <c r="AX598" s="9" t="s">
        <v>73</v>
      </c>
      <c r="AY598" s="101" t="s">
        <v>156</v>
      </c>
    </row>
    <row r="599" spans="2:51" s="9" customFormat="1">
      <c r="B599" s="100"/>
      <c r="C599" s="276"/>
      <c r="D599" s="273" t="s">
        <v>164</v>
      </c>
      <c r="E599" s="277" t="s">
        <v>1</v>
      </c>
      <c r="F599" s="278" t="s">
        <v>532</v>
      </c>
      <c r="G599" s="276"/>
      <c r="H599" s="279">
        <v>120.84</v>
      </c>
      <c r="I599" s="102"/>
      <c r="J599" s="276"/>
      <c r="K599" s="276"/>
      <c r="L599" s="100"/>
      <c r="M599" s="103"/>
      <c r="N599" s="104"/>
      <c r="O599" s="104"/>
      <c r="P599" s="104"/>
      <c r="Q599" s="104"/>
      <c r="R599" s="104"/>
      <c r="S599" s="104"/>
      <c r="T599" s="105"/>
      <c r="AT599" s="101" t="s">
        <v>164</v>
      </c>
      <c r="AU599" s="101" t="s">
        <v>83</v>
      </c>
      <c r="AV599" s="9" t="s">
        <v>83</v>
      </c>
      <c r="AW599" s="9" t="s">
        <v>30</v>
      </c>
      <c r="AX599" s="9" t="s">
        <v>73</v>
      </c>
      <c r="AY599" s="101" t="s">
        <v>156</v>
      </c>
    </row>
    <row r="600" spans="2:51" s="9" customFormat="1">
      <c r="B600" s="100"/>
      <c r="C600" s="276"/>
      <c r="D600" s="273" t="s">
        <v>164</v>
      </c>
      <c r="E600" s="277" t="s">
        <v>1</v>
      </c>
      <c r="F600" s="278" t="s">
        <v>533</v>
      </c>
      <c r="G600" s="276"/>
      <c r="H600" s="279">
        <v>80.56</v>
      </c>
      <c r="I600" s="102"/>
      <c r="J600" s="276"/>
      <c r="K600" s="276"/>
      <c r="L600" s="100"/>
      <c r="M600" s="103"/>
      <c r="N600" s="104"/>
      <c r="O600" s="104"/>
      <c r="P600" s="104"/>
      <c r="Q600" s="104"/>
      <c r="R600" s="104"/>
      <c r="S600" s="104"/>
      <c r="T600" s="105"/>
      <c r="AT600" s="101" t="s">
        <v>164</v>
      </c>
      <c r="AU600" s="101" t="s">
        <v>83</v>
      </c>
      <c r="AV600" s="9" t="s">
        <v>83</v>
      </c>
      <c r="AW600" s="9" t="s">
        <v>30</v>
      </c>
      <c r="AX600" s="9" t="s">
        <v>73</v>
      </c>
      <c r="AY600" s="101" t="s">
        <v>156</v>
      </c>
    </row>
    <row r="601" spans="2:51" s="9" customFormat="1">
      <c r="B601" s="100"/>
      <c r="C601" s="276"/>
      <c r="D601" s="273" t="s">
        <v>164</v>
      </c>
      <c r="E601" s="277" t="s">
        <v>1</v>
      </c>
      <c r="F601" s="278" t="s">
        <v>534</v>
      </c>
      <c r="G601" s="276"/>
      <c r="H601" s="279">
        <v>25.704000000000001</v>
      </c>
      <c r="I601" s="102"/>
      <c r="J601" s="276"/>
      <c r="K601" s="276"/>
      <c r="L601" s="100"/>
      <c r="M601" s="103"/>
      <c r="N601" s="104"/>
      <c r="O601" s="104"/>
      <c r="P601" s="104"/>
      <c r="Q601" s="104"/>
      <c r="R601" s="104"/>
      <c r="S601" s="104"/>
      <c r="T601" s="105"/>
      <c r="AT601" s="101" t="s">
        <v>164</v>
      </c>
      <c r="AU601" s="101" t="s">
        <v>83</v>
      </c>
      <c r="AV601" s="9" t="s">
        <v>83</v>
      </c>
      <c r="AW601" s="9" t="s">
        <v>30</v>
      </c>
      <c r="AX601" s="9" t="s">
        <v>73</v>
      </c>
      <c r="AY601" s="101" t="s">
        <v>156</v>
      </c>
    </row>
    <row r="602" spans="2:51" s="9" customFormat="1">
      <c r="B602" s="100"/>
      <c r="C602" s="276"/>
      <c r="D602" s="273" t="s">
        <v>164</v>
      </c>
      <c r="E602" s="277" t="s">
        <v>1</v>
      </c>
      <c r="F602" s="278" t="s">
        <v>535</v>
      </c>
      <c r="G602" s="276"/>
      <c r="H602" s="279">
        <v>17.135999999999999</v>
      </c>
      <c r="I602" s="102"/>
      <c r="J602" s="276"/>
      <c r="K602" s="276"/>
      <c r="L602" s="100"/>
      <c r="M602" s="103"/>
      <c r="N602" s="104"/>
      <c r="O602" s="104"/>
      <c r="P602" s="104"/>
      <c r="Q602" s="104"/>
      <c r="R602" s="104"/>
      <c r="S602" s="104"/>
      <c r="T602" s="105"/>
      <c r="AT602" s="101" t="s">
        <v>164</v>
      </c>
      <c r="AU602" s="101" t="s">
        <v>83</v>
      </c>
      <c r="AV602" s="9" t="s">
        <v>83</v>
      </c>
      <c r="AW602" s="9" t="s">
        <v>30</v>
      </c>
      <c r="AX602" s="9" t="s">
        <v>73</v>
      </c>
      <c r="AY602" s="101" t="s">
        <v>156</v>
      </c>
    </row>
    <row r="603" spans="2:51" s="9" customFormat="1">
      <c r="B603" s="100"/>
      <c r="C603" s="276"/>
      <c r="D603" s="273" t="s">
        <v>164</v>
      </c>
      <c r="E603" s="277" t="s">
        <v>1</v>
      </c>
      <c r="F603" s="278" t="s">
        <v>536</v>
      </c>
      <c r="G603" s="276"/>
      <c r="H603" s="279">
        <v>36</v>
      </c>
      <c r="I603" s="102"/>
      <c r="J603" s="276"/>
      <c r="K603" s="276"/>
      <c r="L603" s="100"/>
      <c r="M603" s="103"/>
      <c r="N603" s="104"/>
      <c r="O603" s="104"/>
      <c r="P603" s="104"/>
      <c r="Q603" s="104"/>
      <c r="R603" s="104"/>
      <c r="S603" s="104"/>
      <c r="T603" s="105"/>
      <c r="AT603" s="101" t="s">
        <v>164</v>
      </c>
      <c r="AU603" s="101" t="s">
        <v>83</v>
      </c>
      <c r="AV603" s="9" t="s">
        <v>83</v>
      </c>
      <c r="AW603" s="9" t="s">
        <v>30</v>
      </c>
      <c r="AX603" s="9" t="s">
        <v>73</v>
      </c>
      <c r="AY603" s="101" t="s">
        <v>156</v>
      </c>
    </row>
    <row r="604" spans="2:51" s="9" customFormat="1">
      <c r="B604" s="100"/>
      <c r="C604" s="276"/>
      <c r="D604" s="273" t="s">
        <v>164</v>
      </c>
      <c r="E604" s="277" t="s">
        <v>1</v>
      </c>
      <c r="F604" s="278" t="s">
        <v>537</v>
      </c>
      <c r="G604" s="276"/>
      <c r="H604" s="279">
        <v>4.5</v>
      </c>
      <c r="I604" s="102"/>
      <c r="J604" s="276"/>
      <c r="K604" s="276"/>
      <c r="L604" s="100"/>
      <c r="M604" s="103"/>
      <c r="N604" s="104"/>
      <c r="O604" s="104"/>
      <c r="P604" s="104"/>
      <c r="Q604" s="104"/>
      <c r="R604" s="104"/>
      <c r="S604" s="104"/>
      <c r="T604" s="105"/>
      <c r="AT604" s="101" t="s">
        <v>164</v>
      </c>
      <c r="AU604" s="101" t="s">
        <v>83</v>
      </c>
      <c r="AV604" s="9" t="s">
        <v>83</v>
      </c>
      <c r="AW604" s="9" t="s">
        <v>30</v>
      </c>
      <c r="AX604" s="9" t="s">
        <v>73</v>
      </c>
      <c r="AY604" s="101" t="s">
        <v>156</v>
      </c>
    </row>
    <row r="605" spans="2:51" s="9" customFormat="1">
      <c r="B605" s="100"/>
      <c r="C605" s="276"/>
      <c r="D605" s="273" t="s">
        <v>164</v>
      </c>
      <c r="E605" s="277" t="s">
        <v>1</v>
      </c>
      <c r="F605" s="278" t="s">
        <v>538</v>
      </c>
      <c r="G605" s="276"/>
      <c r="H605" s="279">
        <v>7.056</v>
      </c>
      <c r="I605" s="102"/>
      <c r="J605" s="276"/>
      <c r="K605" s="276"/>
      <c r="L605" s="100"/>
      <c r="M605" s="103"/>
      <c r="N605" s="104"/>
      <c r="O605" s="104"/>
      <c r="P605" s="104"/>
      <c r="Q605" s="104"/>
      <c r="R605" s="104"/>
      <c r="S605" s="104"/>
      <c r="T605" s="105"/>
      <c r="AT605" s="101" t="s">
        <v>164</v>
      </c>
      <c r="AU605" s="101" t="s">
        <v>83</v>
      </c>
      <c r="AV605" s="9" t="s">
        <v>83</v>
      </c>
      <c r="AW605" s="9" t="s">
        <v>30</v>
      </c>
      <c r="AX605" s="9" t="s">
        <v>73</v>
      </c>
      <c r="AY605" s="101" t="s">
        <v>156</v>
      </c>
    </row>
    <row r="606" spans="2:51" s="9" customFormat="1">
      <c r="B606" s="100"/>
      <c r="C606" s="276"/>
      <c r="D606" s="273" t="s">
        <v>164</v>
      </c>
      <c r="E606" s="277" t="s">
        <v>1</v>
      </c>
      <c r="F606" s="278" t="s">
        <v>539</v>
      </c>
      <c r="G606" s="276"/>
      <c r="H606" s="279">
        <v>10.125</v>
      </c>
      <c r="I606" s="102"/>
      <c r="J606" s="276"/>
      <c r="K606" s="276"/>
      <c r="L606" s="100"/>
      <c r="M606" s="103"/>
      <c r="N606" s="104"/>
      <c r="O606" s="104"/>
      <c r="P606" s="104"/>
      <c r="Q606" s="104"/>
      <c r="R606" s="104"/>
      <c r="S606" s="104"/>
      <c r="T606" s="105"/>
      <c r="AT606" s="101" t="s">
        <v>164</v>
      </c>
      <c r="AU606" s="101" t="s">
        <v>83</v>
      </c>
      <c r="AV606" s="9" t="s">
        <v>83</v>
      </c>
      <c r="AW606" s="9" t="s">
        <v>30</v>
      </c>
      <c r="AX606" s="9" t="s">
        <v>73</v>
      </c>
      <c r="AY606" s="101" t="s">
        <v>156</v>
      </c>
    </row>
    <row r="607" spans="2:51" s="9" customFormat="1">
      <c r="B607" s="100"/>
      <c r="C607" s="276"/>
      <c r="D607" s="273" t="s">
        <v>164</v>
      </c>
      <c r="E607" s="277" t="s">
        <v>1</v>
      </c>
      <c r="F607" s="278" t="s">
        <v>540</v>
      </c>
      <c r="G607" s="276"/>
      <c r="H607" s="279">
        <v>1.8</v>
      </c>
      <c r="I607" s="102"/>
      <c r="J607" s="276"/>
      <c r="K607" s="276"/>
      <c r="L607" s="100"/>
      <c r="M607" s="103"/>
      <c r="N607" s="104"/>
      <c r="O607" s="104"/>
      <c r="P607" s="104"/>
      <c r="Q607" s="104"/>
      <c r="R607" s="104"/>
      <c r="S607" s="104"/>
      <c r="T607" s="105"/>
      <c r="AT607" s="101" t="s">
        <v>164</v>
      </c>
      <c r="AU607" s="101" t="s">
        <v>83</v>
      </c>
      <c r="AV607" s="9" t="s">
        <v>83</v>
      </c>
      <c r="AW607" s="9" t="s">
        <v>30</v>
      </c>
      <c r="AX607" s="9" t="s">
        <v>73</v>
      </c>
      <c r="AY607" s="101" t="s">
        <v>156</v>
      </c>
    </row>
    <row r="608" spans="2:51" s="9" customFormat="1">
      <c r="B608" s="100"/>
      <c r="C608" s="276"/>
      <c r="D608" s="273" t="s">
        <v>164</v>
      </c>
      <c r="E608" s="277" t="s">
        <v>1</v>
      </c>
      <c r="F608" s="278" t="s">
        <v>541</v>
      </c>
      <c r="G608" s="276"/>
      <c r="H608" s="279">
        <v>1.44</v>
      </c>
      <c r="I608" s="102"/>
      <c r="J608" s="276"/>
      <c r="K608" s="276"/>
      <c r="L608" s="100"/>
      <c r="M608" s="103"/>
      <c r="N608" s="104"/>
      <c r="O608" s="104"/>
      <c r="P608" s="104"/>
      <c r="Q608" s="104"/>
      <c r="R608" s="104"/>
      <c r="S608" s="104"/>
      <c r="T608" s="105"/>
      <c r="AT608" s="101" t="s">
        <v>164</v>
      </c>
      <c r="AU608" s="101" t="s">
        <v>83</v>
      </c>
      <c r="AV608" s="9" t="s">
        <v>83</v>
      </c>
      <c r="AW608" s="9" t="s">
        <v>30</v>
      </c>
      <c r="AX608" s="9" t="s">
        <v>73</v>
      </c>
      <c r="AY608" s="101" t="s">
        <v>156</v>
      </c>
    </row>
    <row r="609" spans="1:65" s="9" customFormat="1">
      <c r="B609" s="100"/>
      <c r="C609" s="276"/>
      <c r="D609" s="273" t="s">
        <v>164</v>
      </c>
      <c r="E609" s="277" t="s">
        <v>1</v>
      </c>
      <c r="F609" s="278" t="s">
        <v>542</v>
      </c>
      <c r="G609" s="276"/>
      <c r="H609" s="279">
        <v>6.12</v>
      </c>
      <c r="I609" s="102"/>
      <c r="J609" s="276"/>
      <c r="K609" s="276"/>
      <c r="L609" s="100"/>
      <c r="M609" s="103"/>
      <c r="N609" s="104"/>
      <c r="O609" s="104"/>
      <c r="P609" s="104"/>
      <c r="Q609" s="104"/>
      <c r="R609" s="104"/>
      <c r="S609" s="104"/>
      <c r="T609" s="105"/>
      <c r="AT609" s="101" t="s">
        <v>164</v>
      </c>
      <c r="AU609" s="101" t="s">
        <v>83</v>
      </c>
      <c r="AV609" s="9" t="s">
        <v>83</v>
      </c>
      <c r="AW609" s="9" t="s">
        <v>30</v>
      </c>
      <c r="AX609" s="9" t="s">
        <v>73</v>
      </c>
      <c r="AY609" s="101" t="s">
        <v>156</v>
      </c>
    </row>
    <row r="610" spans="1:65" s="10" customFormat="1">
      <c r="B610" s="106"/>
      <c r="C610" s="280"/>
      <c r="D610" s="273" t="s">
        <v>164</v>
      </c>
      <c r="E610" s="281" t="s">
        <v>1</v>
      </c>
      <c r="F610" s="282" t="s">
        <v>167</v>
      </c>
      <c r="G610" s="280"/>
      <c r="H610" s="283">
        <v>504.95100000000002</v>
      </c>
      <c r="I610" s="108"/>
      <c r="J610" s="280"/>
      <c r="K610" s="280"/>
      <c r="L610" s="106"/>
      <c r="M610" s="109"/>
      <c r="N610" s="110"/>
      <c r="O610" s="110"/>
      <c r="P610" s="110"/>
      <c r="Q610" s="110"/>
      <c r="R610" s="110"/>
      <c r="S610" s="110"/>
      <c r="T610" s="111"/>
      <c r="AT610" s="107" t="s">
        <v>164</v>
      </c>
      <c r="AU610" s="107" t="s">
        <v>83</v>
      </c>
      <c r="AV610" s="10" t="s">
        <v>163</v>
      </c>
      <c r="AW610" s="10" t="s">
        <v>30</v>
      </c>
      <c r="AX610" s="10" t="s">
        <v>73</v>
      </c>
      <c r="AY610" s="107" t="s">
        <v>156</v>
      </c>
    </row>
    <row r="611" spans="1:65" s="9" customFormat="1">
      <c r="B611" s="100"/>
      <c r="C611" s="276"/>
      <c r="D611" s="273" t="s">
        <v>164</v>
      </c>
      <c r="E611" s="277" t="s">
        <v>1</v>
      </c>
      <c r="F611" s="278" t="s">
        <v>543</v>
      </c>
      <c r="G611" s="276"/>
      <c r="H611" s="279">
        <v>580.69399999999996</v>
      </c>
      <c r="I611" s="102"/>
      <c r="J611" s="276"/>
      <c r="K611" s="276"/>
      <c r="L611" s="100"/>
      <c r="M611" s="103"/>
      <c r="N611" s="104"/>
      <c r="O611" s="104"/>
      <c r="P611" s="104"/>
      <c r="Q611" s="104"/>
      <c r="R611" s="104"/>
      <c r="S611" s="104"/>
      <c r="T611" s="105"/>
      <c r="AT611" s="101" t="s">
        <v>164</v>
      </c>
      <c r="AU611" s="101" t="s">
        <v>83</v>
      </c>
      <c r="AV611" s="9" t="s">
        <v>83</v>
      </c>
      <c r="AW611" s="9" t="s">
        <v>30</v>
      </c>
      <c r="AX611" s="9" t="s">
        <v>73</v>
      </c>
      <c r="AY611" s="101" t="s">
        <v>156</v>
      </c>
    </row>
    <row r="612" spans="1:65" s="10" customFormat="1">
      <c r="B612" s="106"/>
      <c r="C612" s="280"/>
      <c r="D612" s="273" t="s">
        <v>164</v>
      </c>
      <c r="E612" s="281" t="s">
        <v>1</v>
      </c>
      <c r="F612" s="282" t="s">
        <v>167</v>
      </c>
      <c r="G612" s="280"/>
      <c r="H612" s="283">
        <v>580.69399999999996</v>
      </c>
      <c r="I612" s="108"/>
      <c r="J612" s="280"/>
      <c r="K612" s="280"/>
      <c r="L612" s="106"/>
      <c r="M612" s="109"/>
      <c r="N612" s="110"/>
      <c r="O612" s="110"/>
      <c r="P612" s="110"/>
      <c r="Q612" s="110"/>
      <c r="R612" s="110"/>
      <c r="S612" s="110"/>
      <c r="T612" s="111"/>
      <c r="AT612" s="107" t="s">
        <v>164</v>
      </c>
      <c r="AU612" s="107" t="s">
        <v>83</v>
      </c>
      <c r="AV612" s="10" t="s">
        <v>163</v>
      </c>
      <c r="AW612" s="10" t="s">
        <v>30</v>
      </c>
      <c r="AX612" s="10" t="s">
        <v>81</v>
      </c>
      <c r="AY612" s="107" t="s">
        <v>156</v>
      </c>
    </row>
    <row r="613" spans="1:65" s="2" customFormat="1" ht="16.5" customHeight="1">
      <c r="A613" s="21"/>
      <c r="B613" s="86"/>
      <c r="C613" s="266" t="s">
        <v>347</v>
      </c>
      <c r="D613" s="266" t="s">
        <v>158</v>
      </c>
      <c r="E613" s="267" t="s">
        <v>544</v>
      </c>
      <c r="F613" s="268" t="s">
        <v>545</v>
      </c>
      <c r="G613" s="269" t="s">
        <v>161</v>
      </c>
      <c r="H613" s="270">
        <v>2460.4989999999998</v>
      </c>
      <c r="I613" s="87"/>
      <c r="J613" s="271">
        <f>ROUND(I613*H613,2)</f>
        <v>0</v>
      </c>
      <c r="K613" s="268" t="s">
        <v>162</v>
      </c>
      <c r="L613" s="22"/>
      <c r="M613" s="88" t="s">
        <v>1</v>
      </c>
      <c r="N613" s="89" t="s">
        <v>38</v>
      </c>
      <c r="O613" s="36"/>
      <c r="P613" s="90">
        <f>O613*H613</f>
        <v>0</v>
      </c>
      <c r="Q613" s="90">
        <v>0</v>
      </c>
      <c r="R613" s="90">
        <f>Q613*H613</f>
        <v>0</v>
      </c>
      <c r="S613" s="90">
        <v>0</v>
      </c>
      <c r="T613" s="91">
        <f>S613*H613</f>
        <v>0</v>
      </c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R613" s="92" t="s">
        <v>163</v>
      </c>
      <c r="AT613" s="92" t="s">
        <v>158</v>
      </c>
      <c r="AU613" s="92" t="s">
        <v>83</v>
      </c>
      <c r="AY613" s="12" t="s">
        <v>156</v>
      </c>
      <c r="BE613" s="93">
        <f>IF(N613="základní",J613,0)</f>
        <v>0</v>
      </c>
      <c r="BF613" s="93">
        <f>IF(N613="snížená",J613,0)</f>
        <v>0</v>
      </c>
      <c r="BG613" s="93">
        <f>IF(N613="zákl. přenesená",J613,0)</f>
        <v>0</v>
      </c>
      <c r="BH613" s="93">
        <f>IF(N613="sníž. přenesená",J613,0)</f>
        <v>0</v>
      </c>
      <c r="BI613" s="93">
        <f>IF(N613="nulová",J613,0)</f>
        <v>0</v>
      </c>
      <c r="BJ613" s="12" t="s">
        <v>81</v>
      </c>
      <c r="BK613" s="93">
        <f>ROUND(I613*H613,2)</f>
        <v>0</v>
      </c>
      <c r="BL613" s="12" t="s">
        <v>163</v>
      </c>
      <c r="BM613" s="92" t="s">
        <v>546</v>
      </c>
    </row>
    <row r="614" spans="1:65" s="8" customFormat="1">
      <c r="B614" s="94"/>
      <c r="C614" s="272"/>
      <c r="D614" s="273" t="s">
        <v>164</v>
      </c>
      <c r="E614" s="274" t="s">
        <v>1</v>
      </c>
      <c r="F614" s="275" t="s">
        <v>547</v>
      </c>
      <c r="G614" s="272"/>
      <c r="H614" s="274" t="s">
        <v>1</v>
      </c>
      <c r="I614" s="96"/>
      <c r="J614" s="272"/>
      <c r="K614" s="272"/>
      <c r="L614" s="94"/>
      <c r="M614" s="97"/>
      <c r="N614" s="98"/>
      <c r="O614" s="98"/>
      <c r="P614" s="98"/>
      <c r="Q614" s="98"/>
      <c r="R614" s="98"/>
      <c r="S614" s="98"/>
      <c r="T614" s="99"/>
      <c r="AT614" s="95" t="s">
        <v>164</v>
      </c>
      <c r="AU614" s="95" t="s">
        <v>83</v>
      </c>
      <c r="AV614" s="8" t="s">
        <v>81</v>
      </c>
      <c r="AW614" s="8" t="s">
        <v>30</v>
      </c>
      <c r="AX614" s="8" t="s">
        <v>73</v>
      </c>
      <c r="AY614" s="95" t="s">
        <v>156</v>
      </c>
    </row>
    <row r="615" spans="1:65" s="9" customFormat="1">
      <c r="B615" s="100"/>
      <c r="C615" s="276"/>
      <c r="D615" s="273" t="s">
        <v>164</v>
      </c>
      <c r="E615" s="277" t="s">
        <v>1</v>
      </c>
      <c r="F615" s="278" t="s">
        <v>269</v>
      </c>
      <c r="G615" s="276"/>
      <c r="H615" s="279">
        <v>2460.4989999999998</v>
      </c>
      <c r="I615" s="102"/>
      <c r="J615" s="276"/>
      <c r="K615" s="276"/>
      <c r="L615" s="100"/>
      <c r="M615" s="103"/>
      <c r="N615" s="104"/>
      <c r="O615" s="104"/>
      <c r="P615" s="104"/>
      <c r="Q615" s="104"/>
      <c r="R615" s="104"/>
      <c r="S615" s="104"/>
      <c r="T615" s="105"/>
      <c r="AT615" s="101" t="s">
        <v>164</v>
      </c>
      <c r="AU615" s="101" t="s">
        <v>83</v>
      </c>
      <c r="AV615" s="9" t="s">
        <v>83</v>
      </c>
      <c r="AW615" s="9" t="s">
        <v>30</v>
      </c>
      <c r="AX615" s="9" t="s">
        <v>73</v>
      </c>
      <c r="AY615" s="101" t="s">
        <v>156</v>
      </c>
    </row>
    <row r="616" spans="1:65" s="10" customFormat="1">
      <c r="B616" s="106"/>
      <c r="C616" s="280"/>
      <c r="D616" s="273" t="s">
        <v>164</v>
      </c>
      <c r="E616" s="281" t="s">
        <v>1</v>
      </c>
      <c r="F616" s="282" t="s">
        <v>167</v>
      </c>
      <c r="G616" s="280"/>
      <c r="H616" s="283">
        <v>2460.4989999999998</v>
      </c>
      <c r="I616" s="108"/>
      <c r="J616" s="280"/>
      <c r="K616" s="280"/>
      <c r="L616" s="106"/>
      <c r="M616" s="109"/>
      <c r="N616" s="110"/>
      <c r="O616" s="110"/>
      <c r="P616" s="110"/>
      <c r="Q616" s="110"/>
      <c r="R616" s="110"/>
      <c r="S616" s="110"/>
      <c r="T616" s="111"/>
      <c r="AT616" s="107" t="s">
        <v>164</v>
      </c>
      <c r="AU616" s="107" t="s">
        <v>83</v>
      </c>
      <c r="AV616" s="10" t="s">
        <v>163</v>
      </c>
      <c r="AW616" s="10" t="s">
        <v>30</v>
      </c>
      <c r="AX616" s="10" t="s">
        <v>81</v>
      </c>
      <c r="AY616" s="107" t="s">
        <v>156</v>
      </c>
    </row>
    <row r="617" spans="1:65" s="2" customFormat="1" ht="24.2" customHeight="1">
      <c r="A617" s="21"/>
      <c r="B617" s="86"/>
      <c r="C617" s="266" t="s">
        <v>548</v>
      </c>
      <c r="D617" s="266" t="s">
        <v>158</v>
      </c>
      <c r="E617" s="267" t="s">
        <v>549</v>
      </c>
      <c r="F617" s="268" t="s">
        <v>550</v>
      </c>
      <c r="G617" s="269" t="s">
        <v>161</v>
      </c>
      <c r="H617" s="270">
        <v>2460.4989999999998</v>
      </c>
      <c r="I617" s="87"/>
      <c r="J617" s="271">
        <f>ROUND(I617*H617,2)</f>
        <v>0</v>
      </c>
      <c r="K617" s="268" t="s">
        <v>162</v>
      </c>
      <c r="L617" s="22"/>
      <c r="M617" s="88" t="s">
        <v>1</v>
      </c>
      <c r="N617" s="89" t="s">
        <v>38</v>
      </c>
      <c r="O617" s="36"/>
      <c r="P617" s="90">
        <f>O617*H617</f>
        <v>0</v>
      </c>
      <c r="Q617" s="90">
        <v>0</v>
      </c>
      <c r="R617" s="90">
        <f>Q617*H617</f>
        <v>0</v>
      </c>
      <c r="S617" s="90">
        <v>0</v>
      </c>
      <c r="T617" s="91">
        <f>S617*H617</f>
        <v>0</v>
      </c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R617" s="92" t="s">
        <v>163</v>
      </c>
      <c r="AT617" s="92" t="s">
        <v>158</v>
      </c>
      <c r="AU617" s="92" t="s">
        <v>83</v>
      </c>
      <c r="AY617" s="12" t="s">
        <v>156</v>
      </c>
      <c r="BE617" s="93">
        <f>IF(N617="základní",J617,0)</f>
        <v>0</v>
      </c>
      <c r="BF617" s="93">
        <f>IF(N617="snížená",J617,0)</f>
        <v>0</v>
      </c>
      <c r="BG617" s="93">
        <f>IF(N617="zákl. přenesená",J617,0)</f>
        <v>0</v>
      </c>
      <c r="BH617" s="93">
        <f>IF(N617="sníž. přenesená",J617,0)</f>
        <v>0</v>
      </c>
      <c r="BI617" s="93">
        <f>IF(N617="nulová",J617,0)</f>
        <v>0</v>
      </c>
      <c r="BJ617" s="12" t="s">
        <v>81</v>
      </c>
      <c r="BK617" s="93">
        <f>ROUND(I617*H617,2)</f>
        <v>0</v>
      </c>
      <c r="BL617" s="12" t="s">
        <v>163</v>
      </c>
      <c r="BM617" s="92" t="s">
        <v>551</v>
      </c>
    </row>
    <row r="618" spans="1:65" s="8" customFormat="1">
      <c r="B618" s="94"/>
      <c r="C618" s="272"/>
      <c r="D618" s="273" t="s">
        <v>164</v>
      </c>
      <c r="E618" s="274" t="s">
        <v>1</v>
      </c>
      <c r="F618" s="275" t="s">
        <v>552</v>
      </c>
      <c r="G618" s="272"/>
      <c r="H618" s="274" t="s">
        <v>1</v>
      </c>
      <c r="I618" s="96"/>
      <c r="J618" s="272"/>
      <c r="K618" s="272"/>
      <c r="L618" s="94"/>
      <c r="M618" s="97"/>
      <c r="N618" s="98"/>
      <c r="O618" s="98"/>
      <c r="P618" s="98"/>
      <c r="Q618" s="98"/>
      <c r="R618" s="98"/>
      <c r="S618" s="98"/>
      <c r="T618" s="99"/>
      <c r="AT618" s="95" t="s">
        <v>164</v>
      </c>
      <c r="AU618" s="95" t="s">
        <v>83</v>
      </c>
      <c r="AV618" s="8" t="s">
        <v>81</v>
      </c>
      <c r="AW618" s="8" t="s">
        <v>30</v>
      </c>
      <c r="AX618" s="8" t="s">
        <v>73</v>
      </c>
      <c r="AY618" s="95" t="s">
        <v>156</v>
      </c>
    </row>
    <row r="619" spans="1:65" s="9" customFormat="1">
      <c r="B619" s="100"/>
      <c r="C619" s="276"/>
      <c r="D619" s="273" t="s">
        <v>164</v>
      </c>
      <c r="E619" s="277" t="s">
        <v>1</v>
      </c>
      <c r="F619" s="278" t="s">
        <v>269</v>
      </c>
      <c r="G619" s="276"/>
      <c r="H619" s="279">
        <v>2460.4989999999998</v>
      </c>
      <c r="I619" s="102"/>
      <c r="J619" s="276"/>
      <c r="K619" s="276"/>
      <c r="L619" s="100"/>
      <c r="M619" s="103"/>
      <c r="N619" s="104"/>
      <c r="O619" s="104"/>
      <c r="P619" s="104"/>
      <c r="Q619" s="104"/>
      <c r="R619" s="104"/>
      <c r="S619" s="104"/>
      <c r="T619" s="105"/>
      <c r="AT619" s="101" t="s">
        <v>164</v>
      </c>
      <c r="AU619" s="101" t="s">
        <v>83</v>
      </c>
      <c r="AV619" s="9" t="s">
        <v>83</v>
      </c>
      <c r="AW619" s="9" t="s">
        <v>30</v>
      </c>
      <c r="AX619" s="9" t="s">
        <v>73</v>
      </c>
      <c r="AY619" s="101" t="s">
        <v>156</v>
      </c>
    </row>
    <row r="620" spans="1:65" s="10" customFormat="1">
      <c r="B620" s="106"/>
      <c r="C620" s="280"/>
      <c r="D620" s="273" t="s">
        <v>164</v>
      </c>
      <c r="E620" s="281" t="s">
        <v>1</v>
      </c>
      <c r="F620" s="282" t="s">
        <v>167</v>
      </c>
      <c r="G620" s="280"/>
      <c r="H620" s="283">
        <v>2460.4989999999998</v>
      </c>
      <c r="I620" s="108"/>
      <c r="J620" s="280"/>
      <c r="K620" s="280"/>
      <c r="L620" s="106"/>
      <c r="M620" s="109"/>
      <c r="N620" s="110"/>
      <c r="O620" s="110"/>
      <c r="P620" s="110"/>
      <c r="Q620" s="110"/>
      <c r="R620" s="110"/>
      <c r="S620" s="110"/>
      <c r="T620" s="111"/>
      <c r="AT620" s="107" t="s">
        <v>164</v>
      </c>
      <c r="AU620" s="107" t="s">
        <v>83</v>
      </c>
      <c r="AV620" s="10" t="s">
        <v>163</v>
      </c>
      <c r="AW620" s="10" t="s">
        <v>30</v>
      </c>
      <c r="AX620" s="10" t="s">
        <v>81</v>
      </c>
      <c r="AY620" s="107" t="s">
        <v>156</v>
      </c>
    </row>
    <row r="621" spans="1:65" s="2" customFormat="1" ht="24.2" customHeight="1">
      <c r="A621" s="21"/>
      <c r="B621" s="86"/>
      <c r="C621" s="266" t="s">
        <v>356</v>
      </c>
      <c r="D621" s="266" t="s">
        <v>158</v>
      </c>
      <c r="E621" s="267" t="s">
        <v>553</v>
      </c>
      <c r="F621" s="268" t="s">
        <v>554</v>
      </c>
      <c r="G621" s="269" t="s">
        <v>161</v>
      </c>
      <c r="H621" s="270">
        <v>4.5599999999999996</v>
      </c>
      <c r="I621" s="87"/>
      <c r="J621" s="271">
        <f>ROUND(I621*H621,2)</f>
        <v>0</v>
      </c>
      <c r="K621" s="268" t="s">
        <v>162</v>
      </c>
      <c r="L621" s="22"/>
      <c r="M621" s="88" t="s">
        <v>1</v>
      </c>
      <c r="N621" s="89" t="s">
        <v>38</v>
      </c>
      <c r="O621" s="36"/>
      <c r="P621" s="90">
        <f>O621*H621</f>
        <v>0</v>
      </c>
      <c r="Q621" s="90">
        <v>0.105</v>
      </c>
      <c r="R621" s="90">
        <f>Q621*H621</f>
        <v>0.47879999999999995</v>
      </c>
      <c r="S621" s="90">
        <v>0</v>
      </c>
      <c r="T621" s="91">
        <f>S621*H621</f>
        <v>0</v>
      </c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R621" s="92" t="s">
        <v>163</v>
      </c>
      <c r="AT621" s="92" t="s">
        <v>158</v>
      </c>
      <c r="AU621" s="92" t="s">
        <v>83</v>
      </c>
      <c r="AY621" s="12" t="s">
        <v>156</v>
      </c>
      <c r="BE621" s="93">
        <f>IF(N621="základní",J621,0)</f>
        <v>0</v>
      </c>
      <c r="BF621" s="93">
        <f>IF(N621="snížená",J621,0)</f>
        <v>0</v>
      </c>
      <c r="BG621" s="93">
        <f>IF(N621="zákl. přenesená",J621,0)</f>
        <v>0</v>
      </c>
      <c r="BH621" s="93">
        <f>IF(N621="sníž. přenesená",J621,0)</f>
        <v>0</v>
      </c>
      <c r="BI621" s="93">
        <f>IF(N621="nulová",J621,0)</f>
        <v>0</v>
      </c>
      <c r="BJ621" s="12" t="s">
        <v>81</v>
      </c>
      <c r="BK621" s="93">
        <f>ROUND(I621*H621,2)</f>
        <v>0</v>
      </c>
      <c r="BL621" s="12" t="s">
        <v>163</v>
      </c>
      <c r="BM621" s="92" t="s">
        <v>555</v>
      </c>
    </row>
    <row r="622" spans="1:65" s="8" customFormat="1">
      <c r="B622" s="94"/>
      <c r="C622" s="272"/>
      <c r="D622" s="273" t="s">
        <v>164</v>
      </c>
      <c r="E622" s="274" t="s">
        <v>1</v>
      </c>
      <c r="F622" s="275" t="s">
        <v>556</v>
      </c>
      <c r="G622" s="272"/>
      <c r="H622" s="274" t="s">
        <v>1</v>
      </c>
      <c r="I622" s="96"/>
      <c r="J622" s="272"/>
      <c r="K622" s="272"/>
      <c r="L622" s="94"/>
      <c r="M622" s="97"/>
      <c r="N622" s="98"/>
      <c r="O622" s="98"/>
      <c r="P622" s="98"/>
      <c r="Q622" s="98"/>
      <c r="R622" s="98"/>
      <c r="S622" s="98"/>
      <c r="T622" s="99"/>
      <c r="AT622" s="95" t="s">
        <v>164</v>
      </c>
      <c r="AU622" s="95" t="s">
        <v>83</v>
      </c>
      <c r="AV622" s="8" t="s">
        <v>81</v>
      </c>
      <c r="AW622" s="8" t="s">
        <v>30</v>
      </c>
      <c r="AX622" s="8" t="s">
        <v>73</v>
      </c>
      <c r="AY622" s="95" t="s">
        <v>156</v>
      </c>
    </row>
    <row r="623" spans="1:65" s="9" customFormat="1">
      <c r="B623" s="100"/>
      <c r="C623" s="276"/>
      <c r="D623" s="273" t="s">
        <v>164</v>
      </c>
      <c r="E623" s="277" t="s">
        <v>1</v>
      </c>
      <c r="F623" s="278" t="s">
        <v>233</v>
      </c>
      <c r="G623" s="276"/>
      <c r="H623" s="279">
        <v>4.5599999999999996</v>
      </c>
      <c r="I623" s="102"/>
      <c r="J623" s="276"/>
      <c r="K623" s="276"/>
      <c r="L623" s="100"/>
      <c r="M623" s="103"/>
      <c r="N623" s="104"/>
      <c r="O623" s="104"/>
      <c r="P623" s="104"/>
      <c r="Q623" s="104"/>
      <c r="R623" s="104"/>
      <c r="S623" s="104"/>
      <c r="T623" s="105"/>
      <c r="AT623" s="101" t="s">
        <v>164</v>
      </c>
      <c r="AU623" s="101" t="s">
        <v>83</v>
      </c>
      <c r="AV623" s="9" t="s">
        <v>83</v>
      </c>
      <c r="AW623" s="9" t="s">
        <v>30</v>
      </c>
      <c r="AX623" s="9" t="s">
        <v>73</v>
      </c>
      <c r="AY623" s="101" t="s">
        <v>156</v>
      </c>
    </row>
    <row r="624" spans="1:65" s="10" customFormat="1">
      <c r="B624" s="106"/>
      <c r="C624" s="280"/>
      <c r="D624" s="273" t="s">
        <v>164</v>
      </c>
      <c r="E624" s="281" t="s">
        <v>1</v>
      </c>
      <c r="F624" s="282" t="s">
        <v>167</v>
      </c>
      <c r="G624" s="280"/>
      <c r="H624" s="283">
        <v>4.5599999999999996</v>
      </c>
      <c r="I624" s="108"/>
      <c r="J624" s="280"/>
      <c r="K624" s="280"/>
      <c r="L624" s="106"/>
      <c r="M624" s="109"/>
      <c r="N624" s="110"/>
      <c r="O624" s="110"/>
      <c r="P624" s="110"/>
      <c r="Q624" s="110"/>
      <c r="R624" s="110"/>
      <c r="S624" s="110"/>
      <c r="T624" s="111"/>
      <c r="AT624" s="107" t="s">
        <v>164</v>
      </c>
      <c r="AU624" s="107" t="s">
        <v>83</v>
      </c>
      <c r="AV624" s="10" t="s">
        <v>163</v>
      </c>
      <c r="AW624" s="10" t="s">
        <v>30</v>
      </c>
      <c r="AX624" s="10" t="s">
        <v>81</v>
      </c>
      <c r="AY624" s="107" t="s">
        <v>156</v>
      </c>
    </row>
    <row r="625" spans="1:65" s="2" customFormat="1" ht="21.75" customHeight="1">
      <c r="A625" s="21"/>
      <c r="B625" s="86"/>
      <c r="C625" s="266" t="s">
        <v>557</v>
      </c>
      <c r="D625" s="266" t="s">
        <v>158</v>
      </c>
      <c r="E625" s="267" t="s">
        <v>558</v>
      </c>
      <c r="F625" s="268" t="s">
        <v>559</v>
      </c>
      <c r="G625" s="269" t="s">
        <v>161</v>
      </c>
      <c r="H625" s="270">
        <v>49.6</v>
      </c>
      <c r="I625" s="87"/>
      <c r="J625" s="271">
        <f>ROUND(I625*H625,2)</f>
        <v>0</v>
      </c>
      <c r="K625" s="268" t="s">
        <v>162</v>
      </c>
      <c r="L625" s="22"/>
      <c r="M625" s="88" t="s">
        <v>1</v>
      </c>
      <c r="N625" s="89" t="s">
        <v>38</v>
      </c>
      <c r="O625" s="36"/>
      <c r="P625" s="90">
        <f>O625*H625</f>
        <v>0</v>
      </c>
      <c r="Q625" s="90">
        <v>0.1837</v>
      </c>
      <c r="R625" s="90">
        <f>Q625*H625</f>
        <v>9.1115200000000005</v>
      </c>
      <c r="S625" s="90">
        <v>0</v>
      </c>
      <c r="T625" s="91">
        <f>S625*H625</f>
        <v>0</v>
      </c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R625" s="92" t="s">
        <v>163</v>
      </c>
      <c r="AT625" s="92" t="s">
        <v>158</v>
      </c>
      <c r="AU625" s="92" t="s">
        <v>83</v>
      </c>
      <c r="AY625" s="12" t="s">
        <v>156</v>
      </c>
      <c r="BE625" s="93">
        <f>IF(N625="základní",J625,0)</f>
        <v>0</v>
      </c>
      <c r="BF625" s="93">
        <f>IF(N625="snížená",J625,0)</f>
        <v>0</v>
      </c>
      <c r="BG625" s="93">
        <f>IF(N625="zákl. přenesená",J625,0)</f>
        <v>0</v>
      </c>
      <c r="BH625" s="93">
        <f>IF(N625="sníž. přenesená",J625,0)</f>
        <v>0</v>
      </c>
      <c r="BI625" s="93">
        <f>IF(N625="nulová",J625,0)</f>
        <v>0</v>
      </c>
      <c r="BJ625" s="12" t="s">
        <v>81</v>
      </c>
      <c r="BK625" s="93">
        <f>ROUND(I625*H625,2)</f>
        <v>0</v>
      </c>
      <c r="BL625" s="12" t="s">
        <v>163</v>
      </c>
      <c r="BM625" s="92" t="s">
        <v>560</v>
      </c>
    </row>
    <row r="626" spans="1:65" s="8" customFormat="1">
      <c r="B626" s="94"/>
      <c r="C626" s="272"/>
      <c r="D626" s="273" t="s">
        <v>164</v>
      </c>
      <c r="E626" s="274" t="s">
        <v>1</v>
      </c>
      <c r="F626" s="275" t="s">
        <v>165</v>
      </c>
      <c r="G626" s="272"/>
      <c r="H626" s="274" t="s">
        <v>1</v>
      </c>
      <c r="I626" s="96"/>
      <c r="J626" s="272"/>
      <c r="K626" s="272"/>
      <c r="L626" s="94"/>
      <c r="M626" s="97"/>
      <c r="N626" s="98"/>
      <c r="O626" s="98"/>
      <c r="P626" s="98"/>
      <c r="Q626" s="98"/>
      <c r="R626" s="98"/>
      <c r="S626" s="98"/>
      <c r="T626" s="99"/>
      <c r="AT626" s="95" t="s">
        <v>164</v>
      </c>
      <c r="AU626" s="95" t="s">
        <v>83</v>
      </c>
      <c r="AV626" s="8" t="s">
        <v>81</v>
      </c>
      <c r="AW626" s="8" t="s">
        <v>30</v>
      </c>
      <c r="AX626" s="8" t="s">
        <v>73</v>
      </c>
      <c r="AY626" s="95" t="s">
        <v>156</v>
      </c>
    </row>
    <row r="627" spans="1:65" s="9" customFormat="1">
      <c r="B627" s="100"/>
      <c r="C627" s="276"/>
      <c r="D627" s="273" t="s">
        <v>164</v>
      </c>
      <c r="E627" s="277" t="s">
        <v>1</v>
      </c>
      <c r="F627" s="278" t="s">
        <v>166</v>
      </c>
      <c r="G627" s="276"/>
      <c r="H627" s="279">
        <v>49.6</v>
      </c>
      <c r="I627" s="102"/>
      <c r="J627" s="276"/>
      <c r="K627" s="276"/>
      <c r="L627" s="100"/>
      <c r="M627" s="103"/>
      <c r="N627" s="104"/>
      <c r="O627" s="104"/>
      <c r="P627" s="104"/>
      <c r="Q627" s="104"/>
      <c r="R627" s="104"/>
      <c r="S627" s="104"/>
      <c r="T627" s="105"/>
      <c r="AT627" s="101" t="s">
        <v>164</v>
      </c>
      <c r="AU627" s="101" t="s">
        <v>83</v>
      </c>
      <c r="AV627" s="9" t="s">
        <v>83</v>
      </c>
      <c r="AW627" s="9" t="s">
        <v>30</v>
      </c>
      <c r="AX627" s="9" t="s">
        <v>73</v>
      </c>
      <c r="AY627" s="101" t="s">
        <v>156</v>
      </c>
    </row>
    <row r="628" spans="1:65" s="10" customFormat="1">
      <c r="B628" s="106"/>
      <c r="C628" s="280"/>
      <c r="D628" s="273" t="s">
        <v>164</v>
      </c>
      <c r="E628" s="281" t="s">
        <v>1</v>
      </c>
      <c r="F628" s="282" t="s">
        <v>167</v>
      </c>
      <c r="G628" s="280"/>
      <c r="H628" s="283">
        <v>49.6</v>
      </c>
      <c r="I628" s="108"/>
      <c r="J628" s="280"/>
      <c r="K628" s="280"/>
      <c r="L628" s="106"/>
      <c r="M628" s="109"/>
      <c r="N628" s="110"/>
      <c r="O628" s="110"/>
      <c r="P628" s="110"/>
      <c r="Q628" s="110"/>
      <c r="R628" s="110"/>
      <c r="S628" s="110"/>
      <c r="T628" s="111"/>
      <c r="AT628" s="107" t="s">
        <v>164</v>
      </c>
      <c r="AU628" s="107" t="s">
        <v>83</v>
      </c>
      <c r="AV628" s="10" t="s">
        <v>163</v>
      </c>
      <c r="AW628" s="10" t="s">
        <v>30</v>
      </c>
      <c r="AX628" s="10" t="s">
        <v>81</v>
      </c>
      <c r="AY628" s="107" t="s">
        <v>156</v>
      </c>
    </row>
    <row r="629" spans="1:65" s="2" customFormat="1" ht="24.2" customHeight="1">
      <c r="A629" s="21"/>
      <c r="B629" s="86"/>
      <c r="C629" s="266" t="s">
        <v>376</v>
      </c>
      <c r="D629" s="266" t="s">
        <v>158</v>
      </c>
      <c r="E629" s="267" t="s">
        <v>561</v>
      </c>
      <c r="F629" s="268" t="s">
        <v>562</v>
      </c>
      <c r="G629" s="269" t="s">
        <v>563</v>
      </c>
      <c r="H629" s="270">
        <v>1</v>
      </c>
      <c r="I629" s="87"/>
      <c r="J629" s="271">
        <f>ROUND(I629*H629,2)</f>
        <v>0</v>
      </c>
      <c r="K629" s="268" t="s">
        <v>186</v>
      </c>
      <c r="L629" s="22"/>
      <c r="M629" s="88" t="s">
        <v>1</v>
      </c>
      <c r="N629" s="89" t="s">
        <v>38</v>
      </c>
      <c r="O629" s="36"/>
      <c r="P629" s="90">
        <f>O629*H629</f>
        <v>0</v>
      </c>
      <c r="Q629" s="90">
        <v>0</v>
      </c>
      <c r="R629" s="90">
        <f>Q629*H629</f>
        <v>0</v>
      </c>
      <c r="S629" s="90">
        <v>0</v>
      </c>
      <c r="T629" s="91">
        <f>S629*H629</f>
        <v>0</v>
      </c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R629" s="92" t="s">
        <v>163</v>
      </c>
      <c r="AT629" s="92" t="s">
        <v>158</v>
      </c>
      <c r="AU629" s="92" t="s">
        <v>83</v>
      </c>
      <c r="AY629" s="12" t="s">
        <v>156</v>
      </c>
      <c r="BE629" s="93">
        <f>IF(N629="základní",J629,0)</f>
        <v>0</v>
      </c>
      <c r="BF629" s="93">
        <f>IF(N629="snížená",J629,0)</f>
        <v>0</v>
      </c>
      <c r="BG629" s="93">
        <f>IF(N629="zákl. přenesená",J629,0)</f>
        <v>0</v>
      </c>
      <c r="BH629" s="93">
        <f>IF(N629="sníž. přenesená",J629,0)</f>
        <v>0</v>
      </c>
      <c r="BI629" s="93">
        <f>IF(N629="nulová",J629,0)</f>
        <v>0</v>
      </c>
      <c r="BJ629" s="12" t="s">
        <v>81</v>
      </c>
      <c r="BK629" s="93">
        <f>ROUND(I629*H629,2)</f>
        <v>0</v>
      </c>
      <c r="BL629" s="12" t="s">
        <v>163</v>
      </c>
      <c r="BM629" s="92" t="s">
        <v>564</v>
      </c>
    </row>
    <row r="630" spans="1:65" s="2" customFormat="1" ht="29.25">
      <c r="A630" s="21"/>
      <c r="B630" s="22"/>
      <c r="C630" s="162"/>
      <c r="D630" s="273" t="s">
        <v>273</v>
      </c>
      <c r="E630" s="162"/>
      <c r="F630" s="290" t="s">
        <v>565</v>
      </c>
      <c r="G630" s="162"/>
      <c r="H630" s="162"/>
      <c r="I630" s="116"/>
      <c r="J630" s="162"/>
      <c r="K630" s="162"/>
      <c r="L630" s="22"/>
      <c r="M630" s="117"/>
      <c r="N630" s="118"/>
      <c r="O630" s="36"/>
      <c r="P630" s="36"/>
      <c r="Q630" s="36"/>
      <c r="R630" s="36"/>
      <c r="S630" s="36"/>
      <c r="T630" s="37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T630" s="12" t="s">
        <v>273</v>
      </c>
      <c r="AU630" s="12" t="s">
        <v>83</v>
      </c>
    </row>
    <row r="631" spans="1:65" s="8" customFormat="1">
      <c r="B631" s="94"/>
      <c r="C631" s="272"/>
      <c r="D631" s="273" t="s">
        <v>164</v>
      </c>
      <c r="E631" s="274" t="s">
        <v>1</v>
      </c>
      <c r="F631" s="275" t="s">
        <v>566</v>
      </c>
      <c r="G631" s="272"/>
      <c r="H631" s="274" t="s">
        <v>1</v>
      </c>
      <c r="I631" s="96"/>
      <c r="J631" s="272"/>
      <c r="K631" s="272"/>
      <c r="L631" s="94"/>
      <c r="M631" s="97"/>
      <c r="N631" s="98"/>
      <c r="O631" s="98"/>
      <c r="P631" s="98"/>
      <c r="Q631" s="98"/>
      <c r="R631" s="98"/>
      <c r="S631" s="98"/>
      <c r="T631" s="99"/>
      <c r="AT631" s="95" t="s">
        <v>164</v>
      </c>
      <c r="AU631" s="95" t="s">
        <v>83</v>
      </c>
      <c r="AV631" s="8" t="s">
        <v>81</v>
      </c>
      <c r="AW631" s="8" t="s">
        <v>30</v>
      </c>
      <c r="AX631" s="8" t="s">
        <v>73</v>
      </c>
      <c r="AY631" s="95" t="s">
        <v>156</v>
      </c>
    </row>
    <row r="632" spans="1:65" s="9" customFormat="1">
      <c r="B632" s="100"/>
      <c r="C632" s="276"/>
      <c r="D632" s="273" t="s">
        <v>164</v>
      </c>
      <c r="E632" s="277" t="s">
        <v>1</v>
      </c>
      <c r="F632" s="278" t="s">
        <v>81</v>
      </c>
      <c r="G632" s="276"/>
      <c r="H632" s="279">
        <v>1</v>
      </c>
      <c r="I632" s="102"/>
      <c r="J632" s="276"/>
      <c r="K632" s="276"/>
      <c r="L632" s="100"/>
      <c r="M632" s="103"/>
      <c r="N632" s="104"/>
      <c r="O632" s="104"/>
      <c r="P632" s="104"/>
      <c r="Q632" s="104"/>
      <c r="R632" s="104"/>
      <c r="S632" s="104"/>
      <c r="T632" s="105"/>
      <c r="AT632" s="101" t="s">
        <v>164</v>
      </c>
      <c r="AU632" s="101" t="s">
        <v>83</v>
      </c>
      <c r="AV632" s="9" t="s">
        <v>83</v>
      </c>
      <c r="AW632" s="9" t="s">
        <v>30</v>
      </c>
      <c r="AX632" s="9" t="s">
        <v>73</v>
      </c>
      <c r="AY632" s="101" t="s">
        <v>156</v>
      </c>
    </row>
    <row r="633" spans="1:65" s="10" customFormat="1">
      <c r="B633" s="106"/>
      <c r="C633" s="280"/>
      <c r="D633" s="273" t="s">
        <v>164</v>
      </c>
      <c r="E633" s="281" t="s">
        <v>1</v>
      </c>
      <c r="F633" s="282" t="s">
        <v>167</v>
      </c>
      <c r="G633" s="280"/>
      <c r="H633" s="283">
        <v>1</v>
      </c>
      <c r="I633" s="108"/>
      <c r="J633" s="280"/>
      <c r="K633" s="280"/>
      <c r="L633" s="106"/>
      <c r="M633" s="109"/>
      <c r="N633" s="110"/>
      <c r="O633" s="110"/>
      <c r="P633" s="110"/>
      <c r="Q633" s="110"/>
      <c r="R633" s="110"/>
      <c r="S633" s="110"/>
      <c r="T633" s="111"/>
      <c r="AT633" s="107" t="s">
        <v>164</v>
      </c>
      <c r="AU633" s="107" t="s">
        <v>83</v>
      </c>
      <c r="AV633" s="10" t="s">
        <v>163</v>
      </c>
      <c r="AW633" s="10" t="s">
        <v>30</v>
      </c>
      <c r="AX633" s="10" t="s">
        <v>81</v>
      </c>
      <c r="AY633" s="107" t="s">
        <v>156</v>
      </c>
    </row>
    <row r="634" spans="1:65" s="2" customFormat="1" ht="24.2" customHeight="1">
      <c r="A634" s="21"/>
      <c r="B634" s="86"/>
      <c r="C634" s="266" t="s">
        <v>567</v>
      </c>
      <c r="D634" s="266" t="s">
        <v>158</v>
      </c>
      <c r="E634" s="267" t="s">
        <v>568</v>
      </c>
      <c r="F634" s="268" t="s">
        <v>569</v>
      </c>
      <c r="G634" s="269" t="s">
        <v>185</v>
      </c>
      <c r="H634" s="270">
        <v>5</v>
      </c>
      <c r="I634" s="87"/>
      <c r="J634" s="271">
        <f>ROUND(I634*H634,2)</f>
        <v>0</v>
      </c>
      <c r="K634" s="268" t="s">
        <v>186</v>
      </c>
      <c r="L634" s="22"/>
      <c r="M634" s="88" t="s">
        <v>1</v>
      </c>
      <c r="N634" s="89" t="s">
        <v>38</v>
      </c>
      <c r="O634" s="36"/>
      <c r="P634" s="90">
        <f>O634*H634</f>
        <v>0</v>
      </c>
      <c r="Q634" s="90">
        <v>0</v>
      </c>
      <c r="R634" s="90">
        <f>Q634*H634</f>
        <v>0</v>
      </c>
      <c r="S634" s="90">
        <v>0</v>
      </c>
      <c r="T634" s="91">
        <f>S634*H634</f>
        <v>0</v>
      </c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R634" s="92" t="s">
        <v>163</v>
      </c>
      <c r="AT634" s="92" t="s">
        <v>158</v>
      </c>
      <c r="AU634" s="92" t="s">
        <v>83</v>
      </c>
      <c r="AY634" s="12" t="s">
        <v>156</v>
      </c>
      <c r="BE634" s="93">
        <f>IF(N634="základní",J634,0)</f>
        <v>0</v>
      </c>
      <c r="BF634" s="93">
        <f>IF(N634="snížená",J634,0)</f>
        <v>0</v>
      </c>
      <c r="BG634" s="93">
        <f>IF(N634="zákl. přenesená",J634,0)</f>
        <v>0</v>
      </c>
      <c r="BH634" s="93">
        <f>IF(N634="sníž. přenesená",J634,0)</f>
        <v>0</v>
      </c>
      <c r="BI634" s="93">
        <f>IF(N634="nulová",J634,0)</f>
        <v>0</v>
      </c>
      <c r="BJ634" s="12" t="s">
        <v>81</v>
      </c>
      <c r="BK634" s="93">
        <f>ROUND(I634*H634,2)</f>
        <v>0</v>
      </c>
      <c r="BL634" s="12" t="s">
        <v>163</v>
      </c>
      <c r="BM634" s="92" t="s">
        <v>570</v>
      </c>
    </row>
    <row r="635" spans="1:65" s="2" customFormat="1" ht="29.25">
      <c r="A635" s="21"/>
      <c r="B635" s="22"/>
      <c r="C635" s="162"/>
      <c r="D635" s="273" t="s">
        <v>273</v>
      </c>
      <c r="E635" s="162"/>
      <c r="F635" s="290" t="s">
        <v>565</v>
      </c>
      <c r="G635" s="162"/>
      <c r="H635" s="162"/>
      <c r="I635" s="116"/>
      <c r="J635" s="162"/>
      <c r="K635" s="162"/>
      <c r="L635" s="22"/>
      <c r="M635" s="117"/>
      <c r="N635" s="118"/>
      <c r="O635" s="36"/>
      <c r="P635" s="36"/>
      <c r="Q635" s="36"/>
      <c r="R635" s="36"/>
      <c r="S635" s="36"/>
      <c r="T635" s="37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T635" s="12" t="s">
        <v>273</v>
      </c>
      <c r="AU635" s="12" t="s">
        <v>83</v>
      </c>
    </row>
    <row r="636" spans="1:65" s="8" customFormat="1">
      <c r="B636" s="94"/>
      <c r="C636" s="272"/>
      <c r="D636" s="273" t="s">
        <v>164</v>
      </c>
      <c r="E636" s="274" t="s">
        <v>1</v>
      </c>
      <c r="F636" s="275" t="s">
        <v>566</v>
      </c>
      <c r="G636" s="272"/>
      <c r="H636" s="274" t="s">
        <v>1</v>
      </c>
      <c r="I636" s="96"/>
      <c r="J636" s="272"/>
      <c r="K636" s="272"/>
      <c r="L636" s="94"/>
      <c r="M636" s="97"/>
      <c r="N636" s="98"/>
      <c r="O636" s="98"/>
      <c r="P636" s="98"/>
      <c r="Q636" s="98"/>
      <c r="R636" s="98"/>
      <c r="S636" s="98"/>
      <c r="T636" s="99"/>
      <c r="AT636" s="95" t="s">
        <v>164</v>
      </c>
      <c r="AU636" s="95" t="s">
        <v>83</v>
      </c>
      <c r="AV636" s="8" t="s">
        <v>81</v>
      </c>
      <c r="AW636" s="8" t="s">
        <v>30</v>
      </c>
      <c r="AX636" s="8" t="s">
        <v>73</v>
      </c>
      <c r="AY636" s="95" t="s">
        <v>156</v>
      </c>
    </row>
    <row r="637" spans="1:65" s="9" customFormat="1">
      <c r="B637" s="100"/>
      <c r="C637" s="276"/>
      <c r="D637" s="273" t="s">
        <v>164</v>
      </c>
      <c r="E637" s="277" t="s">
        <v>1</v>
      </c>
      <c r="F637" s="278" t="s">
        <v>178</v>
      </c>
      <c r="G637" s="276"/>
      <c r="H637" s="279">
        <v>5</v>
      </c>
      <c r="I637" s="102"/>
      <c r="J637" s="276"/>
      <c r="K637" s="276"/>
      <c r="L637" s="100"/>
      <c r="M637" s="103"/>
      <c r="N637" s="104"/>
      <c r="O637" s="104"/>
      <c r="P637" s="104"/>
      <c r="Q637" s="104"/>
      <c r="R637" s="104"/>
      <c r="S637" s="104"/>
      <c r="T637" s="105"/>
      <c r="AT637" s="101" t="s">
        <v>164</v>
      </c>
      <c r="AU637" s="101" t="s">
        <v>83</v>
      </c>
      <c r="AV637" s="9" t="s">
        <v>83</v>
      </c>
      <c r="AW637" s="9" t="s">
        <v>30</v>
      </c>
      <c r="AX637" s="9" t="s">
        <v>73</v>
      </c>
      <c r="AY637" s="101" t="s">
        <v>156</v>
      </c>
    </row>
    <row r="638" spans="1:65" s="10" customFormat="1">
      <c r="B638" s="106"/>
      <c r="C638" s="280"/>
      <c r="D638" s="273" t="s">
        <v>164</v>
      </c>
      <c r="E638" s="281" t="s">
        <v>1</v>
      </c>
      <c r="F638" s="282" t="s">
        <v>167</v>
      </c>
      <c r="G638" s="280"/>
      <c r="H638" s="283">
        <v>5</v>
      </c>
      <c r="I638" s="108"/>
      <c r="J638" s="280"/>
      <c r="K638" s="280"/>
      <c r="L638" s="106"/>
      <c r="M638" s="109"/>
      <c r="N638" s="110"/>
      <c r="O638" s="110"/>
      <c r="P638" s="110"/>
      <c r="Q638" s="110"/>
      <c r="R638" s="110"/>
      <c r="S638" s="110"/>
      <c r="T638" s="111"/>
      <c r="AT638" s="107" t="s">
        <v>164</v>
      </c>
      <c r="AU638" s="107" t="s">
        <v>83</v>
      </c>
      <c r="AV638" s="10" t="s">
        <v>163</v>
      </c>
      <c r="AW638" s="10" t="s">
        <v>30</v>
      </c>
      <c r="AX638" s="10" t="s">
        <v>81</v>
      </c>
      <c r="AY638" s="107" t="s">
        <v>156</v>
      </c>
    </row>
    <row r="639" spans="1:65" s="2" customFormat="1" ht="24.2" customHeight="1">
      <c r="A639" s="21"/>
      <c r="B639" s="86"/>
      <c r="C639" s="266" t="s">
        <v>378</v>
      </c>
      <c r="D639" s="266" t="s">
        <v>158</v>
      </c>
      <c r="E639" s="267" t="s">
        <v>571</v>
      </c>
      <c r="F639" s="268" t="s">
        <v>572</v>
      </c>
      <c r="G639" s="269" t="s">
        <v>185</v>
      </c>
      <c r="H639" s="270">
        <v>3</v>
      </c>
      <c r="I639" s="87"/>
      <c r="J639" s="271">
        <f>ROUND(I639*H639,2)</f>
        <v>0</v>
      </c>
      <c r="K639" s="268" t="s">
        <v>162</v>
      </c>
      <c r="L639" s="22"/>
      <c r="M639" s="88" t="s">
        <v>1</v>
      </c>
      <c r="N639" s="89" t="s">
        <v>38</v>
      </c>
      <c r="O639" s="36"/>
      <c r="P639" s="90">
        <f>O639*H639</f>
        <v>0</v>
      </c>
      <c r="Q639" s="90">
        <v>4.8000000000000001E-4</v>
      </c>
      <c r="R639" s="90">
        <f>Q639*H639</f>
        <v>1.4400000000000001E-3</v>
      </c>
      <c r="S639" s="90">
        <v>0</v>
      </c>
      <c r="T639" s="91">
        <f>S639*H639</f>
        <v>0</v>
      </c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R639" s="92" t="s">
        <v>163</v>
      </c>
      <c r="AT639" s="92" t="s">
        <v>158</v>
      </c>
      <c r="AU639" s="92" t="s">
        <v>83</v>
      </c>
      <c r="AY639" s="12" t="s">
        <v>156</v>
      </c>
      <c r="BE639" s="93">
        <f>IF(N639="základní",J639,0)</f>
        <v>0</v>
      </c>
      <c r="BF639" s="93">
        <f>IF(N639="snížená",J639,0)</f>
        <v>0</v>
      </c>
      <c r="BG639" s="93">
        <f>IF(N639="zákl. přenesená",J639,0)</f>
        <v>0</v>
      </c>
      <c r="BH639" s="93">
        <f>IF(N639="sníž. přenesená",J639,0)</f>
        <v>0</v>
      </c>
      <c r="BI639" s="93">
        <f>IF(N639="nulová",J639,0)</f>
        <v>0</v>
      </c>
      <c r="BJ639" s="12" t="s">
        <v>81</v>
      </c>
      <c r="BK639" s="93">
        <f>ROUND(I639*H639,2)</f>
        <v>0</v>
      </c>
      <c r="BL639" s="12" t="s">
        <v>163</v>
      </c>
      <c r="BM639" s="92" t="s">
        <v>573</v>
      </c>
    </row>
    <row r="640" spans="1:65" s="8" customFormat="1" ht="22.5">
      <c r="B640" s="94"/>
      <c r="C640" s="272"/>
      <c r="D640" s="273" t="s">
        <v>164</v>
      </c>
      <c r="E640" s="274" t="s">
        <v>1</v>
      </c>
      <c r="F640" s="275" t="s">
        <v>574</v>
      </c>
      <c r="G640" s="272"/>
      <c r="H640" s="274" t="s">
        <v>1</v>
      </c>
      <c r="I640" s="96"/>
      <c r="J640" s="272"/>
      <c r="K640" s="272"/>
      <c r="L640" s="94"/>
      <c r="M640" s="97"/>
      <c r="N640" s="98"/>
      <c r="O640" s="98"/>
      <c r="P640" s="98"/>
      <c r="Q640" s="98"/>
      <c r="R640" s="98"/>
      <c r="S640" s="98"/>
      <c r="T640" s="99"/>
      <c r="AT640" s="95" t="s">
        <v>164</v>
      </c>
      <c r="AU640" s="95" t="s">
        <v>83</v>
      </c>
      <c r="AV640" s="8" t="s">
        <v>81</v>
      </c>
      <c r="AW640" s="8" t="s">
        <v>30</v>
      </c>
      <c r="AX640" s="8" t="s">
        <v>73</v>
      </c>
      <c r="AY640" s="95" t="s">
        <v>156</v>
      </c>
    </row>
    <row r="641" spans="1:65" s="8" customFormat="1">
      <c r="B641" s="94"/>
      <c r="C641" s="272"/>
      <c r="D641" s="273" t="s">
        <v>164</v>
      </c>
      <c r="E641" s="274" t="s">
        <v>1</v>
      </c>
      <c r="F641" s="275" t="s">
        <v>575</v>
      </c>
      <c r="G641" s="272"/>
      <c r="H641" s="274" t="s">
        <v>1</v>
      </c>
      <c r="I641" s="96"/>
      <c r="J641" s="272"/>
      <c r="K641" s="272"/>
      <c r="L641" s="94"/>
      <c r="M641" s="97"/>
      <c r="N641" s="98"/>
      <c r="O641" s="98"/>
      <c r="P641" s="98"/>
      <c r="Q641" s="98"/>
      <c r="R641" s="98"/>
      <c r="S641" s="98"/>
      <c r="T641" s="99"/>
      <c r="AT641" s="95" t="s">
        <v>164</v>
      </c>
      <c r="AU641" s="95" t="s">
        <v>83</v>
      </c>
      <c r="AV641" s="8" t="s">
        <v>81</v>
      </c>
      <c r="AW641" s="8" t="s">
        <v>30</v>
      </c>
      <c r="AX641" s="8" t="s">
        <v>73</v>
      </c>
      <c r="AY641" s="95" t="s">
        <v>156</v>
      </c>
    </row>
    <row r="642" spans="1:65" s="9" customFormat="1">
      <c r="B642" s="100"/>
      <c r="C642" s="276"/>
      <c r="D642" s="273" t="s">
        <v>164</v>
      </c>
      <c r="E642" s="277" t="s">
        <v>1</v>
      </c>
      <c r="F642" s="278" t="s">
        <v>170</v>
      </c>
      <c r="G642" s="276"/>
      <c r="H642" s="279">
        <v>3</v>
      </c>
      <c r="I642" s="102"/>
      <c r="J642" s="276"/>
      <c r="K642" s="276"/>
      <c r="L642" s="100"/>
      <c r="M642" s="103"/>
      <c r="N642" s="104"/>
      <c r="O642" s="104"/>
      <c r="P642" s="104"/>
      <c r="Q642" s="104"/>
      <c r="R642" s="104"/>
      <c r="S642" s="104"/>
      <c r="T642" s="105"/>
      <c r="AT642" s="101" t="s">
        <v>164</v>
      </c>
      <c r="AU642" s="101" t="s">
        <v>83</v>
      </c>
      <c r="AV642" s="9" t="s">
        <v>83</v>
      </c>
      <c r="AW642" s="9" t="s">
        <v>30</v>
      </c>
      <c r="AX642" s="9" t="s">
        <v>73</v>
      </c>
      <c r="AY642" s="101" t="s">
        <v>156</v>
      </c>
    </row>
    <row r="643" spans="1:65" s="10" customFormat="1">
      <c r="B643" s="106"/>
      <c r="C643" s="280"/>
      <c r="D643" s="273" t="s">
        <v>164</v>
      </c>
      <c r="E643" s="281" t="s">
        <v>1</v>
      </c>
      <c r="F643" s="282" t="s">
        <v>167</v>
      </c>
      <c r="G643" s="280"/>
      <c r="H643" s="283">
        <v>3</v>
      </c>
      <c r="I643" s="108"/>
      <c r="J643" s="280"/>
      <c r="K643" s="280"/>
      <c r="L643" s="106"/>
      <c r="M643" s="109"/>
      <c r="N643" s="110"/>
      <c r="O643" s="110"/>
      <c r="P643" s="110"/>
      <c r="Q643" s="110"/>
      <c r="R643" s="110"/>
      <c r="S643" s="110"/>
      <c r="T643" s="111"/>
      <c r="AT643" s="107" t="s">
        <v>164</v>
      </c>
      <c r="AU643" s="107" t="s">
        <v>83</v>
      </c>
      <c r="AV643" s="10" t="s">
        <v>163</v>
      </c>
      <c r="AW643" s="10" t="s">
        <v>30</v>
      </c>
      <c r="AX643" s="10" t="s">
        <v>81</v>
      </c>
      <c r="AY643" s="107" t="s">
        <v>156</v>
      </c>
    </row>
    <row r="644" spans="1:65" s="2" customFormat="1" ht="33" customHeight="1">
      <c r="A644" s="21"/>
      <c r="B644" s="86"/>
      <c r="C644" s="284" t="s">
        <v>576</v>
      </c>
      <c r="D644" s="284" t="s">
        <v>235</v>
      </c>
      <c r="E644" s="285" t="s">
        <v>577</v>
      </c>
      <c r="F644" s="286" t="s">
        <v>578</v>
      </c>
      <c r="G644" s="287" t="s">
        <v>185</v>
      </c>
      <c r="H644" s="288">
        <v>3</v>
      </c>
      <c r="I644" s="112"/>
      <c r="J644" s="289">
        <f>ROUND(I644*H644,2)</f>
        <v>0</v>
      </c>
      <c r="K644" s="286" t="s">
        <v>162</v>
      </c>
      <c r="L644" s="113"/>
      <c r="M644" s="114" t="s">
        <v>1</v>
      </c>
      <c r="N644" s="115" t="s">
        <v>38</v>
      </c>
      <c r="O644" s="36"/>
      <c r="P644" s="90">
        <f>O644*H644</f>
        <v>0</v>
      </c>
      <c r="Q644" s="90">
        <v>1.553E-2</v>
      </c>
      <c r="R644" s="90">
        <f>Q644*H644</f>
        <v>4.6589999999999999E-2</v>
      </c>
      <c r="S644" s="90">
        <v>0</v>
      </c>
      <c r="T644" s="91">
        <f>S644*H644</f>
        <v>0</v>
      </c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R644" s="92" t="s">
        <v>176</v>
      </c>
      <c r="AT644" s="92" t="s">
        <v>235</v>
      </c>
      <c r="AU644" s="92" t="s">
        <v>83</v>
      </c>
      <c r="AY644" s="12" t="s">
        <v>156</v>
      </c>
      <c r="BE644" s="93">
        <f>IF(N644="základní",J644,0)</f>
        <v>0</v>
      </c>
      <c r="BF644" s="93">
        <f>IF(N644="snížená",J644,0)</f>
        <v>0</v>
      </c>
      <c r="BG644" s="93">
        <f>IF(N644="zákl. přenesená",J644,0)</f>
        <v>0</v>
      </c>
      <c r="BH644" s="93">
        <f>IF(N644="sníž. přenesená",J644,0)</f>
        <v>0</v>
      </c>
      <c r="BI644" s="93">
        <f>IF(N644="nulová",J644,0)</f>
        <v>0</v>
      </c>
      <c r="BJ644" s="12" t="s">
        <v>81</v>
      </c>
      <c r="BK644" s="93">
        <f>ROUND(I644*H644,2)</f>
        <v>0</v>
      </c>
      <c r="BL644" s="12" t="s">
        <v>163</v>
      </c>
      <c r="BM644" s="92" t="s">
        <v>579</v>
      </c>
    </row>
    <row r="645" spans="1:65" s="9" customFormat="1">
      <c r="B645" s="100"/>
      <c r="C645" s="276"/>
      <c r="D645" s="273" t="s">
        <v>164</v>
      </c>
      <c r="E645" s="277" t="s">
        <v>1</v>
      </c>
      <c r="F645" s="278" t="s">
        <v>170</v>
      </c>
      <c r="G645" s="276"/>
      <c r="H645" s="279">
        <v>3</v>
      </c>
      <c r="I645" s="102"/>
      <c r="J645" s="276"/>
      <c r="K645" s="276"/>
      <c r="L645" s="100"/>
      <c r="M645" s="103"/>
      <c r="N645" s="104"/>
      <c r="O645" s="104"/>
      <c r="P645" s="104"/>
      <c r="Q645" s="104"/>
      <c r="R645" s="104"/>
      <c r="S645" s="104"/>
      <c r="T645" s="105"/>
      <c r="AT645" s="101" t="s">
        <v>164</v>
      </c>
      <c r="AU645" s="101" t="s">
        <v>83</v>
      </c>
      <c r="AV645" s="9" t="s">
        <v>83</v>
      </c>
      <c r="AW645" s="9" t="s">
        <v>30</v>
      </c>
      <c r="AX645" s="9" t="s">
        <v>73</v>
      </c>
      <c r="AY645" s="101" t="s">
        <v>156</v>
      </c>
    </row>
    <row r="646" spans="1:65" s="10" customFormat="1">
      <c r="B646" s="106"/>
      <c r="C646" s="280"/>
      <c r="D646" s="273" t="s">
        <v>164</v>
      </c>
      <c r="E646" s="281" t="s">
        <v>1</v>
      </c>
      <c r="F646" s="282" t="s">
        <v>167</v>
      </c>
      <c r="G646" s="280"/>
      <c r="H646" s="283">
        <v>3</v>
      </c>
      <c r="I646" s="108"/>
      <c r="J646" s="280"/>
      <c r="K646" s="280"/>
      <c r="L646" s="106"/>
      <c r="M646" s="109"/>
      <c r="N646" s="110"/>
      <c r="O646" s="110"/>
      <c r="P646" s="110"/>
      <c r="Q646" s="110"/>
      <c r="R646" s="110"/>
      <c r="S646" s="110"/>
      <c r="T646" s="111"/>
      <c r="AT646" s="107" t="s">
        <v>164</v>
      </c>
      <c r="AU646" s="107" t="s">
        <v>83</v>
      </c>
      <c r="AV646" s="10" t="s">
        <v>163</v>
      </c>
      <c r="AW646" s="10" t="s">
        <v>30</v>
      </c>
      <c r="AX646" s="10" t="s">
        <v>81</v>
      </c>
      <c r="AY646" s="107" t="s">
        <v>156</v>
      </c>
    </row>
    <row r="647" spans="1:65" s="7" customFormat="1" ht="22.9" customHeight="1">
      <c r="B647" s="77"/>
      <c r="C647" s="260"/>
      <c r="D647" s="261" t="s">
        <v>72</v>
      </c>
      <c r="E647" s="264" t="s">
        <v>204</v>
      </c>
      <c r="F647" s="264" t="s">
        <v>580</v>
      </c>
      <c r="G647" s="260"/>
      <c r="H647" s="260"/>
      <c r="I647" s="79"/>
      <c r="J647" s="265">
        <f>BK647</f>
        <v>0</v>
      </c>
      <c r="K647" s="260"/>
      <c r="L647" s="77"/>
      <c r="M647" s="80"/>
      <c r="N647" s="81"/>
      <c r="O647" s="81"/>
      <c r="P647" s="82">
        <f>SUM(P648:P713)</f>
        <v>0</v>
      </c>
      <c r="Q647" s="81"/>
      <c r="R647" s="82">
        <f>SUM(R648:R713)</f>
        <v>0.1110888</v>
      </c>
      <c r="S647" s="81"/>
      <c r="T647" s="83">
        <f>SUM(T648:T713)</f>
        <v>24.705309999999997</v>
      </c>
      <c r="AR647" s="78" t="s">
        <v>81</v>
      </c>
      <c r="AT647" s="84" t="s">
        <v>72</v>
      </c>
      <c r="AU647" s="84" t="s">
        <v>81</v>
      </c>
      <c r="AY647" s="78" t="s">
        <v>156</v>
      </c>
      <c r="BK647" s="85">
        <f>SUM(BK648:BK713)</f>
        <v>0</v>
      </c>
    </row>
    <row r="648" spans="1:65" s="2" customFormat="1" ht="33" customHeight="1">
      <c r="A648" s="21"/>
      <c r="B648" s="86"/>
      <c r="C648" s="266" t="s">
        <v>400</v>
      </c>
      <c r="D648" s="266" t="s">
        <v>158</v>
      </c>
      <c r="E648" s="267" t="s">
        <v>581</v>
      </c>
      <c r="F648" s="268" t="s">
        <v>582</v>
      </c>
      <c r="G648" s="269" t="s">
        <v>161</v>
      </c>
      <c r="H648" s="270">
        <v>3105</v>
      </c>
      <c r="I648" s="87"/>
      <c r="J648" s="271">
        <f>ROUND(I648*H648,2)</f>
        <v>0</v>
      </c>
      <c r="K648" s="268" t="s">
        <v>162</v>
      </c>
      <c r="L648" s="22"/>
      <c r="M648" s="88" t="s">
        <v>1</v>
      </c>
      <c r="N648" s="89" t="s">
        <v>38</v>
      </c>
      <c r="O648" s="36"/>
      <c r="P648" s="90">
        <f>O648*H648</f>
        <v>0</v>
      </c>
      <c r="Q648" s="90">
        <v>0</v>
      </c>
      <c r="R648" s="90">
        <f>Q648*H648</f>
        <v>0</v>
      </c>
      <c r="S648" s="90">
        <v>0</v>
      </c>
      <c r="T648" s="91">
        <f>S648*H648</f>
        <v>0</v>
      </c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R648" s="92" t="s">
        <v>163</v>
      </c>
      <c r="AT648" s="92" t="s">
        <v>158</v>
      </c>
      <c r="AU648" s="92" t="s">
        <v>83</v>
      </c>
      <c r="AY648" s="12" t="s">
        <v>156</v>
      </c>
      <c r="BE648" s="93">
        <f>IF(N648="základní",J648,0)</f>
        <v>0</v>
      </c>
      <c r="BF648" s="93">
        <f>IF(N648="snížená",J648,0)</f>
        <v>0</v>
      </c>
      <c r="BG648" s="93">
        <f>IF(N648="zákl. přenesená",J648,0)</f>
        <v>0</v>
      </c>
      <c r="BH648" s="93">
        <f>IF(N648="sníž. přenesená",J648,0)</f>
        <v>0</v>
      </c>
      <c r="BI648" s="93">
        <f>IF(N648="nulová",J648,0)</f>
        <v>0</v>
      </c>
      <c r="BJ648" s="12" t="s">
        <v>81</v>
      </c>
      <c r="BK648" s="93">
        <f>ROUND(I648*H648,2)</f>
        <v>0</v>
      </c>
      <c r="BL648" s="12" t="s">
        <v>163</v>
      </c>
      <c r="BM648" s="92" t="s">
        <v>583</v>
      </c>
    </row>
    <row r="649" spans="1:65" s="8" customFormat="1">
      <c r="B649" s="94"/>
      <c r="C649" s="272"/>
      <c r="D649" s="273" t="s">
        <v>164</v>
      </c>
      <c r="E649" s="274" t="s">
        <v>1</v>
      </c>
      <c r="F649" s="275" t="s">
        <v>584</v>
      </c>
      <c r="G649" s="272"/>
      <c r="H649" s="274" t="s">
        <v>1</v>
      </c>
      <c r="I649" s="96"/>
      <c r="J649" s="272"/>
      <c r="K649" s="272"/>
      <c r="L649" s="94"/>
      <c r="M649" s="97"/>
      <c r="N649" s="98"/>
      <c r="O649" s="98"/>
      <c r="P649" s="98"/>
      <c r="Q649" s="98"/>
      <c r="R649" s="98"/>
      <c r="S649" s="98"/>
      <c r="T649" s="99"/>
      <c r="AT649" s="95" t="s">
        <v>164</v>
      </c>
      <c r="AU649" s="95" t="s">
        <v>83</v>
      </c>
      <c r="AV649" s="8" t="s">
        <v>81</v>
      </c>
      <c r="AW649" s="8" t="s">
        <v>30</v>
      </c>
      <c r="AX649" s="8" t="s">
        <v>73</v>
      </c>
      <c r="AY649" s="95" t="s">
        <v>156</v>
      </c>
    </row>
    <row r="650" spans="1:65" s="9" customFormat="1">
      <c r="B650" s="100"/>
      <c r="C650" s="276"/>
      <c r="D650" s="273" t="s">
        <v>164</v>
      </c>
      <c r="E650" s="277" t="s">
        <v>1</v>
      </c>
      <c r="F650" s="278" t="s">
        <v>585</v>
      </c>
      <c r="G650" s="276"/>
      <c r="H650" s="279">
        <v>1548</v>
      </c>
      <c r="I650" s="102"/>
      <c r="J650" s="276"/>
      <c r="K650" s="276"/>
      <c r="L650" s="100"/>
      <c r="M650" s="103"/>
      <c r="N650" s="104"/>
      <c r="O650" s="104"/>
      <c r="P650" s="104"/>
      <c r="Q650" s="104"/>
      <c r="R650" s="104"/>
      <c r="S650" s="104"/>
      <c r="T650" s="105"/>
      <c r="AT650" s="101" t="s">
        <v>164</v>
      </c>
      <c r="AU650" s="101" t="s">
        <v>83</v>
      </c>
      <c r="AV650" s="9" t="s">
        <v>83</v>
      </c>
      <c r="AW650" s="9" t="s">
        <v>30</v>
      </c>
      <c r="AX650" s="9" t="s">
        <v>73</v>
      </c>
      <c r="AY650" s="101" t="s">
        <v>156</v>
      </c>
    </row>
    <row r="651" spans="1:65" s="9" customFormat="1">
      <c r="B651" s="100"/>
      <c r="C651" s="276"/>
      <c r="D651" s="273" t="s">
        <v>164</v>
      </c>
      <c r="E651" s="277" t="s">
        <v>1</v>
      </c>
      <c r="F651" s="278" t="s">
        <v>586</v>
      </c>
      <c r="G651" s="276"/>
      <c r="H651" s="279">
        <v>228</v>
      </c>
      <c r="I651" s="102"/>
      <c r="J651" s="276"/>
      <c r="K651" s="276"/>
      <c r="L651" s="100"/>
      <c r="M651" s="103"/>
      <c r="N651" s="104"/>
      <c r="O651" s="104"/>
      <c r="P651" s="104"/>
      <c r="Q651" s="104"/>
      <c r="R651" s="104"/>
      <c r="S651" s="104"/>
      <c r="T651" s="105"/>
      <c r="AT651" s="101" t="s">
        <v>164</v>
      </c>
      <c r="AU651" s="101" t="s">
        <v>83</v>
      </c>
      <c r="AV651" s="9" t="s">
        <v>83</v>
      </c>
      <c r="AW651" s="9" t="s">
        <v>30</v>
      </c>
      <c r="AX651" s="9" t="s">
        <v>73</v>
      </c>
      <c r="AY651" s="101" t="s">
        <v>156</v>
      </c>
    </row>
    <row r="652" spans="1:65" s="9" customFormat="1">
      <c r="B652" s="100"/>
      <c r="C652" s="276"/>
      <c r="D652" s="273" t="s">
        <v>164</v>
      </c>
      <c r="E652" s="277" t="s">
        <v>1</v>
      </c>
      <c r="F652" s="278" t="s">
        <v>587</v>
      </c>
      <c r="G652" s="276"/>
      <c r="H652" s="279">
        <v>144</v>
      </c>
      <c r="I652" s="102"/>
      <c r="J652" s="276"/>
      <c r="K652" s="276"/>
      <c r="L652" s="100"/>
      <c r="M652" s="103"/>
      <c r="N652" s="104"/>
      <c r="O652" s="104"/>
      <c r="P652" s="104"/>
      <c r="Q652" s="104"/>
      <c r="R652" s="104"/>
      <c r="S652" s="104"/>
      <c r="T652" s="105"/>
      <c r="AT652" s="101" t="s">
        <v>164</v>
      </c>
      <c r="AU652" s="101" t="s">
        <v>83</v>
      </c>
      <c r="AV652" s="9" t="s">
        <v>83</v>
      </c>
      <c r="AW652" s="9" t="s">
        <v>30</v>
      </c>
      <c r="AX652" s="9" t="s">
        <v>73</v>
      </c>
      <c r="AY652" s="101" t="s">
        <v>156</v>
      </c>
    </row>
    <row r="653" spans="1:65" s="9" customFormat="1">
      <c r="B653" s="100"/>
      <c r="C653" s="276"/>
      <c r="D653" s="273" t="s">
        <v>164</v>
      </c>
      <c r="E653" s="277" t="s">
        <v>1</v>
      </c>
      <c r="F653" s="278" t="s">
        <v>588</v>
      </c>
      <c r="G653" s="276"/>
      <c r="H653" s="279">
        <v>90</v>
      </c>
      <c r="I653" s="102"/>
      <c r="J653" s="276"/>
      <c r="K653" s="276"/>
      <c r="L653" s="100"/>
      <c r="M653" s="103"/>
      <c r="N653" s="104"/>
      <c r="O653" s="104"/>
      <c r="P653" s="104"/>
      <c r="Q653" s="104"/>
      <c r="R653" s="104"/>
      <c r="S653" s="104"/>
      <c r="T653" s="105"/>
      <c r="AT653" s="101" t="s">
        <v>164</v>
      </c>
      <c r="AU653" s="101" t="s">
        <v>83</v>
      </c>
      <c r="AV653" s="9" t="s">
        <v>83</v>
      </c>
      <c r="AW653" s="9" t="s">
        <v>30</v>
      </c>
      <c r="AX653" s="9" t="s">
        <v>73</v>
      </c>
      <c r="AY653" s="101" t="s">
        <v>156</v>
      </c>
    </row>
    <row r="654" spans="1:65" s="9" customFormat="1">
      <c r="B654" s="100"/>
      <c r="C654" s="276"/>
      <c r="D654" s="273" t="s">
        <v>164</v>
      </c>
      <c r="E654" s="277" t="s">
        <v>1</v>
      </c>
      <c r="F654" s="278" t="s">
        <v>589</v>
      </c>
      <c r="G654" s="276"/>
      <c r="H654" s="279">
        <v>234</v>
      </c>
      <c r="I654" s="102"/>
      <c r="J654" s="276"/>
      <c r="K654" s="276"/>
      <c r="L654" s="100"/>
      <c r="M654" s="103"/>
      <c r="N654" s="104"/>
      <c r="O654" s="104"/>
      <c r="P654" s="104"/>
      <c r="Q654" s="104"/>
      <c r="R654" s="104"/>
      <c r="S654" s="104"/>
      <c r="T654" s="105"/>
      <c r="AT654" s="101" t="s">
        <v>164</v>
      </c>
      <c r="AU654" s="101" t="s">
        <v>83</v>
      </c>
      <c r="AV654" s="9" t="s">
        <v>83</v>
      </c>
      <c r="AW654" s="9" t="s">
        <v>30</v>
      </c>
      <c r="AX654" s="9" t="s">
        <v>73</v>
      </c>
      <c r="AY654" s="101" t="s">
        <v>156</v>
      </c>
    </row>
    <row r="655" spans="1:65" s="9" customFormat="1">
      <c r="B655" s="100"/>
      <c r="C655" s="276"/>
      <c r="D655" s="273" t="s">
        <v>164</v>
      </c>
      <c r="E655" s="277" t="s">
        <v>1</v>
      </c>
      <c r="F655" s="278" t="s">
        <v>590</v>
      </c>
      <c r="G655" s="276"/>
      <c r="H655" s="279">
        <v>260</v>
      </c>
      <c r="I655" s="102"/>
      <c r="J655" s="276"/>
      <c r="K655" s="276"/>
      <c r="L655" s="100"/>
      <c r="M655" s="103"/>
      <c r="N655" s="104"/>
      <c r="O655" s="104"/>
      <c r="P655" s="104"/>
      <c r="Q655" s="104"/>
      <c r="R655" s="104"/>
      <c r="S655" s="104"/>
      <c r="T655" s="105"/>
      <c r="AT655" s="101" t="s">
        <v>164</v>
      </c>
      <c r="AU655" s="101" t="s">
        <v>83</v>
      </c>
      <c r="AV655" s="9" t="s">
        <v>83</v>
      </c>
      <c r="AW655" s="9" t="s">
        <v>30</v>
      </c>
      <c r="AX655" s="9" t="s">
        <v>73</v>
      </c>
      <c r="AY655" s="101" t="s">
        <v>156</v>
      </c>
    </row>
    <row r="656" spans="1:65" s="9" customFormat="1">
      <c r="B656" s="100"/>
      <c r="C656" s="276"/>
      <c r="D656" s="273" t="s">
        <v>164</v>
      </c>
      <c r="E656" s="277" t="s">
        <v>1</v>
      </c>
      <c r="F656" s="278" t="s">
        <v>356</v>
      </c>
      <c r="G656" s="276"/>
      <c r="H656" s="279">
        <v>50</v>
      </c>
      <c r="I656" s="102"/>
      <c r="J656" s="276"/>
      <c r="K656" s="276"/>
      <c r="L656" s="100"/>
      <c r="M656" s="103"/>
      <c r="N656" s="104"/>
      <c r="O656" s="104"/>
      <c r="P656" s="104"/>
      <c r="Q656" s="104"/>
      <c r="R656" s="104"/>
      <c r="S656" s="104"/>
      <c r="T656" s="105"/>
      <c r="AT656" s="101" t="s">
        <v>164</v>
      </c>
      <c r="AU656" s="101" t="s">
        <v>83</v>
      </c>
      <c r="AV656" s="9" t="s">
        <v>83</v>
      </c>
      <c r="AW656" s="9" t="s">
        <v>30</v>
      </c>
      <c r="AX656" s="9" t="s">
        <v>73</v>
      </c>
      <c r="AY656" s="101" t="s">
        <v>156</v>
      </c>
    </row>
    <row r="657" spans="1:65" s="9" customFormat="1">
      <c r="B657" s="100"/>
      <c r="C657" s="276"/>
      <c r="D657" s="273" t="s">
        <v>164</v>
      </c>
      <c r="E657" s="277" t="s">
        <v>1</v>
      </c>
      <c r="F657" s="278" t="s">
        <v>591</v>
      </c>
      <c r="G657" s="276"/>
      <c r="H657" s="279">
        <v>896</v>
      </c>
      <c r="I657" s="102"/>
      <c r="J657" s="276"/>
      <c r="K657" s="276"/>
      <c r="L657" s="100"/>
      <c r="M657" s="103"/>
      <c r="N657" s="104"/>
      <c r="O657" s="104"/>
      <c r="P657" s="104"/>
      <c r="Q657" s="104"/>
      <c r="R657" s="104"/>
      <c r="S657" s="104"/>
      <c r="T657" s="105"/>
      <c r="AT657" s="101" t="s">
        <v>164</v>
      </c>
      <c r="AU657" s="101" t="s">
        <v>83</v>
      </c>
      <c r="AV657" s="9" t="s">
        <v>83</v>
      </c>
      <c r="AW657" s="9" t="s">
        <v>30</v>
      </c>
      <c r="AX657" s="9" t="s">
        <v>73</v>
      </c>
      <c r="AY657" s="101" t="s">
        <v>156</v>
      </c>
    </row>
    <row r="658" spans="1:65" s="9" customFormat="1">
      <c r="B658" s="100"/>
      <c r="C658" s="276"/>
      <c r="D658" s="273" t="s">
        <v>164</v>
      </c>
      <c r="E658" s="277" t="s">
        <v>1</v>
      </c>
      <c r="F658" s="278" t="s">
        <v>592</v>
      </c>
      <c r="G658" s="276"/>
      <c r="H658" s="279">
        <v>230</v>
      </c>
      <c r="I658" s="102"/>
      <c r="J658" s="276"/>
      <c r="K658" s="276"/>
      <c r="L658" s="100"/>
      <c r="M658" s="103"/>
      <c r="N658" s="104"/>
      <c r="O658" s="104"/>
      <c r="P658" s="104"/>
      <c r="Q658" s="104"/>
      <c r="R658" s="104"/>
      <c r="S658" s="104"/>
      <c r="T658" s="105"/>
      <c r="AT658" s="101" t="s">
        <v>164</v>
      </c>
      <c r="AU658" s="101" t="s">
        <v>83</v>
      </c>
      <c r="AV658" s="9" t="s">
        <v>83</v>
      </c>
      <c r="AW658" s="9" t="s">
        <v>30</v>
      </c>
      <c r="AX658" s="9" t="s">
        <v>73</v>
      </c>
      <c r="AY658" s="101" t="s">
        <v>156</v>
      </c>
    </row>
    <row r="659" spans="1:65" s="9" customFormat="1">
      <c r="B659" s="100"/>
      <c r="C659" s="276"/>
      <c r="D659" s="273" t="s">
        <v>164</v>
      </c>
      <c r="E659" s="277" t="s">
        <v>1</v>
      </c>
      <c r="F659" s="278" t="s">
        <v>593</v>
      </c>
      <c r="G659" s="276"/>
      <c r="H659" s="279">
        <v>121</v>
      </c>
      <c r="I659" s="102"/>
      <c r="J659" s="276"/>
      <c r="K659" s="276"/>
      <c r="L659" s="100"/>
      <c r="M659" s="103"/>
      <c r="N659" s="104"/>
      <c r="O659" s="104"/>
      <c r="P659" s="104"/>
      <c r="Q659" s="104"/>
      <c r="R659" s="104"/>
      <c r="S659" s="104"/>
      <c r="T659" s="105"/>
      <c r="AT659" s="101" t="s">
        <v>164</v>
      </c>
      <c r="AU659" s="101" t="s">
        <v>83</v>
      </c>
      <c r="AV659" s="9" t="s">
        <v>83</v>
      </c>
      <c r="AW659" s="9" t="s">
        <v>30</v>
      </c>
      <c r="AX659" s="9" t="s">
        <v>73</v>
      </c>
      <c r="AY659" s="101" t="s">
        <v>156</v>
      </c>
    </row>
    <row r="660" spans="1:65" s="9" customFormat="1">
      <c r="B660" s="100"/>
      <c r="C660" s="276"/>
      <c r="D660" s="273" t="s">
        <v>164</v>
      </c>
      <c r="E660" s="277" t="s">
        <v>1</v>
      </c>
      <c r="F660" s="278" t="s">
        <v>594</v>
      </c>
      <c r="G660" s="276"/>
      <c r="H660" s="279">
        <v>30</v>
      </c>
      <c r="I660" s="102"/>
      <c r="J660" s="276"/>
      <c r="K660" s="276"/>
      <c r="L660" s="100"/>
      <c r="M660" s="103"/>
      <c r="N660" s="104"/>
      <c r="O660" s="104"/>
      <c r="P660" s="104"/>
      <c r="Q660" s="104"/>
      <c r="R660" s="104"/>
      <c r="S660" s="104"/>
      <c r="T660" s="105"/>
      <c r="AT660" s="101" t="s">
        <v>164</v>
      </c>
      <c r="AU660" s="101" t="s">
        <v>83</v>
      </c>
      <c r="AV660" s="9" t="s">
        <v>83</v>
      </c>
      <c r="AW660" s="9" t="s">
        <v>30</v>
      </c>
      <c r="AX660" s="9" t="s">
        <v>73</v>
      </c>
      <c r="AY660" s="101" t="s">
        <v>156</v>
      </c>
    </row>
    <row r="661" spans="1:65" s="9" customFormat="1">
      <c r="B661" s="100"/>
      <c r="C661" s="276"/>
      <c r="D661" s="273" t="s">
        <v>164</v>
      </c>
      <c r="E661" s="277" t="s">
        <v>1</v>
      </c>
      <c r="F661" s="278" t="s">
        <v>595</v>
      </c>
      <c r="G661" s="276"/>
      <c r="H661" s="279">
        <v>66</v>
      </c>
      <c r="I661" s="102"/>
      <c r="J661" s="276"/>
      <c r="K661" s="276"/>
      <c r="L661" s="100"/>
      <c r="M661" s="103"/>
      <c r="N661" s="104"/>
      <c r="O661" s="104"/>
      <c r="P661" s="104"/>
      <c r="Q661" s="104"/>
      <c r="R661" s="104"/>
      <c r="S661" s="104"/>
      <c r="T661" s="105"/>
      <c r="AT661" s="101" t="s">
        <v>164</v>
      </c>
      <c r="AU661" s="101" t="s">
        <v>83</v>
      </c>
      <c r="AV661" s="9" t="s">
        <v>83</v>
      </c>
      <c r="AW661" s="9" t="s">
        <v>30</v>
      </c>
      <c r="AX661" s="9" t="s">
        <v>73</v>
      </c>
      <c r="AY661" s="101" t="s">
        <v>156</v>
      </c>
    </row>
    <row r="662" spans="1:65" s="9" customFormat="1">
      <c r="B662" s="100"/>
      <c r="C662" s="276"/>
      <c r="D662" s="273" t="s">
        <v>164</v>
      </c>
      <c r="E662" s="277" t="s">
        <v>1</v>
      </c>
      <c r="F662" s="278" t="s">
        <v>596</v>
      </c>
      <c r="G662" s="276"/>
      <c r="H662" s="279">
        <v>64</v>
      </c>
      <c r="I662" s="102"/>
      <c r="J662" s="276"/>
      <c r="K662" s="276"/>
      <c r="L662" s="100"/>
      <c r="M662" s="103"/>
      <c r="N662" s="104"/>
      <c r="O662" s="104"/>
      <c r="P662" s="104"/>
      <c r="Q662" s="104"/>
      <c r="R662" s="104"/>
      <c r="S662" s="104"/>
      <c r="T662" s="105"/>
      <c r="AT662" s="101" t="s">
        <v>164</v>
      </c>
      <c r="AU662" s="101" t="s">
        <v>83</v>
      </c>
      <c r="AV662" s="9" t="s">
        <v>83</v>
      </c>
      <c r="AW662" s="9" t="s">
        <v>30</v>
      </c>
      <c r="AX662" s="9" t="s">
        <v>73</v>
      </c>
      <c r="AY662" s="101" t="s">
        <v>156</v>
      </c>
    </row>
    <row r="663" spans="1:65" s="9" customFormat="1">
      <c r="B663" s="100"/>
      <c r="C663" s="276"/>
      <c r="D663" s="273" t="s">
        <v>164</v>
      </c>
      <c r="E663" s="277" t="s">
        <v>1</v>
      </c>
      <c r="F663" s="278" t="s">
        <v>272</v>
      </c>
      <c r="G663" s="276"/>
      <c r="H663" s="279">
        <v>40</v>
      </c>
      <c r="I663" s="102"/>
      <c r="J663" s="276"/>
      <c r="K663" s="276"/>
      <c r="L663" s="100"/>
      <c r="M663" s="103"/>
      <c r="N663" s="104"/>
      <c r="O663" s="104"/>
      <c r="P663" s="104"/>
      <c r="Q663" s="104"/>
      <c r="R663" s="104"/>
      <c r="S663" s="104"/>
      <c r="T663" s="105"/>
      <c r="AT663" s="101" t="s">
        <v>164</v>
      </c>
      <c r="AU663" s="101" t="s">
        <v>83</v>
      </c>
      <c r="AV663" s="9" t="s">
        <v>83</v>
      </c>
      <c r="AW663" s="9" t="s">
        <v>30</v>
      </c>
      <c r="AX663" s="9" t="s">
        <v>73</v>
      </c>
      <c r="AY663" s="101" t="s">
        <v>156</v>
      </c>
    </row>
    <row r="664" spans="1:65" s="9" customFormat="1">
      <c r="B664" s="100"/>
      <c r="C664" s="276"/>
      <c r="D664" s="273" t="s">
        <v>164</v>
      </c>
      <c r="E664" s="277" t="s">
        <v>1</v>
      </c>
      <c r="F664" s="278" t="s">
        <v>597</v>
      </c>
      <c r="G664" s="276"/>
      <c r="H664" s="279">
        <v>-896</v>
      </c>
      <c r="I664" s="102"/>
      <c r="J664" s="276"/>
      <c r="K664" s="276"/>
      <c r="L664" s="100"/>
      <c r="M664" s="103"/>
      <c r="N664" s="104"/>
      <c r="O664" s="104"/>
      <c r="P664" s="104"/>
      <c r="Q664" s="104"/>
      <c r="R664" s="104"/>
      <c r="S664" s="104"/>
      <c r="T664" s="105"/>
      <c r="AT664" s="101" t="s">
        <v>164</v>
      </c>
      <c r="AU664" s="101" t="s">
        <v>83</v>
      </c>
      <c r="AV664" s="9" t="s">
        <v>83</v>
      </c>
      <c r="AW664" s="9" t="s">
        <v>30</v>
      </c>
      <c r="AX664" s="9" t="s">
        <v>73</v>
      </c>
      <c r="AY664" s="101" t="s">
        <v>156</v>
      </c>
    </row>
    <row r="665" spans="1:65" s="10" customFormat="1">
      <c r="B665" s="106"/>
      <c r="C665" s="280"/>
      <c r="D665" s="273" t="s">
        <v>164</v>
      </c>
      <c r="E665" s="281" t="s">
        <v>1</v>
      </c>
      <c r="F665" s="282" t="s">
        <v>167</v>
      </c>
      <c r="G665" s="280"/>
      <c r="H665" s="283">
        <v>3105</v>
      </c>
      <c r="I665" s="108"/>
      <c r="J665" s="280"/>
      <c r="K665" s="280"/>
      <c r="L665" s="106"/>
      <c r="M665" s="109"/>
      <c r="N665" s="110"/>
      <c r="O665" s="110"/>
      <c r="P665" s="110"/>
      <c r="Q665" s="110"/>
      <c r="R665" s="110"/>
      <c r="S665" s="110"/>
      <c r="T665" s="111"/>
      <c r="AT665" s="107" t="s">
        <v>164</v>
      </c>
      <c r="AU665" s="107" t="s">
        <v>83</v>
      </c>
      <c r="AV665" s="10" t="s">
        <v>163</v>
      </c>
      <c r="AW665" s="10" t="s">
        <v>30</v>
      </c>
      <c r="AX665" s="10" t="s">
        <v>81</v>
      </c>
      <c r="AY665" s="107" t="s">
        <v>156</v>
      </c>
    </row>
    <row r="666" spans="1:65" s="2" customFormat="1" ht="33" customHeight="1">
      <c r="A666" s="21"/>
      <c r="B666" s="86"/>
      <c r="C666" s="266" t="s">
        <v>598</v>
      </c>
      <c r="D666" s="266" t="s">
        <v>158</v>
      </c>
      <c r="E666" s="267" t="s">
        <v>599</v>
      </c>
      <c r="F666" s="268" t="s">
        <v>600</v>
      </c>
      <c r="G666" s="269" t="s">
        <v>161</v>
      </c>
      <c r="H666" s="270">
        <v>310500</v>
      </c>
      <c r="I666" s="87"/>
      <c r="J666" s="271">
        <f>ROUND(I666*H666,2)</f>
        <v>0</v>
      </c>
      <c r="K666" s="268" t="s">
        <v>162</v>
      </c>
      <c r="L666" s="22"/>
      <c r="M666" s="88" t="s">
        <v>1</v>
      </c>
      <c r="N666" s="89" t="s">
        <v>38</v>
      </c>
      <c r="O666" s="36"/>
      <c r="P666" s="90">
        <f>O666*H666</f>
        <v>0</v>
      </c>
      <c r="Q666" s="90">
        <v>0</v>
      </c>
      <c r="R666" s="90">
        <f>Q666*H666</f>
        <v>0</v>
      </c>
      <c r="S666" s="90">
        <v>0</v>
      </c>
      <c r="T666" s="91">
        <f>S666*H666</f>
        <v>0</v>
      </c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R666" s="92" t="s">
        <v>163</v>
      </c>
      <c r="AT666" s="92" t="s">
        <v>158</v>
      </c>
      <c r="AU666" s="92" t="s">
        <v>83</v>
      </c>
      <c r="AY666" s="12" t="s">
        <v>156</v>
      </c>
      <c r="BE666" s="93">
        <f>IF(N666="základní",J666,0)</f>
        <v>0</v>
      </c>
      <c r="BF666" s="93">
        <f>IF(N666="snížená",J666,0)</f>
        <v>0</v>
      </c>
      <c r="BG666" s="93">
        <f>IF(N666="zákl. přenesená",J666,0)</f>
        <v>0</v>
      </c>
      <c r="BH666" s="93">
        <f>IF(N666="sníž. přenesená",J666,0)</f>
        <v>0</v>
      </c>
      <c r="BI666" s="93">
        <f>IF(N666="nulová",J666,0)</f>
        <v>0</v>
      </c>
      <c r="BJ666" s="12" t="s">
        <v>81</v>
      </c>
      <c r="BK666" s="93">
        <f>ROUND(I666*H666,2)</f>
        <v>0</v>
      </c>
      <c r="BL666" s="12" t="s">
        <v>163</v>
      </c>
      <c r="BM666" s="92" t="s">
        <v>601</v>
      </c>
    </row>
    <row r="667" spans="1:65" s="9" customFormat="1">
      <c r="B667" s="100"/>
      <c r="C667" s="276"/>
      <c r="D667" s="273" t="s">
        <v>164</v>
      </c>
      <c r="E667" s="277" t="s">
        <v>1</v>
      </c>
      <c r="F667" s="278" t="s">
        <v>602</v>
      </c>
      <c r="G667" s="276"/>
      <c r="H667" s="279">
        <v>310500</v>
      </c>
      <c r="I667" s="102"/>
      <c r="J667" s="276"/>
      <c r="K667" s="276"/>
      <c r="L667" s="100"/>
      <c r="M667" s="103"/>
      <c r="N667" s="104"/>
      <c r="O667" s="104"/>
      <c r="P667" s="104"/>
      <c r="Q667" s="104"/>
      <c r="R667" s="104"/>
      <c r="S667" s="104"/>
      <c r="T667" s="105"/>
      <c r="AT667" s="101" t="s">
        <v>164</v>
      </c>
      <c r="AU667" s="101" t="s">
        <v>83</v>
      </c>
      <c r="AV667" s="9" t="s">
        <v>83</v>
      </c>
      <c r="AW667" s="9" t="s">
        <v>30</v>
      </c>
      <c r="AX667" s="9" t="s">
        <v>73</v>
      </c>
      <c r="AY667" s="101" t="s">
        <v>156</v>
      </c>
    </row>
    <row r="668" spans="1:65" s="10" customFormat="1">
      <c r="B668" s="106"/>
      <c r="C668" s="280"/>
      <c r="D668" s="273" t="s">
        <v>164</v>
      </c>
      <c r="E668" s="281" t="s">
        <v>1</v>
      </c>
      <c r="F668" s="282" t="s">
        <v>167</v>
      </c>
      <c r="G668" s="280"/>
      <c r="H668" s="283">
        <v>310500</v>
      </c>
      <c r="I668" s="108"/>
      <c r="J668" s="280"/>
      <c r="K668" s="280"/>
      <c r="L668" s="106"/>
      <c r="M668" s="109"/>
      <c r="N668" s="110"/>
      <c r="O668" s="110"/>
      <c r="P668" s="110"/>
      <c r="Q668" s="110"/>
      <c r="R668" s="110"/>
      <c r="S668" s="110"/>
      <c r="T668" s="111"/>
      <c r="AT668" s="107" t="s">
        <v>164</v>
      </c>
      <c r="AU668" s="107" t="s">
        <v>83</v>
      </c>
      <c r="AV668" s="10" t="s">
        <v>163</v>
      </c>
      <c r="AW668" s="10" t="s">
        <v>30</v>
      </c>
      <c r="AX668" s="10" t="s">
        <v>81</v>
      </c>
      <c r="AY668" s="107" t="s">
        <v>156</v>
      </c>
    </row>
    <row r="669" spans="1:65" s="2" customFormat="1" ht="33" customHeight="1">
      <c r="A669" s="21"/>
      <c r="B669" s="86"/>
      <c r="C669" s="266" t="s">
        <v>404</v>
      </c>
      <c r="D669" s="266" t="s">
        <v>158</v>
      </c>
      <c r="E669" s="267" t="s">
        <v>603</v>
      </c>
      <c r="F669" s="268" t="s">
        <v>604</v>
      </c>
      <c r="G669" s="269" t="s">
        <v>161</v>
      </c>
      <c r="H669" s="270">
        <v>3105</v>
      </c>
      <c r="I669" s="87"/>
      <c r="J669" s="271">
        <f>ROUND(I669*H669,2)</f>
        <v>0</v>
      </c>
      <c r="K669" s="268" t="s">
        <v>162</v>
      </c>
      <c r="L669" s="22"/>
      <c r="M669" s="88" t="s">
        <v>1</v>
      </c>
      <c r="N669" s="89" t="s">
        <v>38</v>
      </c>
      <c r="O669" s="36"/>
      <c r="P669" s="90">
        <f>O669*H669</f>
        <v>0</v>
      </c>
      <c r="Q669" s="90">
        <v>0</v>
      </c>
      <c r="R669" s="90">
        <f>Q669*H669</f>
        <v>0</v>
      </c>
      <c r="S669" s="90">
        <v>0</v>
      </c>
      <c r="T669" s="91">
        <f>S669*H669</f>
        <v>0</v>
      </c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R669" s="92" t="s">
        <v>163</v>
      </c>
      <c r="AT669" s="92" t="s">
        <v>158</v>
      </c>
      <c r="AU669" s="92" t="s">
        <v>83</v>
      </c>
      <c r="AY669" s="12" t="s">
        <v>156</v>
      </c>
      <c r="BE669" s="93">
        <f>IF(N669="základní",J669,0)</f>
        <v>0</v>
      </c>
      <c r="BF669" s="93">
        <f>IF(N669="snížená",J669,0)</f>
        <v>0</v>
      </c>
      <c r="BG669" s="93">
        <f>IF(N669="zákl. přenesená",J669,0)</f>
        <v>0</v>
      </c>
      <c r="BH669" s="93">
        <f>IF(N669="sníž. přenesená",J669,0)</f>
        <v>0</v>
      </c>
      <c r="BI669" s="93">
        <f>IF(N669="nulová",J669,0)</f>
        <v>0</v>
      </c>
      <c r="BJ669" s="12" t="s">
        <v>81</v>
      </c>
      <c r="BK669" s="93">
        <f>ROUND(I669*H669,2)</f>
        <v>0</v>
      </c>
      <c r="BL669" s="12" t="s">
        <v>163</v>
      </c>
      <c r="BM669" s="92" t="s">
        <v>605</v>
      </c>
    </row>
    <row r="670" spans="1:65" s="9" customFormat="1">
      <c r="B670" s="100"/>
      <c r="C670" s="276"/>
      <c r="D670" s="273" t="s">
        <v>164</v>
      </c>
      <c r="E670" s="277" t="s">
        <v>1</v>
      </c>
      <c r="F670" s="278" t="s">
        <v>606</v>
      </c>
      <c r="G670" s="276"/>
      <c r="H670" s="279">
        <v>3105</v>
      </c>
      <c r="I670" s="102"/>
      <c r="J670" s="276"/>
      <c r="K670" s="276"/>
      <c r="L670" s="100"/>
      <c r="M670" s="103"/>
      <c r="N670" s="104"/>
      <c r="O670" s="104"/>
      <c r="P670" s="104"/>
      <c r="Q670" s="104"/>
      <c r="R670" s="104"/>
      <c r="S670" s="104"/>
      <c r="T670" s="105"/>
      <c r="AT670" s="101" t="s">
        <v>164</v>
      </c>
      <c r="AU670" s="101" t="s">
        <v>83</v>
      </c>
      <c r="AV670" s="9" t="s">
        <v>83</v>
      </c>
      <c r="AW670" s="9" t="s">
        <v>30</v>
      </c>
      <c r="AX670" s="9" t="s">
        <v>73</v>
      </c>
      <c r="AY670" s="101" t="s">
        <v>156</v>
      </c>
    </row>
    <row r="671" spans="1:65" s="10" customFormat="1">
      <c r="B671" s="106"/>
      <c r="C671" s="280"/>
      <c r="D671" s="273" t="s">
        <v>164</v>
      </c>
      <c r="E671" s="281" t="s">
        <v>1</v>
      </c>
      <c r="F671" s="282" t="s">
        <v>167</v>
      </c>
      <c r="G671" s="280"/>
      <c r="H671" s="283">
        <v>3105</v>
      </c>
      <c r="I671" s="108"/>
      <c r="J671" s="280"/>
      <c r="K671" s="280"/>
      <c r="L671" s="106"/>
      <c r="M671" s="109"/>
      <c r="N671" s="110"/>
      <c r="O671" s="110"/>
      <c r="P671" s="110"/>
      <c r="Q671" s="110"/>
      <c r="R671" s="110"/>
      <c r="S671" s="110"/>
      <c r="T671" s="111"/>
      <c r="AT671" s="107" t="s">
        <v>164</v>
      </c>
      <c r="AU671" s="107" t="s">
        <v>83</v>
      </c>
      <c r="AV671" s="10" t="s">
        <v>163</v>
      </c>
      <c r="AW671" s="10" t="s">
        <v>30</v>
      </c>
      <c r="AX671" s="10" t="s">
        <v>81</v>
      </c>
      <c r="AY671" s="107" t="s">
        <v>156</v>
      </c>
    </row>
    <row r="672" spans="1:65" s="2" customFormat="1" ht="16.5" customHeight="1">
      <c r="A672" s="21"/>
      <c r="B672" s="86"/>
      <c r="C672" s="266" t="s">
        <v>607</v>
      </c>
      <c r="D672" s="266" t="s">
        <v>158</v>
      </c>
      <c r="E672" s="267" t="s">
        <v>608</v>
      </c>
      <c r="F672" s="268" t="s">
        <v>609</v>
      </c>
      <c r="G672" s="269" t="s">
        <v>161</v>
      </c>
      <c r="H672" s="270">
        <v>3105</v>
      </c>
      <c r="I672" s="87"/>
      <c r="J672" s="271">
        <f>ROUND(I672*H672,2)</f>
        <v>0</v>
      </c>
      <c r="K672" s="268" t="s">
        <v>162</v>
      </c>
      <c r="L672" s="22"/>
      <c r="M672" s="88" t="s">
        <v>1</v>
      </c>
      <c r="N672" s="89" t="s">
        <v>38</v>
      </c>
      <c r="O672" s="36"/>
      <c r="P672" s="90">
        <f>O672*H672</f>
        <v>0</v>
      </c>
      <c r="Q672" s="90">
        <v>0</v>
      </c>
      <c r="R672" s="90">
        <f>Q672*H672</f>
        <v>0</v>
      </c>
      <c r="S672" s="90">
        <v>0</v>
      </c>
      <c r="T672" s="91">
        <f>S672*H672</f>
        <v>0</v>
      </c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R672" s="92" t="s">
        <v>163</v>
      </c>
      <c r="AT672" s="92" t="s">
        <v>158</v>
      </c>
      <c r="AU672" s="92" t="s">
        <v>83</v>
      </c>
      <c r="AY672" s="12" t="s">
        <v>156</v>
      </c>
      <c r="BE672" s="93">
        <f>IF(N672="základní",J672,0)</f>
        <v>0</v>
      </c>
      <c r="BF672" s="93">
        <f>IF(N672="snížená",J672,0)</f>
        <v>0</v>
      </c>
      <c r="BG672" s="93">
        <f>IF(N672="zákl. přenesená",J672,0)</f>
        <v>0</v>
      </c>
      <c r="BH672" s="93">
        <f>IF(N672="sníž. přenesená",J672,0)</f>
        <v>0</v>
      </c>
      <c r="BI672" s="93">
        <f>IF(N672="nulová",J672,0)</f>
        <v>0</v>
      </c>
      <c r="BJ672" s="12" t="s">
        <v>81</v>
      </c>
      <c r="BK672" s="93">
        <f>ROUND(I672*H672,2)</f>
        <v>0</v>
      </c>
      <c r="BL672" s="12" t="s">
        <v>163</v>
      </c>
      <c r="BM672" s="92" t="s">
        <v>610</v>
      </c>
    </row>
    <row r="673" spans="1:65" s="9" customFormat="1">
      <c r="B673" s="100"/>
      <c r="C673" s="276"/>
      <c r="D673" s="273" t="s">
        <v>164</v>
      </c>
      <c r="E673" s="277" t="s">
        <v>1</v>
      </c>
      <c r="F673" s="278" t="s">
        <v>606</v>
      </c>
      <c r="G673" s="276"/>
      <c r="H673" s="279">
        <v>3105</v>
      </c>
      <c r="I673" s="102"/>
      <c r="J673" s="276"/>
      <c r="K673" s="276"/>
      <c r="L673" s="100"/>
      <c r="M673" s="103"/>
      <c r="N673" s="104"/>
      <c r="O673" s="104"/>
      <c r="P673" s="104"/>
      <c r="Q673" s="104"/>
      <c r="R673" s="104"/>
      <c r="S673" s="104"/>
      <c r="T673" s="105"/>
      <c r="AT673" s="101" t="s">
        <v>164</v>
      </c>
      <c r="AU673" s="101" t="s">
        <v>83</v>
      </c>
      <c r="AV673" s="9" t="s">
        <v>83</v>
      </c>
      <c r="AW673" s="9" t="s">
        <v>30</v>
      </c>
      <c r="AX673" s="9" t="s">
        <v>73</v>
      </c>
      <c r="AY673" s="101" t="s">
        <v>156</v>
      </c>
    </row>
    <row r="674" spans="1:65" s="10" customFormat="1">
      <c r="B674" s="106"/>
      <c r="C674" s="280"/>
      <c r="D674" s="273" t="s">
        <v>164</v>
      </c>
      <c r="E674" s="281" t="s">
        <v>1</v>
      </c>
      <c r="F674" s="282" t="s">
        <v>167</v>
      </c>
      <c r="G674" s="280"/>
      <c r="H674" s="283">
        <v>3105</v>
      </c>
      <c r="I674" s="108"/>
      <c r="J674" s="280"/>
      <c r="K674" s="280"/>
      <c r="L674" s="106"/>
      <c r="M674" s="109"/>
      <c r="N674" s="110"/>
      <c r="O674" s="110"/>
      <c r="P674" s="110"/>
      <c r="Q674" s="110"/>
      <c r="R674" s="110"/>
      <c r="S674" s="110"/>
      <c r="T674" s="111"/>
      <c r="AT674" s="107" t="s">
        <v>164</v>
      </c>
      <c r="AU674" s="107" t="s">
        <v>83</v>
      </c>
      <c r="AV674" s="10" t="s">
        <v>163</v>
      </c>
      <c r="AW674" s="10" t="s">
        <v>30</v>
      </c>
      <c r="AX674" s="10" t="s">
        <v>81</v>
      </c>
      <c r="AY674" s="107" t="s">
        <v>156</v>
      </c>
    </row>
    <row r="675" spans="1:65" s="2" customFormat="1" ht="21.75" customHeight="1">
      <c r="A675" s="21"/>
      <c r="B675" s="86"/>
      <c r="C675" s="266" t="s">
        <v>414</v>
      </c>
      <c r="D675" s="266" t="s">
        <v>158</v>
      </c>
      <c r="E675" s="267" t="s">
        <v>611</v>
      </c>
      <c r="F675" s="268" t="s">
        <v>612</v>
      </c>
      <c r="G675" s="269" t="s">
        <v>161</v>
      </c>
      <c r="H675" s="270">
        <v>310500</v>
      </c>
      <c r="I675" s="87"/>
      <c r="J675" s="271">
        <f>ROUND(I675*H675,2)</f>
        <v>0</v>
      </c>
      <c r="K675" s="268" t="s">
        <v>162</v>
      </c>
      <c r="L675" s="22"/>
      <c r="M675" s="88" t="s">
        <v>1</v>
      </c>
      <c r="N675" s="89" t="s">
        <v>38</v>
      </c>
      <c r="O675" s="36"/>
      <c r="P675" s="90">
        <f>O675*H675</f>
        <v>0</v>
      </c>
      <c r="Q675" s="90">
        <v>0</v>
      </c>
      <c r="R675" s="90">
        <f>Q675*H675</f>
        <v>0</v>
      </c>
      <c r="S675" s="90">
        <v>0</v>
      </c>
      <c r="T675" s="91">
        <f>S675*H675</f>
        <v>0</v>
      </c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R675" s="92" t="s">
        <v>163</v>
      </c>
      <c r="AT675" s="92" t="s">
        <v>158</v>
      </c>
      <c r="AU675" s="92" t="s">
        <v>83</v>
      </c>
      <c r="AY675" s="12" t="s">
        <v>156</v>
      </c>
      <c r="BE675" s="93">
        <f>IF(N675="základní",J675,0)</f>
        <v>0</v>
      </c>
      <c r="BF675" s="93">
        <f>IF(N675="snížená",J675,0)</f>
        <v>0</v>
      </c>
      <c r="BG675" s="93">
        <f>IF(N675="zákl. přenesená",J675,0)</f>
        <v>0</v>
      </c>
      <c r="BH675" s="93">
        <f>IF(N675="sníž. přenesená",J675,0)</f>
        <v>0</v>
      </c>
      <c r="BI675" s="93">
        <f>IF(N675="nulová",J675,0)</f>
        <v>0</v>
      </c>
      <c r="BJ675" s="12" t="s">
        <v>81</v>
      </c>
      <c r="BK675" s="93">
        <f>ROUND(I675*H675,2)</f>
        <v>0</v>
      </c>
      <c r="BL675" s="12" t="s">
        <v>163</v>
      </c>
      <c r="BM675" s="92" t="s">
        <v>613</v>
      </c>
    </row>
    <row r="676" spans="1:65" s="9" customFormat="1">
      <c r="B676" s="100"/>
      <c r="C676" s="276"/>
      <c r="D676" s="273" t="s">
        <v>164</v>
      </c>
      <c r="E676" s="277" t="s">
        <v>1</v>
      </c>
      <c r="F676" s="278" t="s">
        <v>602</v>
      </c>
      <c r="G676" s="276"/>
      <c r="H676" s="279">
        <v>310500</v>
      </c>
      <c r="I676" s="102"/>
      <c r="J676" s="276"/>
      <c r="K676" s="276"/>
      <c r="L676" s="100"/>
      <c r="M676" s="103"/>
      <c r="N676" s="104"/>
      <c r="O676" s="104"/>
      <c r="P676" s="104"/>
      <c r="Q676" s="104"/>
      <c r="R676" s="104"/>
      <c r="S676" s="104"/>
      <c r="T676" s="105"/>
      <c r="AT676" s="101" t="s">
        <v>164</v>
      </c>
      <c r="AU676" s="101" t="s">
        <v>83</v>
      </c>
      <c r="AV676" s="9" t="s">
        <v>83</v>
      </c>
      <c r="AW676" s="9" t="s">
        <v>30</v>
      </c>
      <c r="AX676" s="9" t="s">
        <v>73</v>
      </c>
      <c r="AY676" s="101" t="s">
        <v>156</v>
      </c>
    </row>
    <row r="677" spans="1:65" s="10" customFormat="1">
      <c r="B677" s="106"/>
      <c r="C677" s="280"/>
      <c r="D677" s="273" t="s">
        <v>164</v>
      </c>
      <c r="E677" s="281" t="s">
        <v>1</v>
      </c>
      <c r="F677" s="282" t="s">
        <v>167</v>
      </c>
      <c r="G677" s="280"/>
      <c r="H677" s="283">
        <v>310500</v>
      </c>
      <c r="I677" s="108"/>
      <c r="J677" s="280"/>
      <c r="K677" s="280"/>
      <c r="L677" s="106"/>
      <c r="M677" s="109"/>
      <c r="N677" s="110"/>
      <c r="O677" s="110"/>
      <c r="P677" s="110"/>
      <c r="Q677" s="110"/>
      <c r="R677" s="110"/>
      <c r="S677" s="110"/>
      <c r="T677" s="111"/>
      <c r="AT677" s="107" t="s">
        <v>164</v>
      </c>
      <c r="AU677" s="107" t="s">
        <v>83</v>
      </c>
      <c r="AV677" s="10" t="s">
        <v>163</v>
      </c>
      <c r="AW677" s="10" t="s">
        <v>30</v>
      </c>
      <c r="AX677" s="10" t="s">
        <v>81</v>
      </c>
      <c r="AY677" s="107" t="s">
        <v>156</v>
      </c>
    </row>
    <row r="678" spans="1:65" s="2" customFormat="1" ht="21.75" customHeight="1">
      <c r="A678" s="21"/>
      <c r="B678" s="86"/>
      <c r="C678" s="266" t="s">
        <v>614</v>
      </c>
      <c r="D678" s="266" t="s">
        <v>158</v>
      </c>
      <c r="E678" s="267" t="s">
        <v>615</v>
      </c>
      <c r="F678" s="268" t="s">
        <v>616</v>
      </c>
      <c r="G678" s="269" t="s">
        <v>161</v>
      </c>
      <c r="H678" s="270">
        <v>3105</v>
      </c>
      <c r="I678" s="87"/>
      <c r="J678" s="271">
        <f>ROUND(I678*H678,2)</f>
        <v>0</v>
      </c>
      <c r="K678" s="268" t="s">
        <v>162</v>
      </c>
      <c r="L678" s="22"/>
      <c r="M678" s="88" t="s">
        <v>1</v>
      </c>
      <c r="N678" s="89" t="s">
        <v>38</v>
      </c>
      <c r="O678" s="36"/>
      <c r="P678" s="90">
        <f>O678*H678</f>
        <v>0</v>
      </c>
      <c r="Q678" s="90">
        <v>0</v>
      </c>
      <c r="R678" s="90">
        <f>Q678*H678</f>
        <v>0</v>
      </c>
      <c r="S678" s="90">
        <v>0</v>
      </c>
      <c r="T678" s="91">
        <f>S678*H678</f>
        <v>0</v>
      </c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R678" s="92" t="s">
        <v>163</v>
      </c>
      <c r="AT678" s="92" t="s">
        <v>158</v>
      </c>
      <c r="AU678" s="92" t="s">
        <v>83</v>
      </c>
      <c r="AY678" s="12" t="s">
        <v>156</v>
      </c>
      <c r="BE678" s="93">
        <f>IF(N678="základní",J678,0)</f>
        <v>0</v>
      </c>
      <c r="BF678" s="93">
        <f>IF(N678="snížená",J678,0)</f>
        <v>0</v>
      </c>
      <c r="BG678" s="93">
        <f>IF(N678="zákl. přenesená",J678,0)</f>
        <v>0</v>
      </c>
      <c r="BH678" s="93">
        <f>IF(N678="sníž. přenesená",J678,0)</f>
        <v>0</v>
      </c>
      <c r="BI678" s="93">
        <f>IF(N678="nulová",J678,0)</f>
        <v>0</v>
      </c>
      <c r="BJ678" s="12" t="s">
        <v>81</v>
      </c>
      <c r="BK678" s="93">
        <f>ROUND(I678*H678,2)</f>
        <v>0</v>
      </c>
      <c r="BL678" s="12" t="s">
        <v>163</v>
      </c>
      <c r="BM678" s="92" t="s">
        <v>617</v>
      </c>
    </row>
    <row r="679" spans="1:65" s="9" customFormat="1">
      <c r="B679" s="100"/>
      <c r="C679" s="276"/>
      <c r="D679" s="273" t="s">
        <v>164</v>
      </c>
      <c r="E679" s="277" t="s">
        <v>1</v>
      </c>
      <c r="F679" s="278" t="s">
        <v>606</v>
      </c>
      <c r="G679" s="276"/>
      <c r="H679" s="279">
        <v>3105</v>
      </c>
      <c r="I679" s="102"/>
      <c r="J679" s="276"/>
      <c r="K679" s="276"/>
      <c r="L679" s="100"/>
      <c r="M679" s="103"/>
      <c r="N679" s="104"/>
      <c r="O679" s="104"/>
      <c r="P679" s="104"/>
      <c r="Q679" s="104"/>
      <c r="R679" s="104"/>
      <c r="S679" s="104"/>
      <c r="T679" s="105"/>
      <c r="AT679" s="101" t="s">
        <v>164</v>
      </c>
      <c r="AU679" s="101" t="s">
        <v>83</v>
      </c>
      <c r="AV679" s="9" t="s">
        <v>83</v>
      </c>
      <c r="AW679" s="9" t="s">
        <v>30</v>
      </c>
      <c r="AX679" s="9" t="s">
        <v>73</v>
      </c>
      <c r="AY679" s="101" t="s">
        <v>156</v>
      </c>
    </row>
    <row r="680" spans="1:65" s="10" customFormat="1">
      <c r="B680" s="106"/>
      <c r="C680" s="280"/>
      <c r="D680" s="273" t="s">
        <v>164</v>
      </c>
      <c r="E680" s="281" t="s">
        <v>1</v>
      </c>
      <c r="F680" s="282" t="s">
        <v>167</v>
      </c>
      <c r="G680" s="280"/>
      <c r="H680" s="283">
        <v>3105</v>
      </c>
      <c r="I680" s="108"/>
      <c r="J680" s="280"/>
      <c r="K680" s="280"/>
      <c r="L680" s="106"/>
      <c r="M680" s="109"/>
      <c r="N680" s="110"/>
      <c r="O680" s="110"/>
      <c r="P680" s="110"/>
      <c r="Q680" s="110"/>
      <c r="R680" s="110"/>
      <c r="S680" s="110"/>
      <c r="T680" s="111"/>
      <c r="AT680" s="107" t="s">
        <v>164</v>
      </c>
      <c r="AU680" s="107" t="s">
        <v>83</v>
      </c>
      <c r="AV680" s="10" t="s">
        <v>163</v>
      </c>
      <c r="AW680" s="10" t="s">
        <v>30</v>
      </c>
      <c r="AX680" s="10" t="s">
        <v>81</v>
      </c>
      <c r="AY680" s="107" t="s">
        <v>156</v>
      </c>
    </row>
    <row r="681" spans="1:65" s="2" customFormat="1" ht="16.5" customHeight="1">
      <c r="A681" s="21"/>
      <c r="B681" s="86"/>
      <c r="C681" s="266" t="s">
        <v>418</v>
      </c>
      <c r="D681" s="266" t="s">
        <v>158</v>
      </c>
      <c r="E681" s="267" t="s">
        <v>618</v>
      </c>
      <c r="F681" s="268" t="s">
        <v>619</v>
      </c>
      <c r="G681" s="269" t="s">
        <v>355</v>
      </c>
      <c r="H681" s="270">
        <v>17.5</v>
      </c>
      <c r="I681" s="87"/>
      <c r="J681" s="271">
        <f>ROUND(I681*H681,2)</f>
        <v>0</v>
      </c>
      <c r="K681" s="268" t="s">
        <v>162</v>
      </c>
      <c r="L681" s="22"/>
      <c r="M681" s="88" t="s">
        <v>1</v>
      </c>
      <c r="N681" s="89" t="s">
        <v>38</v>
      </c>
      <c r="O681" s="36"/>
      <c r="P681" s="90">
        <f>O681*H681</f>
        <v>0</v>
      </c>
      <c r="Q681" s="90">
        <v>0</v>
      </c>
      <c r="R681" s="90">
        <f>Q681*H681</f>
        <v>0</v>
      </c>
      <c r="S681" s="90">
        <v>0</v>
      </c>
      <c r="T681" s="91">
        <f>S681*H681</f>
        <v>0</v>
      </c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R681" s="92" t="s">
        <v>163</v>
      </c>
      <c r="AT681" s="92" t="s">
        <v>158</v>
      </c>
      <c r="AU681" s="92" t="s">
        <v>83</v>
      </c>
      <c r="AY681" s="12" t="s">
        <v>156</v>
      </c>
      <c r="BE681" s="93">
        <f>IF(N681="základní",J681,0)</f>
        <v>0</v>
      </c>
      <c r="BF681" s="93">
        <f>IF(N681="snížená",J681,0)</f>
        <v>0</v>
      </c>
      <c r="BG681" s="93">
        <f>IF(N681="zákl. přenesená",J681,0)</f>
        <v>0</v>
      </c>
      <c r="BH681" s="93">
        <f>IF(N681="sníž. přenesená",J681,0)</f>
        <v>0</v>
      </c>
      <c r="BI681" s="93">
        <f>IF(N681="nulová",J681,0)</f>
        <v>0</v>
      </c>
      <c r="BJ681" s="12" t="s">
        <v>81</v>
      </c>
      <c r="BK681" s="93">
        <f>ROUND(I681*H681,2)</f>
        <v>0</v>
      </c>
      <c r="BL681" s="12" t="s">
        <v>163</v>
      </c>
      <c r="BM681" s="92" t="s">
        <v>620</v>
      </c>
    </row>
    <row r="682" spans="1:65" s="8" customFormat="1">
      <c r="B682" s="94"/>
      <c r="C682" s="272"/>
      <c r="D682" s="273" t="s">
        <v>164</v>
      </c>
      <c r="E682" s="274" t="s">
        <v>1</v>
      </c>
      <c r="F682" s="275" t="s">
        <v>621</v>
      </c>
      <c r="G682" s="272"/>
      <c r="H682" s="274" t="s">
        <v>1</v>
      </c>
      <c r="I682" s="96"/>
      <c r="J682" s="272"/>
      <c r="K682" s="272"/>
      <c r="L682" s="94"/>
      <c r="M682" s="97"/>
      <c r="N682" s="98"/>
      <c r="O682" s="98"/>
      <c r="P682" s="98"/>
      <c r="Q682" s="98"/>
      <c r="R682" s="98"/>
      <c r="S682" s="98"/>
      <c r="T682" s="99"/>
      <c r="AT682" s="95" t="s">
        <v>164</v>
      </c>
      <c r="AU682" s="95" t="s">
        <v>83</v>
      </c>
      <c r="AV682" s="8" t="s">
        <v>81</v>
      </c>
      <c r="AW682" s="8" t="s">
        <v>30</v>
      </c>
      <c r="AX682" s="8" t="s">
        <v>73</v>
      </c>
      <c r="AY682" s="95" t="s">
        <v>156</v>
      </c>
    </row>
    <row r="683" spans="1:65" s="9" customFormat="1">
      <c r="B683" s="100"/>
      <c r="C683" s="276"/>
      <c r="D683" s="273" t="s">
        <v>164</v>
      </c>
      <c r="E683" s="277" t="s">
        <v>1</v>
      </c>
      <c r="F683" s="278" t="s">
        <v>622</v>
      </c>
      <c r="G683" s="276"/>
      <c r="H683" s="279">
        <v>17.5</v>
      </c>
      <c r="I683" s="102"/>
      <c r="J683" s="276"/>
      <c r="K683" s="276"/>
      <c r="L683" s="100"/>
      <c r="M683" s="103"/>
      <c r="N683" s="104"/>
      <c r="O683" s="104"/>
      <c r="P683" s="104"/>
      <c r="Q683" s="104"/>
      <c r="R683" s="104"/>
      <c r="S683" s="104"/>
      <c r="T683" s="105"/>
      <c r="AT683" s="101" t="s">
        <v>164</v>
      </c>
      <c r="AU683" s="101" t="s">
        <v>83</v>
      </c>
      <c r="AV683" s="9" t="s">
        <v>83</v>
      </c>
      <c r="AW683" s="9" t="s">
        <v>30</v>
      </c>
      <c r="AX683" s="9" t="s">
        <v>73</v>
      </c>
      <c r="AY683" s="101" t="s">
        <v>156</v>
      </c>
    </row>
    <row r="684" spans="1:65" s="10" customFormat="1">
      <c r="B684" s="106"/>
      <c r="C684" s="280"/>
      <c r="D684" s="273" t="s">
        <v>164</v>
      </c>
      <c r="E684" s="281" t="s">
        <v>1</v>
      </c>
      <c r="F684" s="282" t="s">
        <v>167</v>
      </c>
      <c r="G684" s="280"/>
      <c r="H684" s="283">
        <v>17.5</v>
      </c>
      <c r="I684" s="108"/>
      <c r="J684" s="280"/>
      <c r="K684" s="280"/>
      <c r="L684" s="106"/>
      <c r="M684" s="109"/>
      <c r="N684" s="110"/>
      <c r="O684" s="110"/>
      <c r="P684" s="110"/>
      <c r="Q684" s="110"/>
      <c r="R684" s="110"/>
      <c r="S684" s="110"/>
      <c r="T684" s="111"/>
      <c r="AT684" s="107" t="s">
        <v>164</v>
      </c>
      <c r="AU684" s="107" t="s">
        <v>83</v>
      </c>
      <c r="AV684" s="10" t="s">
        <v>163</v>
      </c>
      <c r="AW684" s="10" t="s">
        <v>30</v>
      </c>
      <c r="AX684" s="10" t="s">
        <v>81</v>
      </c>
      <c r="AY684" s="107" t="s">
        <v>156</v>
      </c>
    </row>
    <row r="685" spans="1:65" s="2" customFormat="1" ht="24.2" customHeight="1">
      <c r="A685" s="21"/>
      <c r="B685" s="86"/>
      <c r="C685" s="266" t="s">
        <v>623</v>
      </c>
      <c r="D685" s="266" t="s">
        <v>158</v>
      </c>
      <c r="E685" s="267" t="s">
        <v>624</v>
      </c>
      <c r="F685" s="268" t="s">
        <v>625</v>
      </c>
      <c r="G685" s="269" t="s">
        <v>355</v>
      </c>
      <c r="H685" s="270">
        <v>2625</v>
      </c>
      <c r="I685" s="87"/>
      <c r="J685" s="271">
        <f>ROUND(I685*H685,2)</f>
        <v>0</v>
      </c>
      <c r="K685" s="268" t="s">
        <v>162</v>
      </c>
      <c r="L685" s="22"/>
      <c r="M685" s="88" t="s">
        <v>1</v>
      </c>
      <c r="N685" s="89" t="s">
        <v>38</v>
      </c>
      <c r="O685" s="36"/>
      <c r="P685" s="90">
        <f>O685*H685</f>
        <v>0</v>
      </c>
      <c r="Q685" s="90">
        <v>0</v>
      </c>
      <c r="R685" s="90">
        <f>Q685*H685</f>
        <v>0</v>
      </c>
      <c r="S685" s="90">
        <v>0</v>
      </c>
      <c r="T685" s="91">
        <f>S685*H685</f>
        <v>0</v>
      </c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R685" s="92" t="s">
        <v>163</v>
      </c>
      <c r="AT685" s="92" t="s">
        <v>158</v>
      </c>
      <c r="AU685" s="92" t="s">
        <v>83</v>
      </c>
      <c r="AY685" s="12" t="s">
        <v>156</v>
      </c>
      <c r="BE685" s="93">
        <f>IF(N685="základní",J685,0)</f>
        <v>0</v>
      </c>
      <c r="BF685" s="93">
        <f>IF(N685="snížená",J685,0)</f>
        <v>0</v>
      </c>
      <c r="BG685" s="93">
        <f>IF(N685="zákl. přenesená",J685,0)</f>
        <v>0</v>
      </c>
      <c r="BH685" s="93">
        <f>IF(N685="sníž. přenesená",J685,0)</f>
        <v>0</v>
      </c>
      <c r="BI685" s="93">
        <f>IF(N685="nulová",J685,0)</f>
        <v>0</v>
      </c>
      <c r="BJ685" s="12" t="s">
        <v>81</v>
      </c>
      <c r="BK685" s="93">
        <f>ROUND(I685*H685,2)</f>
        <v>0</v>
      </c>
      <c r="BL685" s="12" t="s">
        <v>163</v>
      </c>
      <c r="BM685" s="92" t="s">
        <v>626</v>
      </c>
    </row>
    <row r="686" spans="1:65" s="9" customFormat="1">
      <c r="B686" s="100"/>
      <c r="C686" s="276"/>
      <c r="D686" s="273" t="s">
        <v>164</v>
      </c>
      <c r="E686" s="277" t="s">
        <v>1</v>
      </c>
      <c r="F686" s="278" t="s">
        <v>627</v>
      </c>
      <c r="G686" s="276"/>
      <c r="H686" s="279">
        <v>2625</v>
      </c>
      <c r="I686" s="102"/>
      <c r="J686" s="276"/>
      <c r="K686" s="276"/>
      <c r="L686" s="100"/>
      <c r="M686" s="103"/>
      <c r="N686" s="104"/>
      <c r="O686" s="104"/>
      <c r="P686" s="104"/>
      <c r="Q686" s="104"/>
      <c r="R686" s="104"/>
      <c r="S686" s="104"/>
      <c r="T686" s="105"/>
      <c r="AT686" s="101" t="s">
        <v>164</v>
      </c>
      <c r="AU686" s="101" t="s">
        <v>83</v>
      </c>
      <c r="AV686" s="9" t="s">
        <v>83</v>
      </c>
      <c r="AW686" s="9" t="s">
        <v>30</v>
      </c>
      <c r="AX686" s="9" t="s">
        <v>73</v>
      </c>
      <c r="AY686" s="101" t="s">
        <v>156</v>
      </c>
    </row>
    <row r="687" spans="1:65" s="10" customFormat="1">
      <c r="B687" s="106"/>
      <c r="C687" s="280"/>
      <c r="D687" s="273" t="s">
        <v>164</v>
      </c>
      <c r="E687" s="281" t="s">
        <v>1</v>
      </c>
      <c r="F687" s="282" t="s">
        <v>167</v>
      </c>
      <c r="G687" s="280"/>
      <c r="H687" s="283">
        <v>2625</v>
      </c>
      <c r="I687" s="108"/>
      <c r="J687" s="280"/>
      <c r="K687" s="280"/>
      <c r="L687" s="106"/>
      <c r="M687" s="109"/>
      <c r="N687" s="110"/>
      <c r="O687" s="110"/>
      <c r="P687" s="110"/>
      <c r="Q687" s="110"/>
      <c r="R687" s="110"/>
      <c r="S687" s="110"/>
      <c r="T687" s="111"/>
      <c r="AT687" s="107" t="s">
        <v>164</v>
      </c>
      <c r="AU687" s="107" t="s">
        <v>83</v>
      </c>
      <c r="AV687" s="10" t="s">
        <v>163</v>
      </c>
      <c r="AW687" s="10" t="s">
        <v>30</v>
      </c>
      <c r="AX687" s="10" t="s">
        <v>81</v>
      </c>
      <c r="AY687" s="107" t="s">
        <v>156</v>
      </c>
    </row>
    <row r="688" spans="1:65" s="2" customFormat="1" ht="16.5" customHeight="1">
      <c r="A688" s="21"/>
      <c r="B688" s="86"/>
      <c r="C688" s="266" t="s">
        <v>424</v>
      </c>
      <c r="D688" s="266" t="s">
        <v>158</v>
      </c>
      <c r="E688" s="267" t="s">
        <v>628</v>
      </c>
      <c r="F688" s="268" t="s">
        <v>629</v>
      </c>
      <c r="G688" s="269" t="s">
        <v>355</v>
      </c>
      <c r="H688" s="270">
        <v>17.5</v>
      </c>
      <c r="I688" s="87"/>
      <c r="J688" s="271">
        <f>ROUND(I688*H688,2)</f>
        <v>0</v>
      </c>
      <c r="K688" s="268" t="s">
        <v>162</v>
      </c>
      <c r="L688" s="22"/>
      <c r="M688" s="88" t="s">
        <v>1</v>
      </c>
      <c r="N688" s="89" t="s">
        <v>38</v>
      </c>
      <c r="O688" s="36"/>
      <c r="P688" s="90">
        <f>O688*H688</f>
        <v>0</v>
      </c>
      <c r="Q688" s="90">
        <v>0</v>
      </c>
      <c r="R688" s="90">
        <f>Q688*H688</f>
        <v>0</v>
      </c>
      <c r="S688" s="90">
        <v>0</v>
      </c>
      <c r="T688" s="91">
        <f>S688*H688</f>
        <v>0</v>
      </c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R688" s="92" t="s">
        <v>163</v>
      </c>
      <c r="AT688" s="92" t="s">
        <v>158</v>
      </c>
      <c r="AU688" s="92" t="s">
        <v>83</v>
      </c>
      <c r="AY688" s="12" t="s">
        <v>156</v>
      </c>
      <c r="BE688" s="93">
        <f>IF(N688="základní",J688,0)</f>
        <v>0</v>
      </c>
      <c r="BF688" s="93">
        <f>IF(N688="snížená",J688,0)</f>
        <v>0</v>
      </c>
      <c r="BG688" s="93">
        <f>IF(N688="zákl. přenesená",J688,0)</f>
        <v>0</v>
      </c>
      <c r="BH688" s="93">
        <f>IF(N688="sníž. přenesená",J688,0)</f>
        <v>0</v>
      </c>
      <c r="BI688" s="93">
        <f>IF(N688="nulová",J688,0)</f>
        <v>0</v>
      </c>
      <c r="BJ688" s="12" t="s">
        <v>81</v>
      </c>
      <c r="BK688" s="93">
        <f>ROUND(I688*H688,2)</f>
        <v>0</v>
      </c>
      <c r="BL688" s="12" t="s">
        <v>163</v>
      </c>
      <c r="BM688" s="92" t="s">
        <v>630</v>
      </c>
    </row>
    <row r="689" spans="1:65" s="9" customFormat="1">
      <c r="B689" s="100"/>
      <c r="C689" s="276"/>
      <c r="D689" s="273" t="s">
        <v>164</v>
      </c>
      <c r="E689" s="277" t="s">
        <v>1</v>
      </c>
      <c r="F689" s="278" t="s">
        <v>631</v>
      </c>
      <c r="G689" s="276"/>
      <c r="H689" s="279">
        <v>17.5</v>
      </c>
      <c r="I689" s="102"/>
      <c r="J689" s="276"/>
      <c r="K689" s="276"/>
      <c r="L689" s="100"/>
      <c r="M689" s="103"/>
      <c r="N689" s="104"/>
      <c r="O689" s="104"/>
      <c r="P689" s="104"/>
      <c r="Q689" s="104"/>
      <c r="R689" s="104"/>
      <c r="S689" s="104"/>
      <c r="T689" s="105"/>
      <c r="AT689" s="101" t="s">
        <v>164</v>
      </c>
      <c r="AU689" s="101" t="s">
        <v>83</v>
      </c>
      <c r="AV689" s="9" t="s">
        <v>83</v>
      </c>
      <c r="AW689" s="9" t="s">
        <v>30</v>
      </c>
      <c r="AX689" s="9" t="s">
        <v>73</v>
      </c>
      <c r="AY689" s="101" t="s">
        <v>156</v>
      </c>
    </row>
    <row r="690" spans="1:65" s="10" customFormat="1">
      <c r="B690" s="106"/>
      <c r="C690" s="280"/>
      <c r="D690" s="273" t="s">
        <v>164</v>
      </c>
      <c r="E690" s="281" t="s">
        <v>1</v>
      </c>
      <c r="F690" s="282" t="s">
        <v>167</v>
      </c>
      <c r="G690" s="280"/>
      <c r="H690" s="283">
        <v>17.5</v>
      </c>
      <c r="I690" s="108"/>
      <c r="J690" s="280"/>
      <c r="K690" s="280"/>
      <c r="L690" s="106"/>
      <c r="M690" s="109"/>
      <c r="N690" s="110"/>
      <c r="O690" s="110"/>
      <c r="P690" s="110"/>
      <c r="Q690" s="110"/>
      <c r="R690" s="110"/>
      <c r="S690" s="110"/>
      <c r="T690" s="111"/>
      <c r="AT690" s="107" t="s">
        <v>164</v>
      </c>
      <c r="AU690" s="107" t="s">
        <v>83</v>
      </c>
      <c r="AV690" s="10" t="s">
        <v>163</v>
      </c>
      <c r="AW690" s="10" t="s">
        <v>30</v>
      </c>
      <c r="AX690" s="10" t="s">
        <v>81</v>
      </c>
      <c r="AY690" s="107" t="s">
        <v>156</v>
      </c>
    </row>
    <row r="691" spans="1:65" s="2" customFormat="1" ht="24.2" customHeight="1">
      <c r="A691" s="21"/>
      <c r="B691" s="86"/>
      <c r="C691" s="266" t="s">
        <v>632</v>
      </c>
      <c r="D691" s="266" t="s">
        <v>158</v>
      </c>
      <c r="E691" s="267" t="s">
        <v>633</v>
      </c>
      <c r="F691" s="268" t="s">
        <v>634</v>
      </c>
      <c r="G691" s="269" t="s">
        <v>161</v>
      </c>
      <c r="H691" s="270">
        <v>328.5</v>
      </c>
      <c r="I691" s="87"/>
      <c r="J691" s="271">
        <f>ROUND(I691*H691,2)</f>
        <v>0</v>
      </c>
      <c r="K691" s="268" t="s">
        <v>162</v>
      </c>
      <c r="L691" s="22"/>
      <c r="M691" s="88" t="s">
        <v>1</v>
      </c>
      <c r="N691" s="89" t="s">
        <v>38</v>
      </c>
      <c r="O691" s="36"/>
      <c r="P691" s="90">
        <f>O691*H691</f>
        <v>0</v>
      </c>
      <c r="Q691" s="90">
        <v>4.0000000000000003E-5</v>
      </c>
      <c r="R691" s="90">
        <f>Q691*H691</f>
        <v>1.3140000000000001E-2</v>
      </c>
      <c r="S691" s="90">
        <v>0</v>
      </c>
      <c r="T691" s="91">
        <f>S691*H691</f>
        <v>0</v>
      </c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R691" s="92" t="s">
        <v>163</v>
      </c>
      <c r="AT691" s="92" t="s">
        <v>158</v>
      </c>
      <c r="AU691" s="92" t="s">
        <v>83</v>
      </c>
      <c r="AY691" s="12" t="s">
        <v>156</v>
      </c>
      <c r="BE691" s="93">
        <f>IF(N691="základní",J691,0)</f>
        <v>0</v>
      </c>
      <c r="BF691" s="93">
        <f>IF(N691="snížená",J691,0)</f>
        <v>0</v>
      </c>
      <c r="BG691" s="93">
        <f>IF(N691="zákl. přenesená",J691,0)</f>
        <v>0</v>
      </c>
      <c r="BH691" s="93">
        <f>IF(N691="sníž. přenesená",J691,0)</f>
        <v>0</v>
      </c>
      <c r="BI691" s="93">
        <f>IF(N691="nulová",J691,0)</f>
        <v>0</v>
      </c>
      <c r="BJ691" s="12" t="s">
        <v>81</v>
      </c>
      <c r="BK691" s="93">
        <f>ROUND(I691*H691,2)</f>
        <v>0</v>
      </c>
      <c r="BL691" s="12" t="s">
        <v>163</v>
      </c>
      <c r="BM691" s="92" t="s">
        <v>635</v>
      </c>
    </row>
    <row r="692" spans="1:65" s="8" customFormat="1">
      <c r="B692" s="94"/>
      <c r="C692" s="272"/>
      <c r="D692" s="273" t="s">
        <v>164</v>
      </c>
      <c r="E692" s="274" t="s">
        <v>1</v>
      </c>
      <c r="F692" s="275" t="s">
        <v>208</v>
      </c>
      <c r="G692" s="272"/>
      <c r="H692" s="274" t="s">
        <v>1</v>
      </c>
      <c r="I692" s="96"/>
      <c r="J692" s="272"/>
      <c r="K692" s="272"/>
      <c r="L692" s="94"/>
      <c r="M692" s="97"/>
      <c r="N692" s="98"/>
      <c r="O692" s="98"/>
      <c r="P692" s="98"/>
      <c r="Q692" s="98"/>
      <c r="R692" s="98"/>
      <c r="S692" s="98"/>
      <c r="T692" s="99"/>
      <c r="AT692" s="95" t="s">
        <v>164</v>
      </c>
      <c r="AU692" s="95" t="s">
        <v>83</v>
      </c>
      <c r="AV692" s="8" t="s">
        <v>81</v>
      </c>
      <c r="AW692" s="8" t="s">
        <v>30</v>
      </c>
      <c r="AX692" s="8" t="s">
        <v>73</v>
      </c>
      <c r="AY692" s="95" t="s">
        <v>156</v>
      </c>
    </row>
    <row r="693" spans="1:65" s="9" customFormat="1">
      <c r="B693" s="100"/>
      <c r="C693" s="276"/>
      <c r="D693" s="273" t="s">
        <v>164</v>
      </c>
      <c r="E693" s="277" t="s">
        <v>1</v>
      </c>
      <c r="F693" s="278" t="s">
        <v>518</v>
      </c>
      <c r="G693" s="276"/>
      <c r="H693" s="279">
        <v>328.5</v>
      </c>
      <c r="I693" s="102"/>
      <c r="J693" s="276"/>
      <c r="K693" s="276"/>
      <c r="L693" s="100"/>
      <c r="M693" s="103"/>
      <c r="N693" s="104"/>
      <c r="O693" s="104"/>
      <c r="P693" s="104"/>
      <c r="Q693" s="104"/>
      <c r="R693" s="104"/>
      <c r="S693" s="104"/>
      <c r="T693" s="105"/>
      <c r="AT693" s="101" t="s">
        <v>164</v>
      </c>
      <c r="AU693" s="101" t="s">
        <v>83</v>
      </c>
      <c r="AV693" s="9" t="s">
        <v>83</v>
      </c>
      <c r="AW693" s="9" t="s">
        <v>30</v>
      </c>
      <c r="AX693" s="9" t="s">
        <v>73</v>
      </c>
      <c r="AY693" s="101" t="s">
        <v>156</v>
      </c>
    </row>
    <row r="694" spans="1:65" s="10" customFormat="1">
      <c r="B694" s="106"/>
      <c r="C694" s="280"/>
      <c r="D694" s="273" t="s">
        <v>164</v>
      </c>
      <c r="E694" s="281" t="s">
        <v>1</v>
      </c>
      <c r="F694" s="282" t="s">
        <v>167</v>
      </c>
      <c r="G694" s="280"/>
      <c r="H694" s="283">
        <v>328.5</v>
      </c>
      <c r="I694" s="108"/>
      <c r="J694" s="280"/>
      <c r="K694" s="280"/>
      <c r="L694" s="106"/>
      <c r="M694" s="109"/>
      <c r="N694" s="110"/>
      <c r="O694" s="110"/>
      <c r="P694" s="110"/>
      <c r="Q694" s="110"/>
      <c r="R694" s="110"/>
      <c r="S694" s="110"/>
      <c r="T694" s="111"/>
      <c r="AT694" s="107" t="s">
        <v>164</v>
      </c>
      <c r="AU694" s="107" t="s">
        <v>83</v>
      </c>
      <c r="AV694" s="10" t="s">
        <v>163</v>
      </c>
      <c r="AW694" s="10" t="s">
        <v>30</v>
      </c>
      <c r="AX694" s="10" t="s">
        <v>81</v>
      </c>
      <c r="AY694" s="107" t="s">
        <v>156</v>
      </c>
    </row>
    <row r="695" spans="1:65" s="2" customFormat="1" ht="24.2" customHeight="1">
      <c r="A695" s="21"/>
      <c r="B695" s="86"/>
      <c r="C695" s="266" t="s">
        <v>430</v>
      </c>
      <c r="D695" s="266" t="s">
        <v>158</v>
      </c>
      <c r="E695" s="267" t="s">
        <v>636</v>
      </c>
      <c r="F695" s="268" t="s">
        <v>637</v>
      </c>
      <c r="G695" s="269" t="s">
        <v>161</v>
      </c>
      <c r="H695" s="270">
        <v>2460.4989999999998</v>
      </c>
      <c r="I695" s="87"/>
      <c r="J695" s="271">
        <f>ROUND(I695*H695,2)</f>
        <v>0</v>
      </c>
      <c r="K695" s="268" t="s">
        <v>162</v>
      </c>
      <c r="L695" s="22"/>
      <c r="M695" s="88" t="s">
        <v>1</v>
      </c>
      <c r="N695" s="89" t="s">
        <v>38</v>
      </c>
      <c r="O695" s="36"/>
      <c r="P695" s="90">
        <f>O695*H695</f>
        <v>0</v>
      </c>
      <c r="Q695" s="90">
        <v>0</v>
      </c>
      <c r="R695" s="90">
        <f>Q695*H695</f>
        <v>0</v>
      </c>
      <c r="S695" s="90">
        <v>0.01</v>
      </c>
      <c r="T695" s="91">
        <f>S695*H695</f>
        <v>24.604989999999997</v>
      </c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R695" s="92" t="s">
        <v>163</v>
      </c>
      <c r="AT695" s="92" t="s">
        <v>158</v>
      </c>
      <c r="AU695" s="92" t="s">
        <v>83</v>
      </c>
      <c r="AY695" s="12" t="s">
        <v>156</v>
      </c>
      <c r="BE695" s="93">
        <f>IF(N695="základní",J695,0)</f>
        <v>0</v>
      </c>
      <c r="BF695" s="93">
        <f>IF(N695="snížená",J695,0)</f>
        <v>0</v>
      </c>
      <c r="BG695" s="93">
        <f>IF(N695="zákl. přenesená",J695,0)</f>
        <v>0</v>
      </c>
      <c r="BH695" s="93">
        <f>IF(N695="sníž. přenesená",J695,0)</f>
        <v>0</v>
      </c>
      <c r="BI695" s="93">
        <f>IF(N695="nulová",J695,0)</f>
        <v>0</v>
      </c>
      <c r="BJ695" s="12" t="s">
        <v>81</v>
      </c>
      <c r="BK695" s="93">
        <f>ROUND(I695*H695,2)</f>
        <v>0</v>
      </c>
      <c r="BL695" s="12" t="s">
        <v>163</v>
      </c>
      <c r="BM695" s="92" t="s">
        <v>638</v>
      </c>
    </row>
    <row r="696" spans="1:65" s="8" customFormat="1">
      <c r="B696" s="94"/>
      <c r="C696" s="272"/>
      <c r="D696" s="273" t="s">
        <v>164</v>
      </c>
      <c r="E696" s="274" t="s">
        <v>1</v>
      </c>
      <c r="F696" s="275" t="s">
        <v>509</v>
      </c>
      <c r="G696" s="272"/>
      <c r="H696" s="274" t="s">
        <v>1</v>
      </c>
      <c r="I696" s="96"/>
      <c r="J696" s="272"/>
      <c r="K696" s="272"/>
      <c r="L696" s="94"/>
      <c r="M696" s="97"/>
      <c r="N696" s="98"/>
      <c r="O696" s="98"/>
      <c r="P696" s="98"/>
      <c r="Q696" s="98"/>
      <c r="R696" s="98"/>
      <c r="S696" s="98"/>
      <c r="T696" s="99"/>
      <c r="AT696" s="95" t="s">
        <v>164</v>
      </c>
      <c r="AU696" s="95" t="s">
        <v>83</v>
      </c>
      <c r="AV696" s="8" t="s">
        <v>81</v>
      </c>
      <c r="AW696" s="8" t="s">
        <v>30</v>
      </c>
      <c r="AX696" s="8" t="s">
        <v>73</v>
      </c>
      <c r="AY696" s="95" t="s">
        <v>156</v>
      </c>
    </row>
    <row r="697" spans="1:65" s="8" customFormat="1">
      <c r="B697" s="94"/>
      <c r="C697" s="272"/>
      <c r="D697" s="273" t="s">
        <v>164</v>
      </c>
      <c r="E697" s="274" t="s">
        <v>1</v>
      </c>
      <c r="F697" s="275" t="s">
        <v>261</v>
      </c>
      <c r="G697" s="272"/>
      <c r="H697" s="274" t="s">
        <v>1</v>
      </c>
      <c r="I697" s="96"/>
      <c r="J697" s="272"/>
      <c r="K697" s="272"/>
      <c r="L697" s="94"/>
      <c r="M697" s="97"/>
      <c r="N697" s="98"/>
      <c r="O697" s="98"/>
      <c r="P697" s="98"/>
      <c r="Q697" s="98"/>
      <c r="R697" s="98"/>
      <c r="S697" s="98"/>
      <c r="T697" s="99"/>
      <c r="AT697" s="95" t="s">
        <v>164</v>
      </c>
      <c r="AU697" s="95" t="s">
        <v>83</v>
      </c>
      <c r="AV697" s="8" t="s">
        <v>81</v>
      </c>
      <c r="AW697" s="8" t="s">
        <v>30</v>
      </c>
      <c r="AX697" s="8" t="s">
        <v>73</v>
      </c>
      <c r="AY697" s="95" t="s">
        <v>156</v>
      </c>
    </row>
    <row r="698" spans="1:65" s="9" customFormat="1">
      <c r="B698" s="100"/>
      <c r="C698" s="276"/>
      <c r="D698" s="273" t="s">
        <v>164</v>
      </c>
      <c r="E698" s="277" t="s">
        <v>1</v>
      </c>
      <c r="F698" s="278" t="s">
        <v>269</v>
      </c>
      <c r="G698" s="276"/>
      <c r="H698" s="279">
        <v>2460.4989999999998</v>
      </c>
      <c r="I698" s="102"/>
      <c r="J698" s="276"/>
      <c r="K698" s="276"/>
      <c r="L698" s="100"/>
      <c r="M698" s="103"/>
      <c r="N698" s="104"/>
      <c r="O698" s="104"/>
      <c r="P698" s="104"/>
      <c r="Q698" s="104"/>
      <c r="R698" s="104"/>
      <c r="S698" s="104"/>
      <c r="T698" s="105"/>
      <c r="AT698" s="101" t="s">
        <v>164</v>
      </c>
      <c r="AU698" s="101" t="s">
        <v>83</v>
      </c>
      <c r="AV698" s="9" t="s">
        <v>83</v>
      </c>
      <c r="AW698" s="9" t="s">
        <v>30</v>
      </c>
      <c r="AX698" s="9" t="s">
        <v>73</v>
      </c>
      <c r="AY698" s="101" t="s">
        <v>156</v>
      </c>
    </row>
    <row r="699" spans="1:65" s="10" customFormat="1">
      <c r="B699" s="106"/>
      <c r="C699" s="280"/>
      <c r="D699" s="273" t="s">
        <v>164</v>
      </c>
      <c r="E699" s="281" t="s">
        <v>1</v>
      </c>
      <c r="F699" s="282" t="s">
        <v>167</v>
      </c>
      <c r="G699" s="280"/>
      <c r="H699" s="283">
        <v>2460.4989999999998</v>
      </c>
      <c r="I699" s="108"/>
      <c r="J699" s="280"/>
      <c r="K699" s="280"/>
      <c r="L699" s="106"/>
      <c r="M699" s="109"/>
      <c r="N699" s="110"/>
      <c r="O699" s="110"/>
      <c r="P699" s="110"/>
      <c r="Q699" s="110"/>
      <c r="R699" s="110"/>
      <c r="S699" s="110"/>
      <c r="T699" s="111"/>
      <c r="AT699" s="107" t="s">
        <v>164</v>
      </c>
      <c r="AU699" s="107" t="s">
        <v>83</v>
      </c>
      <c r="AV699" s="10" t="s">
        <v>163</v>
      </c>
      <c r="AW699" s="10" t="s">
        <v>30</v>
      </c>
      <c r="AX699" s="10" t="s">
        <v>81</v>
      </c>
      <c r="AY699" s="107" t="s">
        <v>156</v>
      </c>
    </row>
    <row r="700" spans="1:65" s="2" customFormat="1" ht="24.2" customHeight="1">
      <c r="A700" s="21"/>
      <c r="B700" s="86"/>
      <c r="C700" s="266" t="s">
        <v>639</v>
      </c>
      <c r="D700" s="266" t="s">
        <v>158</v>
      </c>
      <c r="E700" s="267" t="s">
        <v>640</v>
      </c>
      <c r="F700" s="268" t="s">
        <v>641</v>
      </c>
      <c r="G700" s="269" t="s">
        <v>161</v>
      </c>
      <c r="H700" s="270">
        <v>4.5599999999999996</v>
      </c>
      <c r="I700" s="87"/>
      <c r="J700" s="271">
        <f>ROUND(I700*H700,2)</f>
        <v>0</v>
      </c>
      <c r="K700" s="268" t="s">
        <v>162</v>
      </c>
      <c r="L700" s="22"/>
      <c r="M700" s="88" t="s">
        <v>1</v>
      </c>
      <c r="N700" s="89" t="s">
        <v>38</v>
      </c>
      <c r="O700" s="36"/>
      <c r="P700" s="90">
        <f>O700*H700</f>
        <v>0</v>
      </c>
      <c r="Q700" s="90">
        <v>0</v>
      </c>
      <c r="R700" s="90">
        <f>Q700*H700</f>
        <v>0</v>
      </c>
      <c r="S700" s="90">
        <v>2.1999999999999999E-2</v>
      </c>
      <c r="T700" s="91">
        <f>S700*H700</f>
        <v>0.10031999999999999</v>
      </c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R700" s="92" t="s">
        <v>163</v>
      </c>
      <c r="AT700" s="92" t="s">
        <v>158</v>
      </c>
      <c r="AU700" s="92" t="s">
        <v>83</v>
      </c>
      <c r="AY700" s="12" t="s">
        <v>156</v>
      </c>
      <c r="BE700" s="93">
        <f>IF(N700="základní",J700,0)</f>
        <v>0</v>
      </c>
      <c r="BF700" s="93">
        <f>IF(N700="snížená",J700,0)</f>
        <v>0</v>
      </c>
      <c r="BG700" s="93">
        <f>IF(N700="zákl. přenesená",J700,0)</f>
        <v>0</v>
      </c>
      <c r="BH700" s="93">
        <f>IF(N700="sníž. přenesená",J700,0)</f>
        <v>0</v>
      </c>
      <c r="BI700" s="93">
        <f>IF(N700="nulová",J700,0)</f>
        <v>0</v>
      </c>
      <c r="BJ700" s="12" t="s">
        <v>81</v>
      </c>
      <c r="BK700" s="93">
        <f>ROUND(I700*H700,2)</f>
        <v>0</v>
      </c>
      <c r="BL700" s="12" t="s">
        <v>163</v>
      </c>
      <c r="BM700" s="92" t="s">
        <v>642</v>
      </c>
    </row>
    <row r="701" spans="1:65" s="9" customFormat="1">
      <c r="B701" s="100"/>
      <c r="C701" s="276"/>
      <c r="D701" s="273" t="s">
        <v>164</v>
      </c>
      <c r="E701" s="277" t="s">
        <v>1</v>
      </c>
      <c r="F701" s="278" t="s">
        <v>233</v>
      </c>
      <c r="G701" s="276"/>
      <c r="H701" s="279">
        <v>4.5599999999999996</v>
      </c>
      <c r="I701" s="102"/>
      <c r="J701" s="276"/>
      <c r="K701" s="276"/>
      <c r="L701" s="100"/>
      <c r="M701" s="103"/>
      <c r="N701" s="104"/>
      <c r="O701" s="104"/>
      <c r="P701" s="104"/>
      <c r="Q701" s="104"/>
      <c r="R701" s="104"/>
      <c r="S701" s="104"/>
      <c r="T701" s="105"/>
      <c r="AT701" s="101" t="s">
        <v>164</v>
      </c>
      <c r="AU701" s="101" t="s">
        <v>83</v>
      </c>
      <c r="AV701" s="9" t="s">
        <v>83</v>
      </c>
      <c r="AW701" s="9" t="s">
        <v>30</v>
      </c>
      <c r="AX701" s="9" t="s">
        <v>73</v>
      </c>
      <c r="AY701" s="101" t="s">
        <v>156</v>
      </c>
    </row>
    <row r="702" spans="1:65" s="10" customFormat="1">
      <c r="B702" s="106"/>
      <c r="C702" s="280"/>
      <c r="D702" s="273" t="s">
        <v>164</v>
      </c>
      <c r="E702" s="281" t="s">
        <v>1</v>
      </c>
      <c r="F702" s="282" t="s">
        <v>167</v>
      </c>
      <c r="G702" s="280"/>
      <c r="H702" s="283">
        <v>4.5599999999999996</v>
      </c>
      <c r="I702" s="108"/>
      <c r="J702" s="280"/>
      <c r="K702" s="280"/>
      <c r="L702" s="106"/>
      <c r="M702" s="109"/>
      <c r="N702" s="110"/>
      <c r="O702" s="110"/>
      <c r="P702" s="110"/>
      <c r="Q702" s="110"/>
      <c r="R702" s="110"/>
      <c r="S702" s="110"/>
      <c r="T702" s="111"/>
      <c r="AT702" s="107" t="s">
        <v>164</v>
      </c>
      <c r="AU702" s="107" t="s">
        <v>83</v>
      </c>
      <c r="AV702" s="10" t="s">
        <v>163</v>
      </c>
      <c r="AW702" s="10" t="s">
        <v>30</v>
      </c>
      <c r="AX702" s="10" t="s">
        <v>81</v>
      </c>
      <c r="AY702" s="107" t="s">
        <v>156</v>
      </c>
    </row>
    <row r="703" spans="1:65" s="2" customFormat="1" ht="24.2" customHeight="1">
      <c r="A703" s="21"/>
      <c r="B703" s="86"/>
      <c r="C703" s="266" t="s">
        <v>434</v>
      </c>
      <c r="D703" s="266" t="s">
        <v>158</v>
      </c>
      <c r="E703" s="267" t="s">
        <v>643</v>
      </c>
      <c r="F703" s="268" t="s">
        <v>644</v>
      </c>
      <c r="G703" s="269" t="s">
        <v>161</v>
      </c>
      <c r="H703" s="270">
        <v>4.5599999999999996</v>
      </c>
      <c r="I703" s="87"/>
      <c r="J703" s="271">
        <f>ROUND(I703*H703,2)</f>
        <v>0</v>
      </c>
      <c r="K703" s="268" t="s">
        <v>162</v>
      </c>
      <c r="L703" s="22"/>
      <c r="M703" s="88" t="s">
        <v>1</v>
      </c>
      <c r="N703" s="89" t="s">
        <v>38</v>
      </c>
      <c r="O703" s="36"/>
      <c r="P703" s="90">
        <f>O703*H703</f>
        <v>0</v>
      </c>
      <c r="Q703" s="90">
        <v>0</v>
      </c>
      <c r="R703" s="90">
        <f>Q703*H703</f>
        <v>0</v>
      </c>
      <c r="S703" s="90">
        <v>0</v>
      </c>
      <c r="T703" s="91">
        <f>S703*H703</f>
        <v>0</v>
      </c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R703" s="92" t="s">
        <v>163</v>
      </c>
      <c r="AT703" s="92" t="s">
        <v>158</v>
      </c>
      <c r="AU703" s="92" t="s">
        <v>83</v>
      </c>
      <c r="AY703" s="12" t="s">
        <v>156</v>
      </c>
      <c r="BE703" s="93">
        <f>IF(N703="základní",J703,0)</f>
        <v>0</v>
      </c>
      <c r="BF703" s="93">
        <f>IF(N703="snížená",J703,0)</f>
        <v>0</v>
      </c>
      <c r="BG703" s="93">
        <f>IF(N703="zákl. přenesená",J703,0)</f>
        <v>0</v>
      </c>
      <c r="BH703" s="93">
        <f>IF(N703="sníž. přenesená",J703,0)</f>
        <v>0</v>
      </c>
      <c r="BI703" s="93">
        <f>IF(N703="nulová",J703,0)</f>
        <v>0</v>
      </c>
      <c r="BJ703" s="12" t="s">
        <v>81</v>
      </c>
      <c r="BK703" s="93">
        <f>ROUND(I703*H703,2)</f>
        <v>0</v>
      </c>
      <c r="BL703" s="12" t="s">
        <v>163</v>
      </c>
      <c r="BM703" s="92" t="s">
        <v>645</v>
      </c>
    </row>
    <row r="704" spans="1:65" s="9" customFormat="1">
      <c r="B704" s="100"/>
      <c r="C704" s="276"/>
      <c r="D704" s="273" t="s">
        <v>164</v>
      </c>
      <c r="E704" s="277" t="s">
        <v>1</v>
      </c>
      <c r="F704" s="278" t="s">
        <v>233</v>
      </c>
      <c r="G704" s="276"/>
      <c r="H704" s="279">
        <v>4.5599999999999996</v>
      </c>
      <c r="I704" s="102"/>
      <c r="J704" s="276"/>
      <c r="K704" s="276"/>
      <c r="L704" s="100"/>
      <c r="M704" s="103"/>
      <c r="N704" s="104"/>
      <c r="O704" s="104"/>
      <c r="P704" s="104"/>
      <c r="Q704" s="104"/>
      <c r="R704" s="104"/>
      <c r="S704" s="104"/>
      <c r="T704" s="105"/>
      <c r="AT704" s="101" t="s">
        <v>164</v>
      </c>
      <c r="AU704" s="101" t="s">
        <v>83</v>
      </c>
      <c r="AV704" s="9" t="s">
        <v>83</v>
      </c>
      <c r="AW704" s="9" t="s">
        <v>30</v>
      </c>
      <c r="AX704" s="9" t="s">
        <v>73</v>
      </c>
      <c r="AY704" s="101" t="s">
        <v>156</v>
      </c>
    </row>
    <row r="705" spans="1:65" s="10" customFormat="1">
      <c r="B705" s="106"/>
      <c r="C705" s="280"/>
      <c r="D705" s="273" t="s">
        <v>164</v>
      </c>
      <c r="E705" s="281" t="s">
        <v>1</v>
      </c>
      <c r="F705" s="282" t="s">
        <v>167</v>
      </c>
      <c r="G705" s="280"/>
      <c r="H705" s="283">
        <v>4.5599999999999996</v>
      </c>
      <c r="I705" s="108"/>
      <c r="J705" s="280"/>
      <c r="K705" s="280"/>
      <c r="L705" s="106"/>
      <c r="M705" s="109"/>
      <c r="N705" s="110"/>
      <c r="O705" s="110"/>
      <c r="P705" s="110"/>
      <c r="Q705" s="110"/>
      <c r="R705" s="110"/>
      <c r="S705" s="110"/>
      <c r="T705" s="111"/>
      <c r="AT705" s="107" t="s">
        <v>164</v>
      </c>
      <c r="AU705" s="107" t="s">
        <v>83</v>
      </c>
      <c r="AV705" s="10" t="s">
        <v>163</v>
      </c>
      <c r="AW705" s="10" t="s">
        <v>30</v>
      </c>
      <c r="AX705" s="10" t="s">
        <v>81</v>
      </c>
      <c r="AY705" s="107" t="s">
        <v>156</v>
      </c>
    </row>
    <row r="706" spans="1:65" s="2" customFormat="1" ht="24.2" customHeight="1">
      <c r="A706" s="21"/>
      <c r="B706" s="86"/>
      <c r="C706" s="266" t="s">
        <v>646</v>
      </c>
      <c r="D706" s="266" t="s">
        <v>158</v>
      </c>
      <c r="E706" s="267" t="s">
        <v>647</v>
      </c>
      <c r="F706" s="268" t="s">
        <v>648</v>
      </c>
      <c r="G706" s="269" t="s">
        <v>161</v>
      </c>
      <c r="H706" s="270">
        <v>4.5599999999999996</v>
      </c>
      <c r="I706" s="87"/>
      <c r="J706" s="271">
        <f>ROUND(I706*H706,2)</f>
        <v>0</v>
      </c>
      <c r="K706" s="268" t="s">
        <v>162</v>
      </c>
      <c r="L706" s="22"/>
      <c r="M706" s="88" t="s">
        <v>1</v>
      </c>
      <c r="N706" s="89" t="s">
        <v>38</v>
      </c>
      <c r="O706" s="36"/>
      <c r="P706" s="90">
        <f>O706*H706</f>
        <v>0</v>
      </c>
      <c r="Q706" s="90">
        <v>2.0140000000000002E-2</v>
      </c>
      <c r="R706" s="90">
        <f>Q706*H706</f>
        <v>9.1838400000000001E-2</v>
      </c>
      <c r="S706" s="90">
        <v>0</v>
      </c>
      <c r="T706" s="91">
        <f>S706*H706</f>
        <v>0</v>
      </c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R706" s="92" t="s">
        <v>163</v>
      </c>
      <c r="AT706" s="92" t="s">
        <v>158</v>
      </c>
      <c r="AU706" s="92" t="s">
        <v>83</v>
      </c>
      <c r="AY706" s="12" t="s">
        <v>156</v>
      </c>
      <c r="BE706" s="93">
        <f>IF(N706="základní",J706,0)</f>
        <v>0</v>
      </c>
      <c r="BF706" s="93">
        <f>IF(N706="snížená",J706,0)</f>
        <v>0</v>
      </c>
      <c r="BG706" s="93">
        <f>IF(N706="zákl. přenesená",J706,0)</f>
        <v>0</v>
      </c>
      <c r="BH706" s="93">
        <f>IF(N706="sníž. přenesená",J706,0)</f>
        <v>0</v>
      </c>
      <c r="BI706" s="93">
        <f>IF(N706="nulová",J706,0)</f>
        <v>0</v>
      </c>
      <c r="BJ706" s="12" t="s">
        <v>81</v>
      </c>
      <c r="BK706" s="93">
        <f>ROUND(I706*H706,2)</f>
        <v>0</v>
      </c>
      <c r="BL706" s="12" t="s">
        <v>163</v>
      </c>
      <c r="BM706" s="92" t="s">
        <v>649</v>
      </c>
    </row>
    <row r="707" spans="1:65" s="8" customFormat="1">
      <c r="B707" s="94"/>
      <c r="C707" s="272"/>
      <c r="D707" s="273" t="s">
        <v>164</v>
      </c>
      <c r="E707" s="274" t="s">
        <v>1</v>
      </c>
      <c r="F707" s="275" t="s">
        <v>650</v>
      </c>
      <c r="G707" s="272"/>
      <c r="H707" s="274" t="s">
        <v>1</v>
      </c>
      <c r="I707" s="96"/>
      <c r="J707" s="272"/>
      <c r="K707" s="272"/>
      <c r="L707" s="94"/>
      <c r="M707" s="97"/>
      <c r="N707" s="98"/>
      <c r="O707" s="98"/>
      <c r="P707" s="98"/>
      <c r="Q707" s="98"/>
      <c r="R707" s="98"/>
      <c r="S707" s="98"/>
      <c r="T707" s="99"/>
      <c r="AT707" s="95" t="s">
        <v>164</v>
      </c>
      <c r="AU707" s="95" t="s">
        <v>83</v>
      </c>
      <c r="AV707" s="8" t="s">
        <v>81</v>
      </c>
      <c r="AW707" s="8" t="s">
        <v>30</v>
      </c>
      <c r="AX707" s="8" t="s">
        <v>73</v>
      </c>
      <c r="AY707" s="95" t="s">
        <v>156</v>
      </c>
    </row>
    <row r="708" spans="1:65" s="9" customFormat="1">
      <c r="B708" s="100"/>
      <c r="C708" s="276"/>
      <c r="D708" s="273" t="s">
        <v>164</v>
      </c>
      <c r="E708" s="277" t="s">
        <v>1</v>
      </c>
      <c r="F708" s="278" t="s">
        <v>233</v>
      </c>
      <c r="G708" s="276"/>
      <c r="H708" s="279">
        <v>4.5599999999999996</v>
      </c>
      <c r="I708" s="102"/>
      <c r="J708" s="276"/>
      <c r="K708" s="276"/>
      <c r="L708" s="100"/>
      <c r="M708" s="103"/>
      <c r="N708" s="104"/>
      <c r="O708" s="104"/>
      <c r="P708" s="104"/>
      <c r="Q708" s="104"/>
      <c r="R708" s="104"/>
      <c r="S708" s="104"/>
      <c r="T708" s="105"/>
      <c r="AT708" s="101" t="s">
        <v>164</v>
      </c>
      <c r="AU708" s="101" t="s">
        <v>83</v>
      </c>
      <c r="AV708" s="9" t="s">
        <v>83</v>
      </c>
      <c r="AW708" s="9" t="s">
        <v>30</v>
      </c>
      <c r="AX708" s="9" t="s">
        <v>73</v>
      </c>
      <c r="AY708" s="101" t="s">
        <v>156</v>
      </c>
    </row>
    <row r="709" spans="1:65" s="10" customFormat="1">
      <c r="B709" s="106"/>
      <c r="C709" s="280"/>
      <c r="D709" s="273" t="s">
        <v>164</v>
      </c>
      <c r="E709" s="281" t="s">
        <v>1</v>
      </c>
      <c r="F709" s="282" t="s">
        <v>167</v>
      </c>
      <c r="G709" s="280"/>
      <c r="H709" s="283">
        <v>4.5599999999999996</v>
      </c>
      <c r="I709" s="108"/>
      <c r="J709" s="280"/>
      <c r="K709" s="280"/>
      <c r="L709" s="106"/>
      <c r="M709" s="109"/>
      <c r="N709" s="110"/>
      <c r="O709" s="110"/>
      <c r="P709" s="110"/>
      <c r="Q709" s="110"/>
      <c r="R709" s="110"/>
      <c r="S709" s="110"/>
      <c r="T709" s="111"/>
      <c r="AT709" s="107" t="s">
        <v>164</v>
      </c>
      <c r="AU709" s="107" t="s">
        <v>83</v>
      </c>
      <c r="AV709" s="10" t="s">
        <v>163</v>
      </c>
      <c r="AW709" s="10" t="s">
        <v>30</v>
      </c>
      <c r="AX709" s="10" t="s">
        <v>81</v>
      </c>
      <c r="AY709" s="107" t="s">
        <v>156</v>
      </c>
    </row>
    <row r="710" spans="1:65" s="2" customFormat="1" ht="24.2" customHeight="1">
      <c r="A710" s="21"/>
      <c r="B710" s="86"/>
      <c r="C710" s="266" t="s">
        <v>441</v>
      </c>
      <c r="D710" s="266" t="s">
        <v>158</v>
      </c>
      <c r="E710" s="267" t="s">
        <v>651</v>
      </c>
      <c r="F710" s="268" t="s">
        <v>652</v>
      </c>
      <c r="G710" s="269" t="s">
        <v>161</v>
      </c>
      <c r="H710" s="270">
        <v>4.5599999999999996</v>
      </c>
      <c r="I710" s="87"/>
      <c r="J710" s="271">
        <f>ROUND(I710*H710,2)</f>
        <v>0</v>
      </c>
      <c r="K710" s="268" t="s">
        <v>162</v>
      </c>
      <c r="L710" s="22"/>
      <c r="M710" s="88" t="s">
        <v>1</v>
      </c>
      <c r="N710" s="89" t="s">
        <v>38</v>
      </c>
      <c r="O710" s="36"/>
      <c r="P710" s="90">
        <f>O710*H710</f>
        <v>0</v>
      </c>
      <c r="Q710" s="90">
        <v>1.34E-3</v>
      </c>
      <c r="R710" s="90">
        <f>Q710*H710</f>
        <v>6.1103999999999993E-3</v>
      </c>
      <c r="S710" s="90">
        <v>0</v>
      </c>
      <c r="T710" s="91">
        <f>S710*H710</f>
        <v>0</v>
      </c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R710" s="92" t="s">
        <v>163</v>
      </c>
      <c r="AT710" s="92" t="s">
        <v>158</v>
      </c>
      <c r="AU710" s="92" t="s">
        <v>83</v>
      </c>
      <c r="AY710" s="12" t="s">
        <v>156</v>
      </c>
      <c r="BE710" s="93">
        <f>IF(N710="základní",J710,0)</f>
        <v>0</v>
      </c>
      <c r="BF710" s="93">
        <f>IF(N710="snížená",J710,0)</f>
        <v>0</v>
      </c>
      <c r="BG710" s="93">
        <f>IF(N710="zákl. přenesená",J710,0)</f>
        <v>0</v>
      </c>
      <c r="BH710" s="93">
        <f>IF(N710="sníž. přenesená",J710,0)</f>
        <v>0</v>
      </c>
      <c r="BI710" s="93">
        <f>IF(N710="nulová",J710,0)</f>
        <v>0</v>
      </c>
      <c r="BJ710" s="12" t="s">
        <v>81</v>
      </c>
      <c r="BK710" s="93">
        <f>ROUND(I710*H710,2)</f>
        <v>0</v>
      </c>
      <c r="BL710" s="12" t="s">
        <v>163</v>
      </c>
      <c r="BM710" s="92" t="s">
        <v>653</v>
      </c>
    </row>
    <row r="711" spans="1:65" s="8" customFormat="1">
      <c r="B711" s="94"/>
      <c r="C711" s="272"/>
      <c r="D711" s="273" t="s">
        <v>164</v>
      </c>
      <c r="E711" s="274" t="s">
        <v>1</v>
      </c>
      <c r="F711" s="275" t="s">
        <v>650</v>
      </c>
      <c r="G711" s="272"/>
      <c r="H711" s="274" t="s">
        <v>1</v>
      </c>
      <c r="I711" s="96"/>
      <c r="J711" s="272"/>
      <c r="K711" s="272"/>
      <c r="L711" s="94"/>
      <c r="M711" s="97"/>
      <c r="N711" s="98"/>
      <c r="O711" s="98"/>
      <c r="P711" s="98"/>
      <c r="Q711" s="98"/>
      <c r="R711" s="98"/>
      <c r="S711" s="98"/>
      <c r="T711" s="99"/>
      <c r="AT711" s="95" t="s">
        <v>164</v>
      </c>
      <c r="AU711" s="95" t="s">
        <v>83</v>
      </c>
      <c r="AV711" s="8" t="s">
        <v>81</v>
      </c>
      <c r="AW711" s="8" t="s">
        <v>30</v>
      </c>
      <c r="AX711" s="8" t="s">
        <v>73</v>
      </c>
      <c r="AY711" s="95" t="s">
        <v>156</v>
      </c>
    </row>
    <row r="712" spans="1:65" s="9" customFormat="1">
      <c r="B712" s="100"/>
      <c r="C712" s="276"/>
      <c r="D712" s="273" t="s">
        <v>164</v>
      </c>
      <c r="E712" s="277" t="s">
        <v>1</v>
      </c>
      <c r="F712" s="278" t="s">
        <v>233</v>
      </c>
      <c r="G712" s="276"/>
      <c r="H712" s="279">
        <v>4.5599999999999996</v>
      </c>
      <c r="I712" s="102"/>
      <c r="J712" s="276"/>
      <c r="K712" s="276"/>
      <c r="L712" s="100"/>
      <c r="M712" s="103"/>
      <c r="N712" s="104"/>
      <c r="O712" s="104"/>
      <c r="P712" s="104"/>
      <c r="Q712" s="104"/>
      <c r="R712" s="104"/>
      <c r="S712" s="104"/>
      <c r="T712" s="105"/>
      <c r="AT712" s="101" t="s">
        <v>164</v>
      </c>
      <c r="AU712" s="101" t="s">
        <v>83</v>
      </c>
      <c r="AV712" s="9" t="s">
        <v>83</v>
      </c>
      <c r="AW712" s="9" t="s">
        <v>30</v>
      </c>
      <c r="AX712" s="9" t="s">
        <v>73</v>
      </c>
      <c r="AY712" s="101" t="s">
        <v>156</v>
      </c>
    </row>
    <row r="713" spans="1:65" s="10" customFormat="1">
      <c r="B713" s="106"/>
      <c r="C713" s="280"/>
      <c r="D713" s="273" t="s">
        <v>164</v>
      </c>
      <c r="E713" s="281" t="s">
        <v>1</v>
      </c>
      <c r="F713" s="282" t="s">
        <v>167</v>
      </c>
      <c r="G713" s="280"/>
      <c r="H713" s="283">
        <v>4.5599999999999996</v>
      </c>
      <c r="I713" s="108"/>
      <c r="J713" s="280"/>
      <c r="K713" s="280"/>
      <c r="L713" s="106"/>
      <c r="M713" s="109"/>
      <c r="N713" s="110"/>
      <c r="O713" s="110"/>
      <c r="P713" s="110"/>
      <c r="Q713" s="110"/>
      <c r="R713" s="110"/>
      <c r="S713" s="110"/>
      <c r="T713" s="111"/>
      <c r="AT713" s="107" t="s">
        <v>164</v>
      </c>
      <c r="AU713" s="107" t="s">
        <v>83</v>
      </c>
      <c r="AV713" s="10" t="s">
        <v>163</v>
      </c>
      <c r="AW713" s="10" t="s">
        <v>30</v>
      </c>
      <c r="AX713" s="10" t="s">
        <v>81</v>
      </c>
      <c r="AY713" s="107" t="s">
        <v>156</v>
      </c>
    </row>
    <row r="714" spans="1:65" s="7" customFormat="1" ht="22.9" customHeight="1">
      <c r="B714" s="77"/>
      <c r="C714" s="260"/>
      <c r="D714" s="261" t="s">
        <v>72</v>
      </c>
      <c r="E714" s="264" t="s">
        <v>654</v>
      </c>
      <c r="F714" s="264" t="s">
        <v>655</v>
      </c>
      <c r="G714" s="260"/>
      <c r="H714" s="260"/>
      <c r="I714" s="79"/>
      <c r="J714" s="265">
        <f>BK714</f>
        <v>0</v>
      </c>
      <c r="K714" s="260"/>
      <c r="L714" s="77"/>
      <c r="M714" s="80"/>
      <c r="N714" s="81"/>
      <c r="O714" s="81"/>
      <c r="P714" s="82">
        <f>SUM(P715:P720)</f>
        <v>0</v>
      </c>
      <c r="Q714" s="81"/>
      <c r="R714" s="82">
        <f>SUM(R715:R720)</f>
        <v>0</v>
      </c>
      <c r="S714" s="81"/>
      <c r="T714" s="83">
        <f>SUM(T715:T720)</f>
        <v>0</v>
      </c>
      <c r="AR714" s="78" t="s">
        <v>81</v>
      </c>
      <c r="AT714" s="84" t="s">
        <v>72</v>
      </c>
      <c r="AU714" s="84" t="s">
        <v>81</v>
      </c>
      <c r="AY714" s="78" t="s">
        <v>156</v>
      </c>
      <c r="BK714" s="85">
        <f>SUM(BK715:BK720)</f>
        <v>0</v>
      </c>
    </row>
    <row r="715" spans="1:65" s="2" customFormat="1" ht="33" customHeight="1">
      <c r="A715" s="21"/>
      <c r="B715" s="86"/>
      <c r="C715" s="266" t="s">
        <v>656</v>
      </c>
      <c r="D715" s="266" t="s">
        <v>158</v>
      </c>
      <c r="E715" s="267" t="s">
        <v>657</v>
      </c>
      <c r="F715" s="268" t="s">
        <v>658</v>
      </c>
      <c r="G715" s="269" t="s">
        <v>659</v>
      </c>
      <c r="H715" s="270">
        <v>53.847000000000001</v>
      </c>
      <c r="I715" s="87"/>
      <c r="J715" s="271">
        <f>ROUND(I715*H715,2)</f>
        <v>0</v>
      </c>
      <c r="K715" s="268" t="s">
        <v>162</v>
      </c>
      <c r="L715" s="22"/>
      <c r="M715" s="88" t="s">
        <v>1</v>
      </c>
      <c r="N715" s="89" t="s">
        <v>38</v>
      </c>
      <c r="O715" s="36"/>
      <c r="P715" s="90">
        <f>O715*H715</f>
        <v>0</v>
      </c>
      <c r="Q715" s="90">
        <v>0</v>
      </c>
      <c r="R715" s="90">
        <f>Q715*H715</f>
        <v>0</v>
      </c>
      <c r="S715" s="90">
        <v>0</v>
      </c>
      <c r="T715" s="91">
        <f>S715*H715</f>
        <v>0</v>
      </c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R715" s="92" t="s">
        <v>163</v>
      </c>
      <c r="AT715" s="92" t="s">
        <v>158</v>
      </c>
      <c r="AU715" s="92" t="s">
        <v>83</v>
      </c>
      <c r="AY715" s="12" t="s">
        <v>156</v>
      </c>
      <c r="BE715" s="93">
        <f>IF(N715="základní",J715,0)</f>
        <v>0</v>
      </c>
      <c r="BF715" s="93">
        <f>IF(N715="snížená",J715,0)</f>
        <v>0</v>
      </c>
      <c r="BG715" s="93">
        <f>IF(N715="zákl. přenesená",J715,0)</f>
        <v>0</v>
      </c>
      <c r="BH715" s="93">
        <f>IF(N715="sníž. přenesená",J715,0)</f>
        <v>0</v>
      </c>
      <c r="BI715" s="93">
        <f>IF(N715="nulová",J715,0)</f>
        <v>0</v>
      </c>
      <c r="BJ715" s="12" t="s">
        <v>81</v>
      </c>
      <c r="BK715" s="93">
        <f>ROUND(I715*H715,2)</f>
        <v>0</v>
      </c>
      <c r="BL715" s="12" t="s">
        <v>163</v>
      </c>
      <c r="BM715" s="92" t="s">
        <v>660</v>
      </c>
    </row>
    <row r="716" spans="1:65" s="2" customFormat="1" ht="24.2" customHeight="1">
      <c r="A716" s="21"/>
      <c r="B716" s="86"/>
      <c r="C716" s="266" t="s">
        <v>444</v>
      </c>
      <c r="D716" s="266" t="s">
        <v>158</v>
      </c>
      <c r="E716" s="267" t="s">
        <v>661</v>
      </c>
      <c r="F716" s="268" t="s">
        <v>662</v>
      </c>
      <c r="G716" s="269" t="s">
        <v>659</v>
      </c>
      <c r="H716" s="270">
        <v>53.847000000000001</v>
      </c>
      <c r="I716" s="87"/>
      <c r="J716" s="271">
        <f>ROUND(I716*H716,2)</f>
        <v>0</v>
      </c>
      <c r="K716" s="268" t="s">
        <v>162</v>
      </c>
      <c r="L716" s="22"/>
      <c r="M716" s="88" t="s">
        <v>1</v>
      </c>
      <c r="N716" s="89" t="s">
        <v>38</v>
      </c>
      <c r="O716" s="36"/>
      <c r="P716" s="90">
        <f>O716*H716</f>
        <v>0</v>
      </c>
      <c r="Q716" s="90">
        <v>0</v>
      </c>
      <c r="R716" s="90">
        <f>Q716*H716</f>
        <v>0</v>
      </c>
      <c r="S716" s="90">
        <v>0</v>
      </c>
      <c r="T716" s="91">
        <f>S716*H716</f>
        <v>0</v>
      </c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R716" s="92" t="s">
        <v>163</v>
      </c>
      <c r="AT716" s="92" t="s">
        <v>158</v>
      </c>
      <c r="AU716" s="92" t="s">
        <v>83</v>
      </c>
      <c r="AY716" s="12" t="s">
        <v>156</v>
      </c>
      <c r="BE716" s="93">
        <f>IF(N716="základní",J716,0)</f>
        <v>0</v>
      </c>
      <c r="BF716" s="93">
        <f>IF(N716="snížená",J716,0)</f>
        <v>0</v>
      </c>
      <c r="BG716" s="93">
        <f>IF(N716="zákl. přenesená",J716,0)</f>
        <v>0</v>
      </c>
      <c r="BH716" s="93">
        <f>IF(N716="sníž. přenesená",J716,0)</f>
        <v>0</v>
      </c>
      <c r="BI716" s="93">
        <f>IF(N716="nulová",J716,0)</f>
        <v>0</v>
      </c>
      <c r="BJ716" s="12" t="s">
        <v>81</v>
      </c>
      <c r="BK716" s="93">
        <f>ROUND(I716*H716,2)</f>
        <v>0</v>
      </c>
      <c r="BL716" s="12" t="s">
        <v>163</v>
      </c>
      <c r="BM716" s="92" t="s">
        <v>663</v>
      </c>
    </row>
    <row r="717" spans="1:65" s="2" customFormat="1" ht="24.2" customHeight="1">
      <c r="A717" s="21"/>
      <c r="B717" s="86"/>
      <c r="C717" s="266" t="s">
        <v>664</v>
      </c>
      <c r="D717" s="266" t="s">
        <v>158</v>
      </c>
      <c r="E717" s="267" t="s">
        <v>665</v>
      </c>
      <c r="F717" s="268" t="s">
        <v>666</v>
      </c>
      <c r="G717" s="269" t="s">
        <v>659</v>
      </c>
      <c r="H717" s="270">
        <v>1023.093</v>
      </c>
      <c r="I717" s="87"/>
      <c r="J717" s="271">
        <f>ROUND(I717*H717,2)</f>
        <v>0</v>
      </c>
      <c r="K717" s="268" t="s">
        <v>162</v>
      </c>
      <c r="L717" s="22"/>
      <c r="M717" s="88" t="s">
        <v>1</v>
      </c>
      <c r="N717" s="89" t="s">
        <v>38</v>
      </c>
      <c r="O717" s="36"/>
      <c r="P717" s="90">
        <f>O717*H717</f>
        <v>0</v>
      </c>
      <c r="Q717" s="90">
        <v>0</v>
      </c>
      <c r="R717" s="90">
        <f>Q717*H717</f>
        <v>0</v>
      </c>
      <c r="S717" s="90">
        <v>0</v>
      </c>
      <c r="T717" s="91">
        <f>S717*H717</f>
        <v>0</v>
      </c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R717" s="92" t="s">
        <v>163</v>
      </c>
      <c r="AT717" s="92" t="s">
        <v>158</v>
      </c>
      <c r="AU717" s="92" t="s">
        <v>83</v>
      </c>
      <c r="AY717" s="12" t="s">
        <v>156</v>
      </c>
      <c r="BE717" s="93">
        <f>IF(N717="základní",J717,0)</f>
        <v>0</v>
      </c>
      <c r="BF717" s="93">
        <f>IF(N717="snížená",J717,0)</f>
        <v>0</v>
      </c>
      <c r="BG717" s="93">
        <f>IF(N717="zákl. přenesená",J717,0)</f>
        <v>0</v>
      </c>
      <c r="BH717" s="93">
        <f>IF(N717="sníž. přenesená",J717,0)</f>
        <v>0</v>
      </c>
      <c r="BI717" s="93">
        <f>IF(N717="nulová",J717,0)</f>
        <v>0</v>
      </c>
      <c r="BJ717" s="12" t="s">
        <v>81</v>
      </c>
      <c r="BK717" s="93">
        <f>ROUND(I717*H717,2)</f>
        <v>0</v>
      </c>
      <c r="BL717" s="12" t="s">
        <v>163</v>
      </c>
      <c r="BM717" s="92" t="s">
        <v>667</v>
      </c>
    </row>
    <row r="718" spans="1:65" s="9" customFormat="1">
      <c r="B718" s="100"/>
      <c r="C718" s="276"/>
      <c r="D718" s="273" t="s">
        <v>164</v>
      </c>
      <c r="E718" s="277" t="s">
        <v>1</v>
      </c>
      <c r="F718" s="278" t="s">
        <v>668</v>
      </c>
      <c r="G718" s="276"/>
      <c r="H718" s="279">
        <v>1023.093</v>
      </c>
      <c r="I718" s="102"/>
      <c r="J718" s="276"/>
      <c r="K718" s="276"/>
      <c r="L718" s="100"/>
      <c r="M718" s="103"/>
      <c r="N718" s="104"/>
      <c r="O718" s="104"/>
      <c r="P718" s="104"/>
      <c r="Q718" s="104"/>
      <c r="R718" s="104"/>
      <c r="S718" s="104"/>
      <c r="T718" s="105"/>
      <c r="AT718" s="101" t="s">
        <v>164</v>
      </c>
      <c r="AU718" s="101" t="s">
        <v>83</v>
      </c>
      <c r="AV718" s="9" t="s">
        <v>83</v>
      </c>
      <c r="AW718" s="9" t="s">
        <v>30</v>
      </c>
      <c r="AX718" s="9" t="s">
        <v>73</v>
      </c>
      <c r="AY718" s="101" t="s">
        <v>156</v>
      </c>
    </row>
    <row r="719" spans="1:65" s="10" customFormat="1">
      <c r="B719" s="106"/>
      <c r="C719" s="280"/>
      <c r="D719" s="273" t="s">
        <v>164</v>
      </c>
      <c r="E719" s="281" t="s">
        <v>1</v>
      </c>
      <c r="F719" s="282" t="s">
        <v>167</v>
      </c>
      <c r="G719" s="280"/>
      <c r="H719" s="283">
        <v>1023.093</v>
      </c>
      <c r="I719" s="108"/>
      <c r="J719" s="280"/>
      <c r="K719" s="280"/>
      <c r="L719" s="106"/>
      <c r="M719" s="109"/>
      <c r="N719" s="110"/>
      <c r="O719" s="110"/>
      <c r="P719" s="110"/>
      <c r="Q719" s="110"/>
      <c r="R719" s="110"/>
      <c r="S719" s="110"/>
      <c r="T719" s="111"/>
      <c r="AT719" s="107" t="s">
        <v>164</v>
      </c>
      <c r="AU719" s="107" t="s">
        <v>83</v>
      </c>
      <c r="AV719" s="10" t="s">
        <v>163</v>
      </c>
      <c r="AW719" s="10" t="s">
        <v>30</v>
      </c>
      <c r="AX719" s="10" t="s">
        <v>81</v>
      </c>
      <c r="AY719" s="107" t="s">
        <v>156</v>
      </c>
    </row>
    <row r="720" spans="1:65" s="2" customFormat="1" ht="33" customHeight="1">
      <c r="A720" s="21"/>
      <c r="B720" s="86"/>
      <c r="C720" s="266" t="s">
        <v>449</v>
      </c>
      <c r="D720" s="266" t="s">
        <v>158</v>
      </c>
      <c r="E720" s="267" t="s">
        <v>669</v>
      </c>
      <c r="F720" s="268" t="s">
        <v>670</v>
      </c>
      <c r="G720" s="269" t="s">
        <v>659</v>
      </c>
      <c r="H720" s="270">
        <v>53.847000000000001</v>
      </c>
      <c r="I720" s="87"/>
      <c r="J720" s="271">
        <f>ROUND(I720*H720,2)</f>
        <v>0</v>
      </c>
      <c r="K720" s="268" t="s">
        <v>162</v>
      </c>
      <c r="L720" s="22"/>
      <c r="M720" s="88" t="s">
        <v>1</v>
      </c>
      <c r="N720" s="89" t="s">
        <v>38</v>
      </c>
      <c r="O720" s="36"/>
      <c r="P720" s="90">
        <f>O720*H720</f>
        <v>0</v>
      </c>
      <c r="Q720" s="90">
        <v>0</v>
      </c>
      <c r="R720" s="90">
        <f>Q720*H720</f>
        <v>0</v>
      </c>
      <c r="S720" s="90">
        <v>0</v>
      </c>
      <c r="T720" s="91">
        <f>S720*H720</f>
        <v>0</v>
      </c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R720" s="92" t="s">
        <v>163</v>
      </c>
      <c r="AT720" s="92" t="s">
        <v>158</v>
      </c>
      <c r="AU720" s="92" t="s">
        <v>83</v>
      </c>
      <c r="AY720" s="12" t="s">
        <v>156</v>
      </c>
      <c r="BE720" s="93">
        <f>IF(N720="základní",J720,0)</f>
        <v>0</v>
      </c>
      <c r="BF720" s="93">
        <f>IF(N720="snížená",J720,0)</f>
        <v>0</v>
      </c>
      <c r="BG720" s="93">
        <f>IF(N720="zákl. přenesená",J720,0)</f>
        <v>0</v>
      </c>
      <c r="BH720" s="93">
        <f>IF(N720="sníž. přenesená",J720,0)</f>
        <v>0</v>
      </c>
      <c r="BI720" s="93">
        <f>IF(N720="nulová",J720,0)</f>
        <v>0</v>
      </c>
      <c r="BJ720" s="12" t="s">
        <v>81</v>
      </c>
      <c r="BK720" s="93">
        <f>ROUND(I720*H720,2)</f>
        <v>0</v>
      </c>
      <c r="BL720" s="12" t="s">
        <v>163</v>
      </c>
      <c r="BM720" s="92" t="s">
        <v>671</v>
      </c>
    </row>
    <row r="721" spans="1:65" s="7" customFormat="1" ht="22.9" customHeight="1">
      <c r="B721" s="77"/>
      <c r="C721" s="260"/>
      <c r="D721" s="261" t="s">
        <v>72</v>
      </c>
      <c r="E721" s="264" t="s">
        <v>672</v>
      </c>
      <c r="F721" s="264" t="s">
        <v>673</v>
      </c>
      <c r="G721" s="260"/>
      <c r="H721" s="260"/>
      <c r="I721" s="79"/>
      <c r="J721" s="265">
        <f>BK721</f>
        <v>0</v>
      </c>
      <c r="K721" s="260"/>
      <c r="L721" s="77"/>
      <c r="M721" s="80"/>
      <c r="N721" s="81"/>
      <c r="O721" s="81"/>
      <c r="P721" s="82">
        <f>P722</f>
        <v>0</v>
      </c>
      <c r="Q721" s="81"/>
      <c r="R721" s="82">
        <f>R722</f>
        <v>0</v>
      </c>
      <c r="S721" s="81"/>
      <c r="T721" s="83">
        <f>T722</f>
        <v>0</v>
      </c>
      <c r="AR721" s="78" t="s">
        <v>81</v>
      </c>
      <c r="AT721" s="84" t="s">
        <v>72</v>
      </c>
      <c r="AU721" s="84" t="s">
        <v>81</v>
      </c>
      <c r="AY721" s="78" t="s">
        <v>156</v>
      </c>
      <c r="BK721" s="85">
        <f>BK722</f>
        <v>0</v>
      </c>
    </row>
    <row r="722" spans="1:65" s="2" customFormat="1" ht="16.5" customHeight="1">
      <c r="A722" s="21"/>
      <c r="B722" s="86"/>
      <c r="C722" s="266" t="s">
        <v>674</v>
      </c>
      <c r="D722" s="266" t="s">
        <v>158</v>
      </c>
      <c r="E722" s="267" t="s">
        <v>675</v>
      </c>
      <c r="F722" s="268" t="s">
        <v>676</v>
      </c>
      <c r="G722" s="269" t="s">
        <v>659</v>
      </c>
      <c r="H722" s="270">
        <v>101.202</v>
      </c>
      <c r="I722" s="87"/>
      <c r="J722" s="271">
        <f>ROUND(I722*H722,2)</f>
        <v>0</v>
      </c>
      <c r="K722" s="268" t="s">
        <v>162</v>
      </c>
      <c r="L722" s="22"/>
      <c r="M722" s="88" t="s">
        <v>1</v>
      </c>
      <c r="N722" s="89" t="s">
        <v>38</v>
      </c>
      <c r="O722" s="36"/>
      <c r="P722" s="90">
        <f>O722*H722</f>
        <v>0</v>
      </c>
      <c r="Q722" s="90">
        <v>0</v>
      </c>
      <c r="R722" s="90">
        <f>Q722*H722</f>
        <v>0</v>
      </c>
      <c r="S722" s="90">
        <v>0</v>
      </c>
      <c r="T722" s="91">
        <f>S722*H722</f>
        <v>0</v>
      </c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R722" s="92" t="s">
        <v>163</v>
      </c>
      <c r="AT722" s="92" t="s">
        <v>158</v>
      </c>
      <c r="AU722" s="92" t="s">
        <v>83</v>
      </c>
      <c r="AY722" s="12" t="s">
        <v>156</v>
      </c>
      <c r="BE722" s="93">
        <f>IF(N722="základní",J722,0)</f>
        <v>0</v>
      </c>
      <c r="BF722" s="93">
        <f>IF(N722="snížená",J722,0)</f>
        <v>0</v>
      </c>
      <c r="BG722" s="93">
        <f>IF(N722="zákl. přenesená",J722,0)</f>
        <v>0</v>
      </c>
      <c r="BH722" s="93">
        <f>IF(N722="sníž. přenesená",J722,0)</f>
        <v>0</v>
      </c>
      <c r="BI722" s="93">
        <f>IF(N722="nulová",J722,0)</f>
        <v>0</v>
      </c>
      <c r="BJ722" s="12" t="s">
        <v>81</v>
      </c>
      <c r="BK722" s="93">
        <f>ROUND(I722*H722,2)</f>
        <v>0</v>
      </c>
      <c r="BL722" s="12" t="s">
        <v>163</v>
      </c>
      <c r="BM722" s="92" t="s">
        <v>677</v>
      </c>
    </row>
    <row r="723" spans="1:65" s="7" customFormat="1" ht="25.9" customHeight="1">
      <c r="B723" s="77"/>
      <c r="C723" s="260"/>
      <c r="D723" s="261" t="s">
        <v>72</v>
      </c>
      <c r="E723" s="262" t="s">
        <v>678</v>
      </c>
      <c r="F723" s="262" t="s">
        <v>679</v>
      </c>
      <c r="G723" s="260"/>
      <c r="H723" s="260"/>
      <c r="I723" s="79"/>
      <c r="J723" s="263">
        <f>BK723</f>
        <v>0</v>
      </c>
      <c r="K723" s="260"/>
      <c r="L723" s="77"/>
      <c r="M723" s="80"/>
      <c r="N723" s="81"/>
      <c r="O723" s="81"/>
      <c r="P723" s="82">
        <f>P724+P754+P782+P791+P796+P884+P938+P944+P955</f>
        <v>0</v>
      </c>
      <c r="Q723" s="81"/>
      <c r="R723" s="82">
        <f>R724+R754+R782+R791+R796+R884+R938+R944+R955</f>
        <v>7.1019755899999986</v>
      </c>
      <c r="S723" s="81"/>
      <c r="T723" s="83">
        <f>T724+T754+T782+T791+T796+T884+T938+T944+T955</f>
        <v>0.70886899999999997</v>
      </c>
      <c r="AR723" s="78" t="s">
        <v>83</v>
      </c>
      <c r="AT723" s="84" t="s">
        <v>72</v>
      </c>
      <c r="AU723" s="84" t="s">
        <v>73</v>
      </c>
      <c r="AY723" s="78" t="s">
        <v>156</v>
      </c>
      <c r="BK723" s="85">
        <f>BK724+BK754+BK782+BK791+BK796+BK884+BK938+BK944+BK955</f>
        <v>0</v>
      </c>
    </row>
    <row r="724" spans="1:65" s="7" customFormat="1" ht="22.9" customHeight="1">
      <c r="B724" s="77"/>
      <c r="C724" s="260"/>
      <c r="D724" s="261" t="s">
        <v>72</v>
      </c>
      <c r="E724" s="264" t="s">
        <v>680</v>
      </c>
      <c r="F724" s="264" t="s">
        <v>681</v>
      </c>
      <c r="G724" s="260"/>
      <c r="H724" s="260"/>
      <c r="I724" s="79"/>
      <c r="J724" s="265">
        <f>BK724</f>
        <v>0</v>
      </c>
      <c r="K724" s="260"/>
      <c r="L724" s="77"/>
      <c r="M724" s="80"/>
      <c r="N724" s="81"/>
      <c r="O724" s="81"/>
      <c r="P724" s="82">
        <f>SUM(P725:P753)</f>
        <v>0</v>
      </c>
      <c r="Q724" s="81"/>
      <c r="R724" s="82">
        <f>SUM(R725:R753)</f>
        <v>2.4326999999999994E-2</v>
      </c>
      <c r="S724" s="81"/>
      <c r="T724" s="83">
        <f>SUM(T725:T753)</f>
        <v>1.6415999999999997E-2</v>
      </c>
      <c r="AR724" s="78" t="s">
        <v>83</v>
      </c>
      <c r="AT724" s="84" t="s">
        <v>72</v>
      </c>
      <c r="AU724" s="84" t="s">
        <v>81</v>
      </c>
      <c r="AY724" s="78" t="s">
        <v>156</v>
      </c>
      <c r="BK724" s="85">
        <f>SUM(BK725:BK753)</f>
        <v>0</v>
      </c>
    </row>
    <row r="725" spans="1:65" s="2" customFormat="1" ht="24.2" customHeight="1">
      <c r="A725" s="21"/>
      <c r="B725" s="86"/>
      <c r="C725" s="266" t="s">
        <v>456</v>
      </c>
      <c r="D725" s="266" t="s">
        <v>158</v>
      </c>
      <c r="E725" s="267" t="s">
        <v>682</v>
      </c>
      <c r="F725" s="268" t="s">
        <v>683</v>
      </c>
      <c r="G725" s="269" t="s">
        <v>161</v>
      </c>
      <c r="H725" s="270">
        <v>6.84</v>
      </c>
      <c r="I725" s="87"/>
      <c r="J725" s="271">
        <f>ROUND(I725*H725,2)</f>
        <v>0</v>
      </c>
      <c r="K725" s="268" t="s">
        <v>162</v>
      </c>
      <c r="L725" s="22"/>
      <c r="M725" s="88" t="s">
        <v>1</v>
      </c>
      <c r="N725" s="89" t="s">
        <v>38</v>
      </c>
      <c r="O725" s="36"/>
      <c r="P725" s="90">
        <f>O725*H725</f>
        <v>0</v>
      </c>
      <c r="Q725" s="90">
        <v>0</v>
      </c>
      <c r="R725" s="90">
        <f>Q725*H725</f>
        <v>0</v>
      </c>
      <c r="S725" s="90">
        <v>0</v>
      </c>
      <c r="T725" s="91">
        <f>S725*H725</f>
        <v>0</v>
      </c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R725" s="92" t="s">
        <v>201</v>
      </c>
      <c r="AT725" s="92" t="s">
        <v>158</v>
      </c>
      <c r="AU725" s="92" t="s">
        <v>83</v>
      </c>
      <c r="AY725" s="12" t="s">
        <v>156</v>
      </c>
      <c r="BE725" s="93">
        <f>IF(N725="základní",J725,0)</f>
        <v>0</v>
      </c>
      <c r="BF725" s="93">
        <f>IF(N725="snížená",J725,0)</f>
        <v>0</v>
      </c>
      <c r="BG725" s="93">
        <f>IF(N725="zákl. přenesená",J725,0)</f>
        <v>0</v>
      </c>
      <c r="BH725" s="93">
        <f>IF(N725="sníž. přenesená",J725,0)</f>
        <v>0</v>
      </c>
      <c r="BI725" s="93">
        <f>IF(N725="nulová",J725,0)</f>
        <v>0</v>
      </c>
      <c r="BJ725" s="12" t="s">
        <v>81</v>
      </c>
      <c r="BK725" s="93">
        <f>ROUND(I725*H725,2)</f>
        <v>0</v>
      </c>
      <c r="BL725" s="12" t="s">
        <v>201</v>
      </c>
      <c r="BM725" s="92" t="s">
        <v>684</v>
      </c>
    </row>
    <row r="726" spans="1:65" s="8" customFormat="1">
      <c r="B726" s="94"/>
      <c r="C726" s="272"/>
      <c r="D726" s="273" t="s">
        <v>164</v>
      </c>
      <c r="E726" s="274" t="s">
        <v>1</v>
      </c>
      <c r="F726" s="275" t="s">
        <v>685</v>
      </c>
      <c r="G726" s="272"/>
      <c r="H726" s="274" t="s">
        <v>1</v>
      </c>
      <c r="I726" s="96"/>
      <c r="J726" s="272"/>
      <c r="K726" s="272"/>
      <c r="L726" s="94"/>
      <c r="M726" s="97"/>
      <c r="N726" s="98"/>
      <c r="O726" s="98"/>
      <c r="P726" s="98"/>
      <c r="Q726" s="98"/>
      <c r="R726" s="98"/>
      <c r="S726" s="98"/>
      <c r="T726" s="99"/>
      <c r="AT726" s="95" t="s">
        <v>164</v>
      </c>
      <c r="AU726" s="95" t="s">
        <v>83</v>
      </c>
      <c r="AV726" s="8" t="s">
        <v>81</v>
      </c>
      <c r="AW726" s="8" t="s">
        <v>30</v>
      </c>
      <c r="AX726" s="8" t="s">
        <v>73</v>
      </c>
      <c r="AY726" s="95" t="s">
        <v>156</v>
      </c>
    </row>
    <row r="727" spans="1:65" s="9" customFormat="1">
      <c r="B727" s="100"/>
      <c r="C727" s="276"/>
      <c r="D727" s="273" t="s">
        <v>164</v>
      </c>
      <c r="E727" s="277" t="s">
        <v>1</v>
      </c>
      <c r="F727" s="278" t="s">
        <v>233</v>
      </c>
      <c r="G727" s="276"/>
      <c r="H727" s="279">
        <v>4.5599999999999996</v>
      </c>
      <c r="I727" s="102"/>
      <c r="J727" s="276"/>
      <c r="K727" s="276"/>
      <c r="L727" s="100"/>
      <c r="M727" s="103"/>
      <c r="N727" s="104"/>
      <c r="O727" s="104"/>
      <c r="P727" s="104"/>
      <c r="Q727" s="104"/>
      <c r="R727" s="104"/>
      <c r="S727" s="104"/>
      <c r="T727" s="105"/>
      <c r="AT727" s="101" t="s">
        <v>164</v>
      </c>
      <c r="AU727" s="101" t="s">
        <v>83</v>
      </c>
      <c r="AV727" s="9" t="s">
        <v>83</v>
      </c>
      <c r="AW727" s="9" t="s">
        <v>30</v>
      </c>
      <c r="AX727" s="9" t="s">
        <v>73</v>
      </c>
      <c r="AY727" s="101" t="s">
        <v>156</v>
      </c>
    </row>
    <row r="728" spans="1:65" s="8" customFormat="1">
      <c r="B728" s="94"/>
      <c r="C728" s="272"/>
      <c r="D728" s="273" t="s">
        <v>164</v>
      </c>
      <c r="E728" s="274" t="s">
        <v>1</v>
      </c>
      <c r="F728" s="275" t="s">
        <v>686</v>
      </c>
      <c r="G728" s="272"/>
      <c r="H728" s="274" t="s">
        <v>1</v>
      </c>
      <c r="I728" s="96"/>
      <c r="J728" s="272"/>
      <c r="K728" s="272"/>
      <c r="L728" s="94"/>
      <c r="M728" s="97"/>
      <c r="N728" s="98"/>
      <c r="O728" s="98"/>
      <c r="P728" s="98"/>
      <c r="Q728" s="98"/>
      <c r="R728" s="98"/>
      <c r="S728" s="98"/>
      <c r="T728" s="99"/>
      <c r="AT728" s="95" t="s">
        <v>164</v>
      </c>
      <c r="AU728" s="95" t="s">
        <v>83</v>
      </c>
      <c r="AV728" s="8" t="s">
        <v>81</v>
      </c>
      <c r="AW728" s="8" t="s">
        <v>30</v>
      </c>
      <c r="AX728" s="8" t="s">
        <v>73</v>
      </c>
      <c r="AY728" s="95" t="s">
        <v>156</v>
      </c>
    </row>
    <row r="729" spans="1:65" s="9" customFormat="1">
      <c r="B729" s="100"/>
      <c r="C729" s="276"/>
      <c r="D729" s="273" t="s">
        <v>164</v>
      </c>
      <c r="E729" s="277" t="s">
        <v>1</v>
      </c>
      <c r="F729" s="278" t="s">
        <v>687</v>
      </c>
      <c r="G729" s="276"/>
      <c r="H729" s="279">
        <v>2.2799999999999998</v>
      </c>
      <c r="I729" s="102"/>
      <c r="J729" s="276"/>
      <c r="K729" s="276"/>
      <c r="L729" s="100"/>
      <c r="M729" s="103"/>
      <c r="N729" s="104"/>
      <c r="O729" s="104"/>
      <c r="P729" s="104"/>
      <c r="Q729" s="104"/>
      <c r="R729" s="104"/>
      <c r="S729" s="104"/>
      <c r="T729" s="105"/>
      <c r="AT729" s="101" t="s">
        <v>164</v>
      </c>
      <c r="AU729" s="101" t="s">
        <v>83</v>
      </c>
      <c r="AV729" s="9" t="s">
        <v>83</v>
      </c>
      <c r="AW729" s="9" t="s">
        <v>30</v>
      </c>
      <c r="AX729" s="9" t="s">
        <v>73</v>
      </c>
      <c r="AY729" s="101" t="s">
        <v>156</v>
      </c>
    </row>
    <row r="730" spans="1:65" s="10" customFormat="1">
      <c r="B730" s="106"/>
      <c r="C730" s="280"/>
      <c r="D730" s="273" t="s">
        <v>164</v>
      </c>
      <c r="E730" s="281" t="s">
        <v>1</v>
      </c>
      <c r="F730" s="282" t="s">
        <v>167</v>
      </c>
      <c r="G730" s="280"/>
      <c r="H730" s="283">
        <v>6.84</v>
      </c>
      <c r="I730" s="108"/>
      <c r="J730" s="280"/>
      <c r="K730" s="280"/>
      <c r="L730" s="106"/>
      <c r="M730" s="109"/>
      <c r="N730" s="110"/>
      <c r="O730" s="110"/>
      <c r="P730" s="110"/>
      <c r="Q730" s="110"/>
      <c r="R730" s="110"/>
      <c r="S730" s="110"/>
      <c r="T730" s="111"/>
      <c r="AT730" s="107" t="s">
        <v>164</v>
      </c>
      <c r="AU730" s="107" t="s">
        <v>83</v>
      </c>
      <c r="AV730" s="10" t="s">
        <v>163</v>
      </c>
      <c r="AW730" s="10" t="s">
        <v>30</v>
      </c>
      <c r="AX730" s="10" t="s">
        <v>81</v>
      </c>
      <c r="AY730" s="107" t="s">
        <v>156</v>
      </c>
    </row>
    <row r="731" spans="1:65" s="2" customFormat="1" ht="33" customHeight="1">
      <c r="A731" s="21"/>
      <c r="B731" s="86"/>
      <c r="C731" s="284" t="s">
        <v>688</v>
      </c>
      <c r="D731" s="284" t="s">
        <v>235</v>
      </c>
      <c r="E731" s="285" t="s">
        <v>689</v>
      </c>
      <c r="F731" s="286" t="s">
        <v>690</v>
      </c>
      <c r="G731" s="287" t="s">
        <v>161</v>
      </c>
      <c r="H731" s="288">
        <v>6.84</v>
      </c>
      <c r="I731" s="112"/>
      <c r="J731" s="289">
        <f>ROUND(I731*H731,2)</f>
        <v>0</v>
      </c>
      <c r="K731" s="286" t="s">
        <v>162</v>
      </c>
      <c r="L731" s="113"/>
      <c r="M731" s="114" t="s">
        <v>1</v>
      </c>
      <c r="N731" s="115" t="s">
        <v>38</v>
      </c>
      <c r="O731" s="36"/>
      <c r="P731" s="90">
        <f>O731*H731</f>
        <v>0</v>
      </c>
      <c r="Q731" s="90">
        <v>2.0999999999999999E-3</v>
      </c>
      <c r="R731" s="90">
        <f>Q731*H731</f>
        <v>1.4363999999999998E-2</v>
      </c>
      <c r="S731" s="90">
        <v>0</v>
      </c>
      <c r="T731" s="91">
        <f>S731*H731</f>
        <v>0</v>
      </c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R731" s="92" t="s">
        <v>247</v>
      </c>
      <c r="AT731" s="92" t="s">
        <v>235</v>
      </c>
      <c r="AU731" s="92" t="s">
        <v>83</v>
      </c>
      <c r="AY731" s="12" t="s">
        <v>156</v>
      </c>
      <c r="BE731" s="93">
        <f>IF(N731="základní",J731,0)</f>
        <v>0</v>
      </c>
      <c r="BF731" s="93">
        <f>IF(N731="snížená",J731,0)</f>
        <v>0</v>
      </c>
      <c r="BG731" s="93">
        <f>IF(N731="zákl. přenesená",J731,0)</f>
        <v>0</v>
      </c>
      <c r="BH731" s="93">
        <f>IF(N731="sníž. přenesená",J731,0)</f>
        <v>0</v>
      </c>
      <c r="BI731" s="93">
        <f>IF(N731="nulová",J731,0)</f>
        <v>0</v>
      </c>
      <c r="BJ731" s="12" t="s">
        <v>81</v>
      </c>
      <c r="BK731" s="93">
        <f>ROUND(I731*H731,2)</f>
        <v>0</v>
      </c>
      <c r="BL731" s="12" t="s">
        <v>201</v>
      </c>
      <c r="BM731" s="92" t="s">
        <v>691</v>
      </c>
    </row>
    <row r="732" spans="1:65" s="8" customFormat="1" ht="33.75">
      <c r="B732" s="94"/>
      <c r="C732" s="272"/>
      <c r="D732" s="273" t="s">
        <v>164</v>
      </c>
      <c r="E732" s="274" t="s">
        <v>1</v>
      </c>
      <c r="F732" s="275" t="s">
        <v>692</v>
      </c>
      <c r="G732" s="272"/>
      <c r="H732" s="274" t="s">
        <v>1</v>
      </c>
      <c r="I732" s="96"/>
      <c r="J732" s="272"/>
      <c r="K732" s="272"/>
      <c r="L732" s="94"/>
      <c r="M732" s="97"/>
      <c r="N732" s="98"/>
      <c r="O732" s="98"/>
      <c r="P732" s="98"/>
      <c r="Q732" s="98"/>
      <c r="R732" s="98"/>
      <c r="S732" s="98"/>
      <c r="T732" s="99"/>
      <c r="AT732" s="95" t="s">
        <v>164</v>
      </c>
      <c r="AU732" s="95" t="s">
        <v>83</v>
      </c>
      <c r="AV732" s="8" t="s">
        <v>81</v>
      </c>
      <c r="AW732" s="8" t="s">
        <v>30</v>
      </c>
      <c r="AX732" s="8" t="s">
        <v>73</v>
      </c>
      <c r="AY732" s="95" t="s">
        <v>156</v>
      </c>
    </row>
    <row r="733" spans="1:65" s="9" customFormat="1">
      <c r="B733" s="100"/>
      <c r="C733" s="276"/>
      <c r="D733" s="273" t="s">
        <v>164</v>
      </c>
      <c r="E733" s="277" t="s">
        <v>1</v>
      </c>
      <c r="F733" s="278" t="s">
        <v>693</v>
      </c>
      <c r="G733" s="276"/>
      <c r="H733" s="279">
        <v>6.84</v>
      </c>
      <c r="I733" s="102"/>
      <c r="J733" s="276"/>
      <c r="K733" s="276"/>
      <c r="L733" s="100"/>
      <c r="M733" s="103"/>
      <c r="N733" s="104"/>
      <c r="O733" s="104"/>
      <c r="P733" s="104"/>
      <c r="Q733" s="104"/>
      <c r="R733" s="104"/>
      <c r="S733" s="104"/>
      <c r="T733" s="105"/>
      <c r="AT733" s="101" t="s">
        <v>164</v>
      </c>
      <c r="AU733" s="101" t="s">
        <v>83</v>
      </c>
      <c r="AV733" s="9" t="s">
        <v>83</v>
      </c>
      <c r="AW733" s="9" t="s">
        <v>30</v>
      </c>
      <c r="AX733" s="9" t="s">
        <v>73</v>
      </c>
      <c r="AY733" s="101" t="s">
        <v>156</v>
      </c>
    </row>
    <row r="734" spans="1:65" s="10" customFormat="1">
      <c r="B734" s="106"/>
      <c r="C734" s="280"/>
      <c r="D734" s="273" t="s">
        <v>164</v>
      </c>
      <c r="E734" s="281" t="s">
        <v>1</v>
      </c>
      <c r="F734" s="282" t="s">
        <v>167</v>
      </c>
      <c r="G734" s="280"/>
      <c r="H734" s="283">
        <v>6.84</v>
      </c>
      <c r="I734" s="108"/>
      <c r="J734" s="280"/>
      <c r="K734" s="280"/>
      <c r="L734" s="106"/>
      <c r="M734" s="109"/>
      <c r="N734" s="110"/>
      <c r="O734" s="110"/>
      <c r="P734" s="110"/>
      <c r="Q734" s="110"/>
      <c r="R734" s="110"/>
      <c r="S734" s="110"/>
      <c r="T734" s="111"/>
      <c r="AT734" s="107" t="s">
        <v>164</v>
      </c>
      <c r="AU734" s="107" t="s">
        <v>83</v>
      </c>
      <c r="AV734" s="10" t="s">
        <v>163</v>
      </c>
      <c r="AW734" s="10" t="s">
        <v>30</v>
      </c>
      <c r="AX734" s="10" t="s">
        <v>81</v>
      </c>
      <c r="AY734" s="107" t="s">
        <v>156</v>
      </c>
    </row>
    <row r="735" spans="1:65" s="2" customFormat="1" ht="37.9" customHeight="1">
      <c r="A735" s="21"/>
      <c r="B735" s="86"/>
      <c r="C735" s="266" t="s">
        <v>485</v>
      </c>
      <c r="D735" s="266" t="s">
        <v>158</v>
      </c>
      <c r="E735" s="267" t="s">
        <v>694</v>
      </c>
      <c r="F735" s="268" t="s">
        <v>695</v>
      </c>
      <c r="G735" s="269" t="s">
        <v>355</v>
      </c>
      <c r="H735" s="270">
        <v>11</v>
      </c>
      <c r="I735" s="87"/>
      <c r="J735" s="271">
        <f>ROUND(I735*H735,2)</f>
        <v>0</v>
      </c>
      <c r="K735" s="268" t="s">
        <v>162</v>
      </c>
      <c r="L735" s="22"/>
      <c r="M735" s="88" t="s">
        <v>1</v>
      </c>
      <c r="N735" s="89" t="s">
        <v>38</v>
      </c>
      <c r="O735" s="36"/>
      <c r="P735" s="90">
        <f>O735*H735</f>
        <v>0</v>
      </c>
      <c r="Q735" s="90">
        <v>5.9999999999999995E-4</v>
      </c>
      <c r="R735" s="90">
        <f>Q735*H735</f>
        <v>6.5999999999999991E-3</v>
      </c>
      <c r="S735" s="90">
        <v>0</v>
      </c>
      <c r="T735" s="91">
        <f>S735*H735</f>
        <v>0</v>
      </c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R735" s="92" t="s">
        <v>201</v>
      </c>
      <c r="AT735" s="92" t="s">
        <v>158</v>
      </c>
      <c r="AU735" s="92" t="s">
        <v>83</v>
      </c>
      <c r="AY735" s="12" t="s">
        <v>156</v>
      </c>
      <c r="BE735" s="93">
        <f>IF(N735="základní",J735,0)</f>
        <v>0</v>
      </c>
      <c r="BF735" s="93">
        <f>IF(N735="snížená",J735,0)</f>
        <v>0</v>
      </c>
      <c r="BG735" s="93">
        <f>IF(N735="zákl. přenesená",J735,0)</f>
        <v>0</v>
      </c>
      <c r="BH735" s="93">
        <f>IF(N735="sníž. přenesená",J735,0)</f>
        <v>0</v>
      </c>
      <c r="BI735" s="93">
        <f>IF(N735="nulová",J735,0)</f>
        <v>0</v>
      </c>
      <c r="BJ735" s="12" t="s">
        <v>81</v>
      </c>
      <c r="BK735" s="93">
        <f>ROUND(I735*H735,2)</f>
        <v>0</v>
      </c>
      <c r="BL735" s="12" t="s">
        <v>201</v>
      </c>
      <c r="BM735" s="92" t="s">
        <v>696</v>
      </c>
    </row>
    <row r="736" spans="1:65" s="2" customFormat="1" ht="33" customHeight="1">
      <c r="A736" s="21"/>
      <c r="B736" s="86"/>
      <c r="C736" s="266" t="s">
        <v>697</v>
      </c>
      <c r="D736" s="266" t="s">
        <v>158</v>
      </c>
      <c r="E736" s="267" t="s">
        <v>698</v>
      </c>
      <c r="F736" s="268" t="s">
        <v>699</v>
      </c>
      <c r="G736" s="269" t="s">
        <v>161</v>
      </c>
      <c r="H736" s="270">
        <v>4.5599999999999996</v>
      </c>
      <c r="I736" s="87"/>
      <c r="J736" s="271">
        <f>ROUND(I736*H736,2)</f>
        <v>0</v>
      </c>
      <c r="K736" s="268" t="s">
        <v>162</v>
      </c>
      <c r="L736" s="22"/>
      <c r="M736" s="88" t="s">
        <v>1</v>
      </c>
      <c r="N736" s="89" t="s">
        <v>38</v>
      </c>
      <c r="O736" s="36"/>
      <c r="P736" s="90">
        <f>O736*H736</f>
        <v>0</v>
      </c>
      <c r="Q736" s="90">
        <v>2.2000000000000001E-4</v>
      </c>
      <c r="R736" s="90">
        <f>Q736*H736</f>
        <v>1.0031999999999999E-3</v>
      </c>
      <c r="S736" s="90">
        <v>0</v>
      </c>
      <c r="T736" s="91">
        <f>S736*H736</f>
        <v>0</v>
      </c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R736" s="92" t="s">
        <v>201</v>
      </c>
      <c r="AT736" s="92" t="s">
        <v>158</v>
      </c>
      <c r="AU736" s="92" t="s">
        <v>83</v>
      </c>
      <c r="AY736" s="12" t="s">
        <v>156</v>
      </c>
      <c r="BE736" s="93">
        <f>IF(N736="základní",J736,0)</f>
        <v>0</v>
      </c>
      <c r="BF736" s="93">
        <f>IF(N736="snížená",J736,0)</f>
        <v>0</v>
      </c>
      <c r="BG736" s="93">
        <f>IF(N736="zákl. přenesená",J736,0)</f>
        <v>0</v>
      </c>
      <c r="BH736" s="93">
        <f>IF(N736="sníž. přenesená",J736,0)</f>
        <v>0</v>
      </c>
      <c r="BI736" s="93">
        <f>IF(N736="nulová",J736,0)</f>
        <v>0</v>
      </c>
      <c r="BJ736" s="12" t="s">
        <v>81</v>
      </c>
      <c r="BK736" s="93">
        <f>ROUND(I736*H736,2)</f>
        <v>0</v>
      </c>
      <c r="BL736" s="12" t="s">
        <v>201</v>
      </c>
      <c r="BM736" s="92" t="s">
        <v>700</v>
      </c>
    </row>
    <row r="737" spans="1:65" s="8" customFormat="1">
      <c r="B737" s="94"/>
      <c r="C737" s="272"/>
      <c r="D737" s="273" t="s">
        <v>164</v>
      </c>
      <c r="E737" s="274" t="s">
        <v>1</v>
      </c>
      <c r="F737" s="275" t="s">
        <v>685</v>
      </c>
      <c r="G737" s="272"/>
      <c r="H737" s="274" t="s">
        <v>1</v>
      </c>
      <c r="I737" s="96"/>
      <c r="J737" s="272"/>
      <c r="K737" s="272"/>
      <c r="L737" s="94"/>
      <c r="M737" s="97"/>
      <c r="N737" s="98"/>
      <c r="O737" s="98"/>
      <c r="P737" s="98"/>
      <c r="Q737" s="98"/>
      <c r="R737" s="98"/>
      <c r="S737" s="98"/>
      <c r="T737" s="99"/>
      <c r="AT737" s="95" t="s">
        <v>164</v>
      </c>
      <c r="AU737" s="95" t="s">
        <v>83</v>
      </c>
      <c r="AV737" s="8" t="s">
        <v>81</v>
      </c>
      <c r="AW737" s="8" t="s">
        <v>30</v>
      </c>
      <c r="AX737" s="8" t="s">
        <v>73</v>
      </c>
      <c r="AY737" s="95" t="s">
        <v>156</v>
      </c>
    </row>
    <row r="738" spans="1:65" s="9" customFormat="1">
      <c r="B738" s="100"/>
      <c r="C738" s="276"/>
      <c r="D738" s="273" t="s">
        <v>164</v>
      </c>
      <c r="E738" s="277" t="s">
        <v>1</v>
      </c>
      <c r="F738" s="278" t="s">
        <v>233</v>
      </c>
      <c r="G738" s="276"/>
      <c r="H738" s="279">
        <v>4.5599999999999996</v>
      </c>
      <c r="I738" s="102"/>
      <c r="J738" s="276"/>
      <c r="K738" s="276"/>
      <c r="L738" s="100"/>
      <c r="M738" s="103"/>
      <c r="N738" s="104"/>
      <c r="O738" s="104"/>
      <c r="P738" s="104"/>
      <c r="Q738" s="104"/>
      <c r="R738" s="104"/>
      <c r="S738" s="104"/>
      <c r="T738" s="105"/>
      <c r="AT738" s="101" t="s">
        <v>164</v>
      </c>
      <c r="AU738" s="101" t="s">
        <v>83</v>
      </c>
      <c r="AV738" s="9" t="s">
        <v>83</v>
      </c>
      <c r="AW738" s="9" t="s">
        <v>30</v>
      </c>
      <c r="AX738" s="9" t="s">
        <v>73</v>
      </c>
      <c r="AY738" s="101" t="s">
        <v>156</v>
      </c>
    </row>
    <row r="739" spans="1:65" s="10" customFormat="1">
      <c r="B739" s="106"/>
      <c r="C739" s="280"/>
      <c r="D739" s="273" t="s">
        <v>164</v>
      </c>
      <c r="E739" s="281" t="s">
        <v>1</v>
      </c>
      <c r="F739" s="282" t="s">
        <v>167</v>
      </c>
      <c r="G739" s="280"/>
      <c r="H739" s="283">
        <v>4.5599999999999996</v>
      </c>
      <c r="I739" s="108"/>
      <c r="J739" s="280"/>
      <c r="K739" s="280"/>
      <c r="L739" s="106"/>
      <c r="M739" s="109"/>
      <c r="N739" s="110"/>
      <c r="O739" s="110"/>
      <c r="P739" s="110"/>
      <c r="Q739" s="110"/>
      <c r="R739" s="110"/>
      <c r="S739" s="110"/>
      <c r="T739" s="111"/>
      <c r="AT739" s="107" t="s">
        <v>164</v>
      </c>
      <c r="AU739" s="107" t="s">
        <v>83</v>
      </c>
      <c r="AV739" s="10" t="s">
        <v>163</v>
      </c>
      <c r="AW739" s="10" t="s">
        <v>30</v>
      </c>
      <c r="AX739" s="10" t="s">
        <v>81</v>
      </c>
      <c r="AY739" s="107" t="s">
        <v>156</v>
      </c>
    </row>
    <row r="740" spans="1:65" s="2" customFormat="1" ht="24.2" customHeight="1">
      <c r="A740" s="21"/>
      <c r="B740" s="86"/>
      <c r="C740" s="266" t="s">
        <v>499</v>
      </c>
      <c r="D740" s="266" t="s">
        <v>158</v>
      </c>
      <c r="E740" s="267" t="s">
        <v>701</v>
      </c>
      <c r="F740" s="268" t="s">
        <v>702</v>
      </c>
      <c r="G740" s="269" t="s">
        <v>161</v>
      </c>
      <c r="H740" s="270">
        <v>4.5599999999999996</v>
      </c>
      <c r="I740" s="87"/>
      <c r="J740" s="271">
        <f>ROUND(I740*H740,2)</f>
        <v>0</v>
      </c>
      <c r="K740" s="268" t="s">
        <v>162</v>
      </c>
      <c r="L740" s="22"/>
      <c r="M740" s="88" t="s">
        <v>1</v>
      </c>
      <c r="N740" s="89" t="s">
        <v>38</v>
      </c>
      <c r="O740" s="36"/>
      <c r="P740" s="90">
        <f>O740*H740</f>
        <v>0</v>
      </c>
      <c r="Q740" s="90">
        <v>0</v>
      </c>
      <c r="R740" s="90">
        <f>Q740*H740</f>
        <v>0</v>
      </c>
      <c r="S740" s="90">
        <v>3.5999999999999999E-3</v>
      </c>
      <c r="T740" s="91">
        <f>S740*H740</f>
        <v>1.6415999999999997E-2</v>
      </c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R740" s="92" t="s">
        <v>201</v>
      </c>
      <c r="AT740" s="92" t="s">
        <v>158</v>
      </c>
      <c r="AU740" s="92" t="s">
        <v>83</v>
      </c>
      <c r="AY740" s="12" t="s">
        <v>156</v>
      </c>
      <c r="BE740" s="93">
        <f>IF(N740="základní",J740,0)</f>
        <v>0</v>
      </c>
      <c r="BF740" s="93">
        <f>IF(N740="snížená",J740,0)</f>
        <v>0</v>
      </c>
      <c r="BG740" s="93">
        <f>IF(N740="zákl. přenesená",J740,0)</f>
        <v>0</v>
      </c>
      <c r="BH740" s="93">
        <f>IF(N740="sníž. přenesená",J740,0)</f>
        <v>0</v>
      </c>
      <c r="BI740" s="93">
        <f>IF(N740="nulová",J740,0)</f>
        <v>0</v>
      </c>
      <c r="BJ740" s="12" t="s">
        <v>81</v>
      </c>
      <c r="BK740" s="93">
        <f>ROUND(I740*H740,2)</f>
        <v>0</v>
      </c>
      <c r="BL740" s="12" t="s">
        <v>201</v>
      </c>
      <c r="BM740" s="92" t="s">
        <v>703</v>
      </c>
    </row>
    <row r="741" spans="1:65" s="8" customFormat="1">
      <c r="B741" s="94"/>
      <c r="C741" s="272"/>
      <c r="D741" s="273" t="s">
        <v>164</v>
      </c>
      <c r="E741" s="274" t="s">
        <v>1</v>
      </c>
      <c r="F741" s="275" t="s">
        <v>704</v>
      </c>
      <c r="G741" s="272"/>
      <c r="H741" s="274" t="s">
        <v>1</v>
      </c>
      <c r="I741" s="96"/>
      <c r="J741" s="272"/>
      <c r="K741" s="272"/>
      <c r="L741" s="94"/>
      <c r="M741" s="97"/>
      <c r="N741" s="98"/>
      <c r="O741" s="98"/>
      <c r="P741" s="98"/>
      <c r="Q741" s="98"/>
      <c r="R741" s="98"/>
      <c r="S741" s="98"/>
      <c r="T741" s="99"/>
      <c r="AT741" s="95" t="s">
        <v>164</v>
      </c>
      <c r="AU741" s="95" t="s">
        <v>83</v>
      </c>
      <c r="AV741" s="8" t="s">
        <v>81</v>
      </c>
      <c r="AW741" s="8" t="s">
        <v>30</v>
      </c>
      <c r="AX741" s="8" t="s">
        <v>73</v>
      </c>
      <c r="AY741" s="95" t="s">
        <v>156</v>
      </c>
    </row>
    <row r="742" spans="1:65" s="9" customFormat="1">
      <c r="B742" s="100"/>
      <c r="C742" s="276"/>
      <c r="D742" s="273" t="s">
        <v>164</v>
      </c>
      <c r="E742" s="277" t="s">
        <v>1</v>
      </c>
      <c r="F742" s="278" t="s">
        <v>233</v>
      </c>
      <c r="G742" s="276"/>
      <c r="H742" s="279">
        <v>4.5599999999999996</v>
      </c>
      <c r="I742" s="102"/>
      <c r="J742" s="276"/>
      <c r="K742" s="276"/>
      <c r="L742" s="100"/>
      <c r="M742" s="103"/>
      <c r="N742" s="104"/>
      <c r="O742" s="104"/>
      <c r="P742" s="104"/>
      <c r="Q742" s="104"/>
      <c r="R742" s="104"/>
      <c r="S742" s="104"/>
      <c r="T742" s="105"/>
      <c r="AT742" s="101" t="s">
        <v>164</v>
      </c>
      <c r="AU742" s="101" t="s">
        <v>83</v>
      </c>
      <c r="AV742" s="9" t="s">
        <v>83</v>
      </c>
      <c r="AW742" s="9" t="s">
        <v>30</v>
      </c>
      <c r="AX742" s="9" t="s">
        <v>73</v>
      </c>
      <c r="AY742" s="101" t="s">
        <v>156</v>
      </c>
    </row>
    <row r="743" spans="1:65" s="10" customFormat="1">
      <c r="B743" s="106"/>
      <c r="C743" s="280"/>
      <c r="D743" s="273" t="s">
        <v>164</v>
      </c>
      <c r="E743" s="281" t="s">
        <v>1</v>
      </c>
      <c r="F743" s="282" t="s">
        <v>167</v>
      </c>
      <c r="G743" s="280"/>
      <c r="H743" s="283">
        <v>4.5599999999999996</v>
      </c>
      <c r="I743" s="108"/>
      <c r="J743" s="280"/>
      <c r="K743" s="280"/>
      <c r="L743" s="106"/>
      <c r="M743" s="109"/>
      <c r="N743" s="110"/>
      <c r="O743" s="110"/>
      <c r="P743" s="110"/>
      <c r="Q743" s="110"/>
      <c r="R743" s="110"/>
      <c r="S743" s="110"/>
      <c r="T743" s="111"/>
      <c r="AT743" s="107" t="s">
        <v>164</v>
      </c>
      <c r="AU743" s="107" t="s">
        <v>83</v>
      </c>
      <c r="AV743" s="10" t="s">
        <v>163</v>
      </c>
      <c r="AW743" s="10" t="s">
        <v>30</v>
      </c>
      <c r="AX743" s="10" t="s">
        <v>81</v>
      </c>
      <c r="AY743" s="107" t="s">
        <v>156</v>
      </c>
    </row>
    <row r="744" spans="1:65" s="2" customFormat="1" ht="24.2" customHeight="1">
      <c r="A744" s="21"/>
      <c r="B744" s="86"/>
      <c r="C744" s="266" t="s">
        <v>705</v>
      </c>
      <c r="D744" s="266" t="s">
        <v>158</v>
      </c>
      <c r="E744" s="267" t="s">
        <v>706</v>
      </c>
      <c r="F744" s="268" t="s">
        <v>707</v>
      </c>
      <c r="G744" s="269" t="s">
        <v>161</v>
      </c>
      <c r="H744" s="270">
        <v>6.84</v>
      </c>
      <c r="I744" s="87"/>
      <c r="J744" s="271">
        <f>ROUND(I744*H744,2)</f>
        <v>0</v>
      </c>
      <c r="K744" s="268" t="s">
        <v>162</v>
      </c>
      <c r="L744" s="22"/>
      <c r="M744" s="88" t="s">
        <v>1</v>
      </c>
      <c r="N744" s="89" t="s">
        <v>38</v>
      </c>
      <c r="O744" s="36"/>
      <c r="P744" s="90">
        <f>O744*H744</f>
        <v>0</v>
      </c>
      <c r="Q744" s="90">
        <v>0</v>
      </c>
      <c r="R744" s="90">
        <f>Q744*H744</f>
        <v>0</v>
      </c>
      <c r="S744" s="90">
        <v>0</v>
      </c>
      <c r="T744" s="91">
        <f>S744*H744</f>
        <v>0</v>
      </c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R744" s="92" t="s">
        <v>201</v>
      </c>
      <c r="AT744" s="92" t="s">
        <v>158</v>
      </c>
      <c r="AU744" s="92" t="s">
        <v>83</v>
      </c>
      <c r="AY744" s="12" t="s">
        <v>156</v>
      </c>
      <c r="BE744" s="93">
        <f>IF(N744="základní",J744,0)</f>
        <v>0</v>
      </c>
      <c r="BF744" s="93">
        <f>IF(N744="snížená",J744,0)</f>
        <v>0</v>
      </c>
      <c r="BG744" s="93">
        <f>IF(N744="zákl. přenesená",J744,0)</f>
        <v>0</v>
      </c>
      <c r="BH744" s="93">
        <f>IF(N744="sníž. přenesená",J744,0)</f>
        <v>0</v>
      </c>
      <c r="BI744" s="93">
        <f>IF(N744="nulová",J744,0)</f>
        <v>0</v>
      </c>
      <c r="BJ744" s="12" t="s">
        <v>81</v>
      </c>
      <c r="BK744" s="93">
        <f>ROUND(I744*H744,2)</f>
        <v>0</v>
      </c>
      <c r="BL744" s="12" t="s">
        <v>201</v>
      </c>
      <c r="BM744" s="92" t="s">
        <v>708</v>
      </c>
    </row>
    <row r="745" spans="1:65" s="8" customFormat="1">
      <c r="B745" s="94"/>
      <c r="C745" s="272"/>
      <c r="D745" s="273" t="s">
        <v>164</v>
      </c>
      <c r="E745" s="274" t="s">
        <v>1</v>
      </c>
      <c r="F745" s="275" t="s">
        <v>685</v>
      </c>
      <c r="G745" s="272"/>
      <c r="H745" s="274" t="s">
        <v>1</v>
      </c>
      <c r="I745" s="96"/>
      <c r="J745" s="272"/>
      <c r="K745" s="272"/>
      <c r="L745" s="94"/>
      <c r="M745" s="97"/>
      <c r="N745" s="98"/>
      <c r="O745" s="98"/>
      <c r="P745" s="98"/>
      <c r="Q745" s="98"/>
      <c r="R745" s="98"/>
      <c r="S745" s="98"/>
      <c r="T745" s="99"/>
      <c r="AT745" s="95" t="s">
        <v>164</v>
      </c>
      <c r="AU745" s="95" t="s">
        <v>83</v>
      </c>
      <c r="AV745" s="8" t="s">
        <v>81</v>
      </c>
      <c r="AW745" s="8" t="s">
        <v>30</v>
      </c>
      <c r="AX745" s="8" t="s">
        <v>73</v>
      </c>
      <c r="AY745" s="95" t="s">
        <v>156</v>
      </c>
    </row>
    <row r="746" spans="1:65" s="9" customFormat="1">
      <c r="B746" s="100"/>
      <c r="C746" s="276"/>
      <c r="D746" s="273" t="s">
        <v>164</v>
      </c>
      <c r="E746" s="277" t="s">
        <v>1</v>
      </c>
      <c r="F746" s="278" t="s">
        <v>233</v>
      </c>
      <c r="G746" s="276"/>
      <c r="H746" s="279">
        <v>4.5599999999999996</v>
      </c>
      <c r="I746" s="102"/>
      <c r="J746" s="276"/>
      <c r="K746" s="276"/>
      <c r="L746" s="100"/>
      <c r="M746" s="103"/>
      <c r="N746" s="104"/>
      <c r="O746" s="104"/>
      <c r="P746" s="104"/>
      <c r="Q746" s="104"/>
      <c r="R746" s="104"/>
      <c r="S746" s="104"/>
      <c r="T746" s="105"/>
      <c r="AT746" s="101" t="s">
        <v>164</v>
      </c>
      <c r="AU746" s="101" t="s">
        <v>83</v>
      </c>
      <c r="AV746" s="9" t="s">
        <v>83</v>
      </c>
      <c r="AW746" s="9" t="s">
        <v>30</v>
      </c>
      <c r="AX746" s="9" t="s">
        <v>73</v>
      </c>
      <c r="AY746" s="101" t="s">
        <v>156</v>
      </c>
    </row>
    <row r="747" spans="1:65" s="8" customFormat="1">
      <c r="B747" s="94"/>
      <c r="C747" s="272"/>
      <c r="D747" s="273" t="s">
        <v>164</v>
      </c>
      <c r="E747" s="274" t="s">
        <v>1</v>
      </c>
      <c r="F747" s="275" t="s">
        <v>686</v>
      </c>
      <c r="G747" s="272"/>
      <c r="H747" s="274" t="s">
        <v>1</v>
      </c>
      <c r="I747" s="96"/>
      <c r="J747" s="272"/>
      <c r="K747" s="272"/>
      <c r="L747" s="94"/>
      <c r="M747" s="97"/>
      <c r="N747" s="98"/>
      <c r="O747" s="98"/>
      <c r="P747" s="98"/>
      <c r="Q747" s="98"/>
      <c r="R747" s="98"/>
      <c r="S747" s="98"/>
      <c r="T747" s="99"/>
      <c r="AT747" s="95" t="s">
        <v>164</v>
      </c>
      <c r="AU747" s="95" t="s">
        <v>83</v>
      </c>
      <c r="AV747" s="8" t="s">
        <v>81</v>
      </c>
      <c r="AW747" s="8" t="s">
        <v>30</v>
      </c>
      <c r="AX747" s="8" t="s">
        <v>73</v>
      </c>
      <c r="AY747" s="95" t="s">
        <v>156</v>
      </c>
    </row>
    <row r="748" spans="1:65" s="9" customFormat="1">
      <c r="B748" s="100"/>
      <c r="C748" s="276"/>
      <c r="D748" s="273" t="s">
        <v>164</v>
      </c>
      <c r="E748" s="277" t="s">
        <v>1</v>
      </c>
      <c r="F748" s="278" t="s">
        <v>687</v>
      </c>
      <c r="G748" s="276"/>
      <c r="H748" s="279">
        <v>2.2799999999999998</v>
      </c>
      <c r="I748" s="102"/>
      <c r="J748" s="276"/>
      <c r="K748" s="276"/>
      <c r="L748" s="100"/>
      <c r="M748" s="103"/>
      <c r="N748" s="104"/>
      <c r="O748" s="104"/>
      <c r="P748" s="104"/>
      <c r="Q748" s="104"/>
      <c r="R748" s="104"/>
      <c r="S748" s="104"/>
      <c r="T748" s="105"/>
      <c r="AT748" s="101" t="s">
        <v>164</v>
      </c>
      <c r="AU748" s="101" t="s">
        <v>83</v>
      </c>
      <c r="AV748" s="9" t="s">
        <v>83</v>
      </c>
      <c r="AW748" s="9" t="s">
        <v>30</v>
      </c>
      <c r="AX748" s="9" t="s">
        <v>73</v>
      </c>
      <c r="AY748" s="101" t="s">
        <v>156</v>
      </c>
    </row>
    <row r="749" spans="1:65" s="10" customFormat="1">
      <c r="B749" s="106"/>
      <c r="C749" s="280"/>
      <c r="D749" s="273" t="s">
        <v>164</v>
      </c>
      <c r="E749" s="281" t="s">
        <v>1</v>
      </c>
      <c r="F749" s="282" t="s">
        <v>167</v>
      </c>
      <c r="G749" s="280"/>
      <c r="H749" s="283">
        <v>6.84</v>
      </c>
      <c r="I749" s="108"/>
      <c r="J749" s="280"/>
      <c r="K749" s="280"/>
      <c r="L749" s="106"/>
      <c r="M749" s="109"/>
      <c r="N749" s="110"/>
      <c r="O749" s="110"/>
      <c r="P749" s="110"/>
      <c r="Q749" s="110"/>
      <c r="R749" s="110"/>
      <c r="S749" s="110"/>
      <c r="T749" s="111"/>
      <c r="AT749" s="107" t="s">
        <v>164</v>
      </c>
      <c r="AU749" s="107" t="s">
        <v>83</v>
      </c>
      <c r="AV749" s="10" t="s">
        <v>163</v>
      </c>
      <c r="AW749" s="10" t="s">
        <v>30</v>
      </c>
      <c r="AX749" s="10" t="s">
        <v>81</v>
      </c>
      <c r="AY749" s="107" t="s">
        <v>156</v>
      </c>
    </row>
    <row r="750" spans="1:65" s="2" customFormat="1" ht="16.5" customHeight="1">
      <c r="A750" s="21"/>
      <c r="B750" s="86"/>
      <c r="C750" s="284" t="s">
        <v>505</v>
      </c>
      <c r="D750" s="284" t="s">
        <v>235</v>
      </c>
      <c r="E750" s="285" t="s">
        <v>709</v>
      </c>
      <c r="F750" s="286" t="s">
        <v>710</v>
      </c>
      <c r="G750" s="287" t="s">
        <v>161</v>
      </c>
      <c r="H750" s="288">
        <v>7.8659999999999997</v>
      </c>
      <c r="I750" s="112"/>
      <c r="J750" s="289">
        <f>ROUND(I750*H750,2)</f>
        <v>0</v>
      </c>
      <c r="K750" s="286" t="s">
        <v>162</v>
      </c>
      <c r="L750" s="113"/>
      <c r="M750" s="114" t="s">
        <v>1</v>
      </c>
      <c r="N750" s="115" t="s">
        <v>38</v>
      </c>
      <c r="O750" s="36"/>
      <c r="P750" s="90">
        <f>O750*H750</f>
        <v>0</v>
      </c>
      <c r="Q750" s="90">
        <v>2.9999999999999997E-4</v>
      </c>
      <c r="R750" s="90">
        <f>Q750*H750</f>
        <v>2.3597999999999996E-3</v>
      </c>
      <c r="S750" s="90">
        <v>0</v>
      </c>
      <c r="T750" s="91">
        <f>S750*H750</f>
        <v>0</v>
      </c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R750" s="92" t="s">
        <v>247</v>
      </c>
      <c r="AT750" s="92" t="s">
        <v>235</v>
      </c>
      <c r="AU750" s="92" t="s">
        <v>83</v>
      </c>
      <c r="AY750" s="12" t="s">
        <v>156</v>
      </c>
      <c r="BE750" s="93">
        <f>IF(N750="základní",J750,0)</f>
        <v>0</v>
      </c>
      <c r="BF750" s="93">
        <f>IF(N750="snížená",J750,0)</f>
        <v>0</v>
      </c>
      <c r="BG750" s="93">
        <f>IF(N750="zákl. přenesená",J750,0)</f>
        <v>0</v>
      </c>
      <c r="BH750" s="93">
        <f>IF(N750="sníž. přenesená",J750,0)</f>
        <v>0</v>
      </c>
      <c r="BI750" s="93">
        <f>IF(N750="nulová",J750,0)</f>
        <v>0</v>
      </c>
      <c r="BJ750" s="12" t="s">
        <v>81</v>
      </c>
      <c r="BK750" s="93">
        <f>ROUND(I750*H750,2)</f>
        <v>0</v>
      </c>
      <c r="BL750" s="12" t="s">
        <v>201</v>
      </c>
      <c r="BM750" s="92" t="s">
        <v>711</v>
      </c>
    </row>
    <row r="751" spans="1:65" s="9" customFormat="1">
      <c r="B751" s="100"/>
      <c r="C751" s="276"/>
      <c r="D751" s="273" t="s">
        <v>164</v>
      </c>
      <c r="E751" s="277" t="s">
        <v>1</v>
      </c>
      <c r="F751" s="278" t="s">
        <v>712</v>
      </c>
      <c r="G751" s="276"/>
      <c r="H751" s="279">
        <v>7.8659999999999997</v>
      </c>
      <c r="I751" s="102"/>
      <c r="J751" s="276"/>
      <c r="K751" s="276"/>
      <c r="L751" s="100"/>
      <c r="M751" s="103"/>
      <c r="N751" s="104"/>
      <c r="O751" s="104"/>
      <c r="P751" s="104"/>
      <c r="Q751" s="104"/>
      <c r="R751" s="104"/>
      <c r="S751" s="104"/>
      <c r="T751" s="105"/>
      <c r="AT751" s="101" t="s">
        <v>164</v>
      </c>
      <c r="AU751" s="101" t="s">
        <v>83</v>
      </c>
      <c r="AV751" s="9" t="s">
        <v>83</v>
      </c>
      <c r="AW751" s="9" t="s">
        <v>30</v>
      </c>
      <c r="AX751" s="9" t="s">
        <v>73</v>
      </c>
      <c r="AY751" s="101" t="s">
        <v>156</v>
      </c>
    </row>
    <row r="752" spans="1:65" s="10" customFormat="1">
      <c r="B752" s="106"/>
      <c r="C752" s="280"/>
      <c r="D752" s="273" t="s">
        <v>164</v>
      </c>
      <c r="E752" s="281" t="s">
        <v>1</v>
      </c>
      <c r="F752" s="282" t="s">
        <v>167</v>
      </c>
      <c r="G752" s="280"/>
      <c r="H752" s="283">
        <v>7.8659999999999997</v>
      </c>
      <c r="I752" s="108"/>
      <c r="J752" s="280"/>
      <c r="K752" s="280"/>
      <c r="L752" s="106"/>
      <c r="M752" s="109"/>
      <c r="N752" s="110"/>
      <c r="O752" s="110"/>
      <c r="P752" s="110"/>
      <c r="Q752" s="110"/>
      <c r="R752" s="110"/>
      <c r="S752" s="110"/>
      <c r="T752" s="111"/>
      <c r="AT752" s="107" t="s">
        <v>164</v>
      </c>
      <c r="AU752" s="107" t="s">
        <v>83</v>
      </c>
      <c r="AV752" s="10" t="s">
        <v>163</v>
      </c>
      <c r="AW752" s="10" t="s">
        <v>30</v>
      </c>
      <c r="AX752" s="10" t="s">
        <v>81</v>
      </c>
      <c r="AY752" s="107" t="s">
        <v>156</v>
      </c>
    </row>
    <row r="753" spans="1:65" s="2" customFormat="1" ht="24.2" customHeight="1">
      <c r="A753" s="21"/>
      <c r="B753" s="86"/>
      <c r="C753" s="266" t="s">
        <v>713</v>
      </c>
      <c r="D753" s="266" t="s">
        <v>158</v>
      </c>
      <c r="E753" s="267" t="s">
        <v>714</v>
      </c>
      <c r="F753" s="268" t="s">
        <v>715</v>
      </c>
      <c r="G753" s="269" t="s">
        <v>659</v>
      </c>
      <c r="H753" s="270">
        <v>2.4E-2</v>
      </c>
      <c r="I753" s="87"/>
      <c r="J753" s="271">
        <f>ROUND(I753*H753,2)</f>
        <v>0</v>
      </c>
      <c r="K753" s="268" t="s">
        <v>162</v>
      </c>
      <c r="L753" s="22"/>
      <c r="M753" s="88" t="s">
        <v>1</v>
      </c>
      <c r="N753" s="89" t="s">
        <v>38</v>
      </c>
      <c r="O753" s="36"/>
      <c r="P753" s="90">
        <f>O753*H753</f>
        <v>0</v>
      </c>
      <c r="Q753" s="90">
        <v>0</v>
      </c>
      <c r="R753" s="90">
        <f>Q753*H753</f>
        <v>0</v>
      </c>
      <c r="S753" s="90">
        <v>0</v>
      </c>
      <c r="T753" s="91">
        <f>S753*H753</f>
        <v>0</v>
      </c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R753" s="92" t="s">
        <v>201</v>
      </c>
      <c r="AT753" s="92" t="s">
        <v>158</v>
      </c>
      <c r="AU753" s="92" t="s">
        <v>83</v>
      </c>
      <c r="AY753" s="12" t="s">
        <v>156</v>
      </c>
      <c r="BE753" s="93">
        <f>IF(N753="základní",J753,0)</f>
        <v>0</v>
      </c>
      <c r="BF753" s="93">
        <f>IF(N753="snížená",J753,0)</f>
        <v>0</v>
      </c>
      <c r="BG753" s="93">
        <f>IF(N753="zákl. přenesená",J753,0)</f>
        <v>0</v>
      </c>
      <c r="BH753" s="93">
        <f>IF(N753="sníž. přenesená",J753,0)</f>
        <v>0</v>
      </c>
      <c r="BI753" s="93">
        <f>IF(N753="nulová",J753,0)</f>
        <v>0</v>
      </c>
      <c r="BJ753" s="12" t="s">
        <v>81</v>
      </c>
      <c r="BK753" s="93">
        <f>ROUND(I753*H753,2)</f>
        <v>0</v>
      </c>
      <c r="BL753" s="12" t="s">
        <v>201</v>
      </c>
      <c r="BM753" s="92" t="s">
        <v>716</v>
      </c>
    </row>
    <row r="754" spans="1:65" s="7" customFormat="1" ht="22.9" customHeight="1">
      <c r="B754" s="77"/>
      <c r="C754" s="260"/>
      <c r="D754" s="261" t="s">
        <v>72</v>
      </c>
      <c r="E754" s="264" t="s">
        <v>717</v>
      </c>
      <c r="F754" s="264" t="s">
        <v>718</v>
      </c>
      <c r="G754" s="260"/>
      <c r="H754" s="260"/>
      <c r="I754" s="79"/>
      <c r="J754" s="265">
        <f>BK754</f>
        <v>0</v>
      </c>
      <c r="K754" s="260"/>
      <c r="L754" s="77"/>
      <c r="M754" s="80"/>
      <c r="N754" s="81"/>
      <c r="O754" s="81"/>
      <c r="P754" s="82">
        <f>SUM(P755:P781)</f>
        <v>0</v>
      </c>
      <c r="Q754" s="81"/>
      <c r="R754" s="82">
        <f>SUM(R755:R781)</f>
        <v>0.16252</v>
      </c>
      <c r="S754" s="81"/>
      <c r="T754" s="83">
        <f>SUM(T755:T781)</f>
        <v>0</v>
      </c>
      <c r="AR754" s="78" t="s">
        <v>83</v>
      </c>
      <c r="AT754" s="84" t="s">
        <v>72</v>
      </c>
      <c r="AU754" s="84" t="s">
        <v>81</v>
      </c>
      <c r="AY754" s="78" t="s">
        <v>156</v>
      </c>
      <c r="BK754" s="85">
        <f>SUM(BK755:BK781)</f>
        <v>0</v>
      </c>
    </row>
    <row r="755" spans="1:65" s="2" customFormat="1" ht="33" customHeight="1">
      <c r="A755" s="21"/>
      <c r="B755" s="86"/>
      <c r="C755" s="266" t="s">
        <v>508</v>
      </c>
      <c r="D755" s="266" t="s">
        <v>158</v>
      </c>
      <c r="E755" s="267" t="s">
        <v>719</v>
      </c>
      <c r="F755" s="268" t="s">
        <v>720</v>
      </c>
      <c r="G755" s="269" t="s">
        <v>161</v>
      </c>
      <c r="H755" s="270">
        <v>692.11</v>
      </c>
      <c r="I755" s="87"/>
      <c r="J755" s="271">
        <f>ROUND(I755*H755,2)</f>
        <v>0</v>
      </c>
      <c r="K755" s="268" t="s">
        <v>162</v>
      </c>
      <c r="L755" s="22"/>
      <c r="M755" s="88" t="s">
        <v>1</v>
      </c>
      <c r="N755" s="89" t="s">
        <v>38</v>
      </c>
      <c r="O755" s="36"/>
      <c r="P755" s="90">
        <f>O755*H755</f>
        <v>0</v>
      </c>
      <c r="Q755" s="90">
        <v>0</v>
      </c>
      <c r="R755" s="90">
        <f>Q755*H755</f>
        <v>0</v>
      </c>
      <c r="S755" s="90">
        <v>0</v>
      </c>
      <c r="T755" s="91">
        <f>S755*H755</f>
        <v>0</v>
      </c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R755" s="92" t="s">
        <v>201</v>
      </c>
      <c r="AT755" s="92" t="s">
        <v>158</v>
      </c>
      <c r="AU755" s="92" t="s">
        <v>83</v>
      </c>
      <c r="AY755" s="12" t="s">
        <v>156</v>
      </c>
      <c r="BE755" s="93">
        <f>IF(N755="základní",J755,0)</f>
        <v>0</v>
      </c>
      <c r="BF755" s="93">
        <f>IF(N755="snížená",J755,0)</f>
        <v>0</v>
      </c>
      <c r="BG755" s="93">
        <f>IF(N755="zákl. přenesená",J755,0)</f>
        <v>0</v>
      </c>
      <c r="BH755" s="93">
        <f>IF(N755="sníž. přenesená",J755,0)</f>
        <v>0</v>
      </c>
      <c r="BI755" s="93">
        <f>IF(N755="nulová",J755,0)</f>
        <v>0</v>
      </c>
      <c r="BJ755" s="12" t="s">
        <v>81</v>
      </c>
      <c r="BK755" s="93">
        <f>ROUND(I755*H755,2)</f>
        <v>0</v>
      </c>
      <c r="BL755" s="12" t="s">
        <v>201</v>
      </c>
      <c r="BM755" s="92" t="s">
        <v>721</v>
      </c>
    </row>
    <row r="756" spans="1:65" s="8" customFormat="1">
      <c r="B756" s="94"/>
      <c r="C756" s="272"/>
      <c r="D756" s="273" t="s">
        <v>164</v>
      </c>
      <c r="E756" s="274" t="s">
        <v>1</v>
      </c>
      <c r="F756" s="275" t="s">
        <v>722</v>
      </c>
      <c r="G756" s="272"/>
      <c r="H756" s="274" t="s">
        <v>1</v>
      </c>
      <c r="I756" s="96"/>
      <c r="J756" s="272"/>
      <c r="K756" s="272"/>
      <c r="L756" s="94"/>
      <c r="M756" s="97"/>
      <c r="N756" s="98"/>
      <c r="O756" s="98"/>
      <c r="P756" s="98"/>
      <c r="Q756" s="98"/>
      <c r="R756" s="98"/>
      <c r="S756" s="98"/>
      <c r="T756" s="99"/>
      <c r="AT756" s="95" t="s">
        <v>164</v>
      </c>
      <c r="AU756" s="95" t="s">
        <v>83</v>
      </c>
      <c r="AV756" s="8" t="s">
        <v>81</v>
      </c>
      <c r="AW756" s="8" t="s">
        <v>30</v>
      </c>
      <c r="AX756" s="8" t="s">
        <v>73</v>
      </c>
      <c r="AY756" s="95" t="s">
        <v>156</v>
      </c>
    </row>
    <row r="757" spans="1:65" s="8" customFormat="1">
      <c r="B757" s="94"/>
      <c r="C757" s="272"/>
      <c r="D757" s="273" t="s">
        <v>164</v>
      </c>
      <c r="E757" s="274" t="s">
        <v>1</v>
      </c>
      <c r="F757" s="275" t="s">
        <v>723</v>
      </c>
      <c r="G757" s="272"/>
      <c r="H757" s="274" t="s">
        <v>1</v>
      </c>
      <c r="I757" s="96"/>
      <c r="J757" s="272"/>
      <c r="K757" s="272"/>
      <c r="L757" s="94"/>
      <c r="M757" s="97"/>
      <c r="N757" s="98"/>
      <c r="O757" s="98"/>
      <c r="P757" s="98"/>
      <c r="Q757" s="98"/>
      <c r="R757" s="98"/>
      <c r="S757" s="98"/>
      <c r="T757" s="99"/>
      <c r="AT757" s="95" t="s">
        <v>164</v>
      </c>
      <c r="AU757" s="95" t="s">
        <v>83</v>
      </c>
      <c r="AV757" s="8" t="s">
        <v>81</v>
      </c>
      <c r="AW757" s="8" t="s">
        <v>30</v>
      </c>
      <c r="AX757" s="8" t="s">
        <v>73</v>
      </c>
      <c r="AY757" s="95" t="s">
        <v>156</v>
      </c>
    </row>
    <row r="758" spans="1:65" s="9" customFormat="1">
      <c r="B758" s="100"/>
      <c r="C758" s="276"/>
      <c r="D758" s="273" t="s">
        <v>164</v>
      </c>
      <c r="E758" s="277" t="s">
        <v>1</v>
      </c>
      <c r="F758" s="278" t="s">
        <v>724</v>
      </c>
      <c r="G758" s="276"/>
      <c r="H758" s="279">
        <v>220.01</v>
      </c>
      <c r="I758" s="102"/>
      <c r="J758" s="276"/>
      <c r="K758" s="276"/>
      <c r="L758" s="100"/>
      <c r="M758" s="103"/>
      <c r="N758" s="104"/>
      <c r="O758" s="104"/>
      <c r="P758" s="104"/>
      <c r="Q758" s="104"/>
      <c r="R758" s="104"/>
      <c r="S758" s="104"/>
      <c r="T758" s="105"/>
      <c r="AT758" s="101" t="s">
        <v>164</v>
      </c>
      <c r="AU758" s="101" t="s">
        <v>83</v>
      </c>
      <c r="AV758" s="9" t="s">
        <v>83</v>
      </c>
      <c r="AW758" s="9" t="s">
        <v>30</v>
      </c>
      <c r="AX758" s="9" t="s">
        <v>73</v>
      </c>
      <c r="AY758" s="101" t="s">
        <v>156</v>
      </c>
    </row>
    <row r="759" spans="1:65" s="11" customFormat="1">
      <c r="B759" s="119"/>
      <c r="C759" s="291"/>
      <c r="D759" s="273" t="s">
        <v>164</v>
      </c>
      <c r="E759" s="292" t="s">
        <v>1</v>
      </c>
      <c r="F759" s="293" t="s">
        <v>303</v>
      </c>
      <c r="G759" s="291"/>
      <c r="H759" s="294">
        <v>220.01</v>
      </c>
      <c r="I759" s="121"/>
      <c r="J759" s="291"/>
      <c r="K759" s="291"/>
      <c r="L759" s="119"/>
      <c r="M759" s="122"/>
      <c r="N759" s="123"/>
      <c r="O759" s="123"/>
      <c r="P759" s="123"/>
      <c r="Q759" s="123"/>
      <c r="R759" s="123"/>
      <c r="S759" s="123"/>
      <c r="T759" s="124"/>
      <c r="AT759" s="120" t="s">
        <v>164</v>
      </c>
      <c r="AU759" s="120" t="s">
        <v>83</v>
      </c>
      <c r="AV759" s="11" t="s">
        <v>170</v>
      </c>
      <c r="AW759" s="11" t="s">
        <v>30</v>
      </c>
      <c r="AX759" s="11" t="s">
        <v>73</v>
      </c>
      <c r="AY759" s="120" t="s">
        <v>156</v>
      </c>
    </row>
    <row r="760" spans="1:65" s="8" customFormat="1">
      <c r="B760" s="94"/>
      <c r="C760" s="272"/>
      <c r="D760" s="273" t="s">
        <v>164</v>
      </c>
      <c r="E760" s="274" t="s">
        <v>1</v>
      </c>
      <c r="F760" s="275" t="s">
        <v>725</v>
      </c>
      <c r="G760" s="272"/>
      <c r="H760" s="274" t="s">
        <v>1</v>
      </c>
      <c r="I760" s="96"/>
      <c r="J760" s="272"/>
      <c r="K760" s="272"/>
      <c r="L760" s="94"/>
      <c r="M760" s="97"/>
      <c r="N760" s="98"/>
      <c r="O760" s="98"/>
      <c r="P760" s="98"/>
      <c r="Q760" s="98"/>
      <c r="R760" s="98"/>
      <c r="S760" s="98"/>
      <c r="T760" s="99"/>
      <c r="AT760" s="95" t="s">
        <v>164</v>
      </c>
      <c r="AU760" s="95" t="s">
        <v>83</v>
      </c>
      <c r="AV760" s="8" t="s">
        <v>81</v>
      </c>
      <c r="AW760" s="8" t="s">
        <v>30</v>
      </c>
      <c r="AX760" s="8" t="s">
        <v>73</v>
      </c>
      <c r="AY760" s="95" t="s">
        <v>156</v>
      </c>
    </row>
    <row r="761" spans="1:65" s="9" customFormat="1">
      <c r="B761" s="100"/>
      <c r="C761" s="276"/>
      <c r="D761" s="273" t="s">
        <v>164</v>
      </c>
      <c r="E761" s="277" t="s">
        <v>1</v>
      </c>
      <c r="F761" s="278" t="s">
        <v>726</v>
      </c>
      <c r="G761" s="276"/>
      <c r="H761" s="279">
        <v>376.5</v>
      </c>
      <c r="I761" s="102"/>
      <c r="J761" s="276"/>
      <c r="K761" s="276"/>
      <c r="L761" s="100"/>
      <c r="M761" s="103"/>
      <c r="N761" s="104"/>
      <c r="O761" s="104"/>
      <c r="P761" s="104"/>
      <c r="Q761" s="104"/>
      <c r="R761" s="104"/>
      <c r="S761" s="104"/>
      <c r="T761" s="105"/>
      <c r="AT761" s="101" t="s">
        <v>164</v>
      </c>
      <c r="AU761" s="101" t="s">
        <v>83</v>
      </c>
      <c r="AV761" s="9" t="s">
        <v>83</v>
      </c>
      <c r="AW761" s="9" t="s">
        <v>30</v>
      </c>
      <c r="AX761" s="9" t="s">
        <v>73</v>
      </c>
      <c r="AY761" s="101" t="s">
        <v>156</v>
      </c>
    </row>
    <row r="762" spans="1:65" s="11" customFormat="1">
      <c r="B762" s="119"/>
      <c r="C762" s="291"/>
      <c r="D762" s="273" t="s">
        <v>164</v>
      </c>
      <c r="E762" s="292" t="s">
        <v>1</v>
      </c>
      <c r="F762" s="293" t="s">
        <v>303</v>
      </c>
      <c r="G762" s="291"/>
      <c r="H762" s="294">
        <v>376.5</v>
      </c>
      <c r="I762" s="121"/>
      <c r="J762" s="291"/>
      <c r="K762" s="291"/>
      <c r="L762" s="119"/>
      <c r="M762" s="122"/>
      <c r="N762" s="123"/>
      <c r="O762" s="123"/>
      <c r="P762" s="123"/>
      <c r="Q762" s="123"/>
      <c r="R762" s="123"/>
      <c r="S762" s="123"/>
      <c r="T762" s="124"/>
      <c r="AT762" s="120" t="s">
        <v>164</v>
      </c>
      <c r="AU762" s="120" t="s">
        <v>83</v>
      </c>
      <c r="AV762" s="11" t="s">
        <v>170</v>
      </c>
      <c r="AW762" s="11" t="s">
        <v>30</v>
      </c>
      <c r="AX762" s="11" t="s">
        <v>73</v>
      </c>
      <c r="AY762" s="120" t="s">
        <v>156</v>
      </c>
    </row>
    <row r="763" spans="1:65" s="8" customFormat="1">
      <c r="B763" s="94"/>
      <c r="C763" s="272"/>
      <c r="D763" s="273" t="s">
        <v>164</v>
      </c>
      <c r="E763" s="274" t="s">
        <v>1</v>
      </c>
      <c r="F763" s="275" t="s">
        <v>727</v>
      </c>
      <c r="G763" s="272"/>
      <c r="H763" s="274" t="s">
        <v>1</v>
      </c>
      <c r="I763" s="96"/>
      <c r="J763" s="272"/>
      <c r="K763" s="272"/>
      <c r="L763" s="94"/>
      <c r="M763" s="97"/>
      <c r="N763" s="98"/>
      <c r="O763" s="98"/>
      <c r="P763" s="98"/>
      <c r="Q763" s="98"/>
      <c r="R763" s="98"/>
      <c r="S763" s="98"/>
      <c r="T763" s="99"/>
      <c r="AT763" s="95" t="s">
        <v>164</v>
      </c>
      <c r="AU763" s="95" t="s">
        <v>83</v>
      </c>
      <c r="AV763" s="8" t="s">
        <v>81</v>
      </c>
      <c r="AW763" s="8" t="s">
        <v>30</v>
      </c>
      <c r="AX763" s="8" t="s">
        <v>73</v>
      </c>
      <c r="AY763" s="95" t="s">
        <v>156</v>
      </c>
    </row>
    <row r="764" spans="1:65" s="9" customFormat="1">
      <c r="B764" s="100"/>
      <c r="C764" s="276"/>
      <c r="D764" s="273" t="s">
        <v>164</v>
      </c>
      <c r="E764" s="277" t="s">
        <v>1</v>
      </c>
      <c r="F764" s="278" t="s">
        <v>728</v>
      </c>
      <c r="G764" s="276"/>
      <c r="H764" s="279">
        <v>26.24</v>
      </c>
      <c r="I764" s="102"/>
      <c r="J764" s="276"/>
      <c r="K764" s="276"/>
      <c r="L764" s="100"/>
      <c r="M764" s="103"/>
      <c r="N764" s="104"/>
      <c r="O764" s="104"/>
      <c r="P764" s="104"/>
      <c r="Q764" s="104"/>
      <c r="R764" s="104"/>
      <c r="S764" s="104"/>
      <c r="T764" s="105"/>
      <c r="AT764" s="101" t="s">
        <v>164</v>
      </c>
      <c r="AU764" s="101" t="s">
        <v>83</v>
      </c>
      <c r="AV764" s="9" t="s">
        <v>83</v>
      </c>
      <c r="AW764" s="9" t="s">
        <v>30</v>
      </c>
      <c r="AX764" s="9" t="s">
        <v>73</v>
      </c>
      <c r="AY764" s="101" t="s">
        <v>156</v>
      </c>
    </row>
    <row r="765" spans="1:65" s="9" customFormat="1">
      <c r="B765" s="100"/>
      <c r="C765" s="276"/>
      <c r="D765" s="273" t="s">
        <v>164</v>
      </c>
      <c r="E765" s="277" t="s">
        <v>1</v>
      </c>
      <c r="F765" s="278" t="s">
        <v>729</v>
      </c>
      <c r="G765" s="276"/>
      <c r="H765" s="279">
        <v>69.36</v>
      </c>
      <c r="I765" s="102"/>
      <c r="J765" s="276"/>
      <c r="K765" s="276"/>
      <c r="L765" s="100"/>
      <c r="M765" s="103"/>
      <c r="N765" s="104"/>
      <c r="O765" s="104"/>
      <c r="P765" s="104"/>
      <c r="Q765" s="104"/>
      <c r="R765" s="104"/>
      <c r="S765" s="104"/>
      <c r="T765" s="105"/>
      <c r="AT765" s="101" t="s">
        <v>164</v>
      </c>
      <c r="AU765" s="101" t="s">
        <v>83</v>
      </c>
      <c r="AV765" s="9" t="s">
        <v>83</v>
      </c>
      <c r="AW765" s="9" t="s">
        <v>30</v>
      </c>
      <c r="AX765" s="9" t="s">
        <v>73</v>
      </c>
      <c r="AY765" s="101" t="s">
        <v>156</v>
      </c>
    </row>
    <row r="766" spans="1:65" s="11" customFormat="1">
      <c r="B766" s="119"/>
      <c r="C766" s="291"/>
      <c r="D766" s="273" t="s">
        <v>164</v>
      </c>
      <c r="E766" s="292" t="s">
        <v>1</v>
      </c>
      <c r="F766" s="293" t="s">
        <v>303</v>
      </c>
      <c r="G766" s="291"/>
      <c r="H766" s="294">
        <v>95.6</v>
      </c>
      <c r="I766" s="121"/>
      <c r="J766" s="291"/>
      <c r="K766" s="291"/>
      <c r="L766" s="119"/>
      <c r="M766" s="122"/>
      <c r="N766" s="123"/>
      <c r="O766" s="123"/>
      <c r="P766" s="123"/>
      <c r="Q766" s="123"/>
      <c r="R766" s="123"/>
      <c r="S766" s="123"/>
      <c r="T766" s="124"/>
      <c r="AT766" s="120" t="s">
        <v>164</v>
      </c>
      <c r="AU766" s="120" t="s">
        <v>83</v>
      </c>
      <c r="AV766" s="11" t="s">
        <v>170</v>
      </c>
      <c r="AW766" s="11" t="s">
        <v>30</v>
      </c>
      <c r="AX766" s="11" t="s">
        <v>73</v>
      </c>
      <c r="AY766" s="120" t="s">
        <v>156</v>
      </c>
    </row>
    <row r="767" spans="1:65" s="10" customFormat="1">
      <c r="B767" s="106"/>
      <c r="C767" s="280"/>
      <c r="D767" s="273" t="s">
        <v>164</v>
      </c>
      <c r="E767" s="281" t="s">
        <v>1</v>
      </c>
      <c r="F767" s="282" t="s">
        <v>167</v>
      </c>
      <c r="G767" s="280"/>
      <c r="H767" s="283">
        <v>692.11</v>
      </c>
      <c r="I767" s="108"/>
      <c r="J767" s="280"/>
      <c r="K767" s="280"/>
      <c r="L767" s="106"/>
      <c r="M767" s="109"/>
      <c r="N767" s="110"/>
      <c r="O767" s="110"/>
      <c r="P767" s="110"/>
      <c r="Q767" s="110"/>
      <c r="R767" s="110"/>
      <c r="S767" s="110"/>
      <c r="T767" s="111"/>
      <c r="AT767" s="107" t="s">
        <v>164</v>
      </c>
      <c r="AU767" s="107" t="s">
        <v>83</v>
      </c>
      <c r="AV767" s="10" t="s">
        <v>163</v>
      </c>
      <c r="AW767" s="10" t="s">
        <v>30</v>
      </c>
      <c r="AX767" s="10" t="s">
        <v>81</v>
      </c>
      <c r="AY767" s="107" t="s">
        <v>156</v>
      </c>
    </row>
    <row r="768" spans="1:65" s="2" customFormat="1" ht="21.75" customHeight="1">
      <c r="A768" s="21"/>
      <c r="B768" s="86"/>
      <c r="C768" s="284" t="s">
        <v>730</v>
      </c>
      <c r="D768" s="284" t="s">
        <v>235</v>
      </c>
      <c r="E768" s="285" t="s">
        <v>731</v>
      </c>
      <c r="F768" s="286" t="s">
        <v>732</v>
      </c>
      <c r="G768" s="287" t="s">
        <v>161</v>
      </c>
      <c r="H768" s="288">
        <v>105.16</v>
      </c>
      <c r="I768" s="112"/>
      <c r="J768" s="289">
        <f>ROUND(I768*H768,2)</f>
        <v>0</v>
      </c>
      <c r="K768" s="286" t="s">
        <v>162</v>
      </c>
      <c r="L768" s="113"/>
      <c r="M768" s="114" t="s">
        <v>1</v>
      </c>
      <c r="N768" s="115" t="s">
        <v>38</v>
      </c>
      <c r="O768" s="36"/>
      <c r="P768" s="90">
        <f>O768*H768</f>
        <v>0</v>
      </c>
      <c r="Q768" s="90">
        <v>1.5E-3</v>
      </c>
      <c r="R768" s="90">
        <f>Q768*H768</f>
        <v>0.15773999999999999</v>
      </c>
      <c r="S768" s="90">
        <v>0</v>
      </c>
      <c r="T768" s="91">
        <f>S768*H768</f>
        <v>0</v>
      </c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R768" s="92" t="s">
        <v>247</v>
      </c>
      <c r="AT768" s="92" t="s">
        <v>235</v>
      </c>
      <c r="AU768" s="92" t="s">
        <v>83</v>
      </c>
      <c r="AY768" s="12" t="s">
        <v>156</v>
      </c>
      <c r="BE768" s="93">
        <f>IF(N768="základní",J768,0)</f>
        <v>0</v>
      </c>
      <c r="BF768" s="93">
        <f>IF(N768="snížená",J768,0)</f>
        <v>0</v>
      </c>
      <c r="BG768" s="93">
        <f>IF(N768="zákl. přenesená",J768,0)</f>
        <v>0</v>
      </c>
      <c r="BH768" s="93">
        <f>IF(N768="sníž. přenesená",J768,0)</f>
        <v>0</v>
      </c>
      <c r="BI768" s="93">
        <f>IF(N768="nulová",J768,0)</f>
        <v>0</v>
      </c>
      <c r="BJ768" s="12" t="s">
        <v>81</v>
      </c>
      <c r="BK768" s="93">
        <f>ROUND(I768*H768,2)</f>
        <v>0</v>
      </c>
      <c r="BL768" s="12" t="s">
        <v>201</v>
      </c>
      <c r="BM768" s="92" t="s">
        <v>733</v>
      </c>
    </row>
    <row r="769" spans="1:65" s="8" customFormat="1">
      <c r="B769" s="94"/>
      <c r="C769" s="272"/>
      <c r="D769" s="273" t="s">
        <v>164</v>
      </c>
      <c r="E769" s="274" t="s">
        <v>1</v>
      </c>
      <c r="F769" s="275" t="s">
        <v>722</v>
      </c>
      <c r="G769" s="272"/>
      <c r="H769" s="274" t="s">
        <v>1</v>
      </c>
      <c r="I769" s="96"/>
      <c r="J769" s="272"/>
      <c r="K769" s="272"/>
      <c r="L769" s="94"/>
      <c r="M769" s="97"/>
      <c r="N769" s="98"/>
      <c r="O769" s="98"/>
      <c r="P769" s="98"/>
      <c r="Q769" s="98"/>
      <c r="R769" s="98"/>
      <c r="S769" s="98"/>
      <c r="T769" s="99"/>
      <c r="AT769" s="95" t="s">
        <v>164</v>
      </c>
      <c r="AU769" s="95" t="s">
        <v>83</v>
      </c>
      <c r="AV769" s="8" t="s">
        <v>81</v>
      </c>
      <c r="AW769" s="8" t="s">
        <v>30</v>
      </c>
      <c r="AX769" s="8" t="s">
        <v>73</v>
      </c>
      <c r="AY769" s="95" t="s">
        <v>156</v>
      </c>
    </row>
    <row r="770" spans="1:65" s="8" customFormat="1">
      <c r="B770" s="94"/>
      <c r="C770" s="272"/>
      <c r="D770" s="273" t="s">
        <v>164</v>
      </c>
      <c r="E770" s="274" t="s">
        <v>1</v>
      </c>
      <c r="F770" s="275" t="s">
        <v>727</v>
      </c>
      <c r="G770" s="272"/>
      <c r="H770" s="274" t="s">
        <v>1</v>
      </c>
      <c r="I770" s="96"/>
      <c r="J770" s="272"/>
      <c r="K770" s="272"/>
      <c r="L770" s="94"/>
      <c r="M770" s="97"/>
      <c r="N770" s="98"/>
      <c r="O770" s="98"/>
      <c r="P770" s="98"/>
      <c r="Q770" s="98"/>
      <c r="R770" s="98"/>
      <c r="S770" s="98"/>
      <c r="T770" s="99"/>
      <c r="AT770" s="95" t="s">
        <v>164</v>
      </c>
      <c r="AU770" s="95" t="s">
        <v>83</v>
      </c>
      <c r="AV770" s="8" t="s">
        <v>81</v>
      </c>
      <c r="AW770" s="8" t="s">
        <v>30</v>
      </c>
      <c r="AX770" s="8" t="s">
        <v>73</v>
      </c>
      <c r="AY770" s="95" t="s">
        <v>156</v>
      </c>
    </row>
    <row r="771" spans="1:65" s="9" customFormat="1">
      <c r="B771" s="100"/>
      <c r="C771" s="276"/>
      <c r="D771" s="273" t="s">
        <v>164</v>
      </c>
      <c r="E771" s="277" t="s">
        <v>1</v>
      </c>
      <c r="F771" s="278" t="s">
        <v>728</v>
      </c>
      <c r="G771" s="276"/>
      <c r="H771" s="279">
        <v>26.24</v>
      </c>
      <c r="I771" s="102"/>
      <c r="J771" s="276"/>
      <c r="K771" s="276"/>
      <c r="L771" s="100"/>
      <c r="M771" s="103"/>
      <c r="N771" s="104"/>
      <c r="O771" s="104"/>
      <c r="P771" s="104"/>
      <c r="Q771" s="104"/>
      <c r="R771" s="104"/>
      <c r="S771" s="104"/>
      <c r="T771" s="105"/>
      <c r="AT771" s="101" t="s">
        <v>164</v>
      </c>
      <c r="AU771" s="101" t="s">
        <v>83</v>
      </c>
      <c r="AV771" s="9" t="s">
        <v>83</v>
      </c>
      <c r="AW771" s="9" t="s">
        <v>30</v>
      </c>
      <c r="AX771" s="9" t="s">
        <v>73</v>
      </c>
      <c r="AY771" s="101" t="s">
        <v>156</v>
      </c>
    </row>
    <row r="772" spans="1:65" s="9" customFormat="1">
      <c r="B772" s="100"/>
      <c r="C772" s="276"/>
      <c r="D772" s="273" t="s">
        <v>164</v>
      </c>
      <c r="E772" s="277" t="s">
        <v>1</v>
      </c>
      <c r="F772" s="278" t="s">
        <v>729</v>
      </c>
      <c r="G772" s="276"/>
      <c r="H772" s="279">
        <v>69.36</v>
      </c>
      <c r="I772" s="102"/>
      <c r="J772" s="276"/>
      <c r="K772" s="276"/>
      <c r="L772" s="100"/>
      <c r="M772" s="103"/>
      <c r="N772" s="104"/>
      <c r="O772" s="104"/>
      <c r="P772" s="104"/>
      <c r="Q772" s="104"/>
      <c r="R772" s="104"/>
      <c r="S772" s="104"/>
      <c r="T772" s="105"/>
      <c r="AT772" s="101" t="s">
        <v>164</v>
      </c>
      <c r="AU772" s="101" t="s">
        <v>83</v>
      </c>
      <c r="AV772" s="9" t="s">
        <v>83</v>
      </c>
      <c r="AW772" s="9" t="s">
        <v>30</v>
      </c>
      <c r="AX772" s="9" t="s">
        <v>73</v>
      </c>
      <c r="AY772" s="101" t="s">
        <v>156</v>
      </c>
    </row>
    <row r="773" spans="1:65" s="10" customFormat="1">
      <c r="B773" s="106"/>
      <c r="C773" s="280"/>
      <c r="D773" s="273" t="s">
        <v>164</v>
      </c>
      <c r="E773" s="281" t="s">
        <v>1</v>
      </c>
      <c r="F773" s="282" t="s">
        <v>167</v>
      </c>
      <c r="G773" s="280"/>
      <c r="H773" s="283">
        <v>95.6</v>
      </c>
      <c r="I773" s="108"/>
      <c r="J773" s="280"/>
      <c r="K773" s="280"/>
      <c r="L773" s="106"/>
      <c r="M773" s="109"/>
      <c r="N773" s="110"/>
      <c r="O773" s="110"/>
      <c r="P773" s="110"/>
      <c r="Q773" s="110"/>
      <c r="R773" s="110"/>
      <c r="S773" s="110"/>
      <c r="T773" s="111"/>
      <c r="AT773" s="107" t="s">
        <v>164</v>
      </c>
      <c r="AU773" s="107" t="s">
        <v>83</v>
      </c>
      <c r="AV773" s="10" t="s">
        <v>163</v>
      </c>
      <c r="AW773" s="10" t="s">
        <v>30</v>
      </c>
      <c r="AX773" s="10" t="s">
        <v>73</v>
      </c>
      <c r="AY773" s="107" t="s">
        <v>156</v>
      </c>
    </row>
    <row r="774" spans="1:65" s="9" customFormat="1">
      <c r="B774" s="100"/>
      <c r="C774" s="276"/>
      <c r="D774" s="273" t="s">
        <v>164</v>
      </c>
      <c r="E774" s="277" t="s">
        <v>1</v>
      </c>
      <c r="F774" s="278" t="s">
        <v>734</v>
      </c>
      <c r="G774" s="276"/>
      <c r="H774" s="279">
        <v>105.16</v>
      </c>
      <c r="I774" s="102"/>
      <c r="J774" s="276"/>
      <c r="K774" s="276"/>
      <c r="L774" s="100"/>
      <c r="M774" s="103"/>
      <c r="N774" s="104"/>
      <c r="O774" s="104"/>
      <c r="P774" s="104"/>
      <c r="Q774" s="104"/>
      <c r="R774" s="104"/>
      <c r="S774" s="104"/>
      <c r="T774" s="105"/>
      <c r="AT774" s="101" t="s">
        <v>164</v>
      </c>
      <c r="AU774" s="101" t="s">
        <v>83</v>
      </c>
      <c r="AV774" s="9" t="s">
        <v>83</v>
      </c>
      <c r="AW774" s="9" t="s">
        <v>30</v>
      </c>
      <c r="AX774" s="9" t="s">
        <v>73</v>
      </c>
      <c r="AY774" s="101" t="s">
        <v>156</v>
      </c>
    </row>
    <row r="775" spans="1:65" s="10" customFormat="1">
      <c r="B775" s="106"/>
      <c r="C775" s="280"/>
      <c r="D775" s="273" t="s">
        <v>164</v>
      </c>
      <c r="E775" s="281" t="s">
        <v>1</v>
      </c>
      <c r="F775" s="282" t="s">
        <v>167</v>
      </c>
      <c r="G775" s="280"/>
      <c r="H775" s="283">
        <v>105.16</v>
      </c>
      <c r="I775" s="108"/>
      <c r="J775" s="280"/>
      <c r="K775" s="280"/>
      <c r="L775" s="106"/>
      <c r="M775" s="109"/>
      <c r="N775" s="110"/>
      <c r="O775" s="110"/>
      <c r="P775" s="110"/>
      <c r="Q775" s="110"/>
      <c r="R775" s="110"/>
      <c r="S775" s="110"/>
      <c r="T775" s="111"/>
      <c r="AT775" s="107" t="s">
        <v>164</v>
      </c>
      <c r="AU775" s="107" t="s">
        <v>83</v>
      </c>
      <c r="AV775" s="10" t="s">
        <v>163</v>
      </c>
      <c r="AW775" s="10" t="s">
        <v>30</v>
      </c>
      <c r="AX775" s="10" t="s">
        <v>81</v>
      </c>
      <c r="AY775" s="107" t="s">
        <v>156</v>
      </c>
    </row>
    <row r="776" spans="1:65" s="2" customFormat="1" ht="24.2" customHeight="1">
      <c r="A776" s="21"/>
      <c r="B776" s="86"/>
      <c r="C776" s="266" t="s">
        <v>735</v>
      </c>
      <c r="D776" s="266" t="s">
        <v>158</v>
      </c>
      <c r="E776" s="267" t="s">
        <v>736</v>
      </c>
      <c r="F776" s="268" t="s">
        <v>737</v>
      </c>
      <c r="G776" s="269" t="s">
        <v>161</v>
      </c>
      <c r="H776" s="270">
        <v>95.6</v>
      </c>
      <c r="I776" s="87"/>
      <c r="J776" s="271">
        <f>ROUND(I776*H776,2)</f>
        <v>0</v>
      </c>
      <c r="K776" s="268" t="s">
        <v>162</v>
      </c>
      <c r="L776" s="22"/>
      <c r="M776" s="88" t="s">
        <v>1</v>
      </c>
      <c r="N776" s="89" t="s">
        <v>38</v>
      </c>
      <c r="O776" s="36"/>
      <c r="P776" s="90">
        <f>O776*H776</f>
        <v>0</v>
      </c>
      <c r="Q776" s="90">
        <v>5.0000000000000002E-5</v>
      </c>
      <c r="R776" s="90">
        <f>Q776*H776</f>
        <v>4.7799999999999995E-3</v>
      </c>
      <c r="S776" s="90">
        <v>0</v>
      </c>
      <c r="T776" s="91">
        <f>S776*H776</f>
        <v>0</v>
      </c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R776" s="92" t="s">
        <v>201</v>
      </c>
      <c r="AT776" s="92" t="s">
        <v>158</v>
      </c>
      <c r="AU776" s="92" t="s">
        <v>83</v>
      </c>
      <c r="AY776" s="12" t="s">
        <v>156</v>
      </c>
      <c r="BE776" s="93">
        <f>IF(N776="základní",J776,0)</f>
        <v>0</v>
      </c>
      <c r="BF776" s="93">
        <f>IF(N776="snížená",J776,0)</f>
        <v>0</v>
      </c>
      <c r="BG776" s="93">
        <f>IF(N776="zákl. přenesená",J776,0)</f>
        <v>0</v>
      </c>
      <c r="BH776" s="93">
        <f>IF(N776="sníž. přenesená",J776,0)</f>
        <v>0</v>
      </c>
      <c r="BI776" s="93">
        <f>IF(N776="nulová",J776,0)</f>
        <v>0</v>
      </c>
      <c r="BJ776" s="12" t="s">
        <v>81</v>
      </c>
      <c r="BK776" s="93">
        <f>ROUND(I776*H776,2)</f>
        <v>0</v>
      </c>
      <c r="BL776" s="12" t="s">
        <v>201</v>
      </c>
      <c r="BM776" s="92" t="s">
        <v>738</v>
      </c>
    </row>
    <row r="777" spans="1:65" s="8" customFormat="1">
      <c r="B777" s="94"/>
      <c r="C777" s="272"/>
      <c r="D777" s="273" t="s">
        <v>164</v>
      </c>
      <c r="E777" s="274" t="s">
        <v>1</v>
      </c>
      <c r="F777" s="275" t="s">
        <v>727</v>
      </c>
      <c r="G777" s="272"/>
      <c r="H777" s="274" t="s">
        <v>1</v>
      </c>
      <c r="I777" s="96"/>
      <c r="J777" s="272"/>
      <c r="K777" s="272"/>
      <c r="L777" s="94"/>
      <c r="M777" s="97"/>
      <c r="N777" s="98"/>
      <c r="O777" s="98"/>
      <c r="P777" s="98"/>
      <c r="Q777" s="98"/>
      <c r="R777" s="98"/>
      <c r="S777" s="98"/>
      <c r="T777" s="99"/>
      <c r="AT777" s="95" t="s">
        <v>164</v>
      </c>
      <c r="AU777" s="95" t="s">
        <v>83</v>
      </c>
      <c r="AV777" s="8" t="s">
        <v>81</v>
      </c>
      <c r="AW777" s="8" t="s">
        <v>30</v>
      </c>
      <c r="AX777" s="8" t="s">
        <v>73</v>
      </c>
      <c r="AY777" s="95" t="s">
        <v>156</v>
      </c>
    </row>
    <row r="778" spans="1:65" s="9" customFormat="1">
      <c r="B778" s="100"/>
      <c r="C778" s="276"/>
      <c r="D778" s="273" t="s">
        <v>164</v>
      </c>
      <c r="E778" s="277" t="s">
        <v>1</v>
      </c>
      <c r="F778" s="278" t="s">
        <v>728</v>
      </c>
      <c r="G778" s="276"/>
      <c r="H778" s="279">
        <v>26.24</v>
      </c>
      <c r="I778" s="102"/>
      <c r="J778" s="276"/>
      <c r="K778" s="276"/>
      <c r="L778" s="100"/>
      <c r="M778" s="103"/>
      <c r="N778" s="104"/>
      <c r="O778" s="104"/>
      <c r="P778" s="104"/>
      <c r="Q778" s="104"/>
      <c r="R778" s="104"/>
      <c r="S778" s="104"/>
      <c r="T778" s="105"/>
      <c r="AT778" s="101" t="s">
        <v>164</v>
      </c>
      <c r="AU778" s="101" t="s">
        <v>83</v>
      </c>
      <c r="AV778" s="9" t="s">
        <v>83</v>
      </c>
      <c r="AW778" s="9" t="s">
        <v>30</v>
      </c>
      <c r="AX778" s="9" t="s">
        <v>73</v>
      </c>
      <c r="AY778" s="101" t="s">
        <v>156</v>
      </c>
    </row>
    <row r="779" spans="1:65" s="9" customFormat="1">
      <c r="B779" s="100"/>
      <c r="C779" s="276"/>
      <c r="D779" s="273" t="s">
        <v>164</v>
      </c>
      <c r="E779" s="277" t="s">
        <v>1</v>
      </c>
      <c r="F779" s="278" t="s">
        <v>729</v>
      </c>
      <c r="G779" s="276"/>
      <c r="H779" s="279">
        <v>69.36</v>
      </c>
      <c r="I779" s="102"/>
      <c r="J779" s="276"/>
      <c r="K779" s="276"/>
      <c r="L779" s="100"/>
      <c r="M779" s="103"/>
      <c r="N779" s="104"/>
      <c r="O779" s="104"/>
      <c r="P779" s="104"/>
      <c r="Q779" s="104"/>
      <c r="R779" s="104"/>
      <c r="S779" s="104"/>
      <c r="T779" s="105"/>
      <c r="AT779" s="101" t="s">
        <v>164</v>
      </c>
      <c r="AU779" s="101" t="s">
        <v>83</v>
      </c>
      <c r="AV779" s="9" t="s">
        <v>83</v>
      </c>
      <c r="AW779" s="9" t="s">
        <v>30</v>
      </c>
      <c r="AX779" s="9" t="s">
        <v>73</v>
      </c>
      <c r="AY779" s="101" t="s">
        <v>156</v>
      </c>
    </row>
    <row r="780" spans="1:65" s="10" customFormat="1">
      <c r="B780" s="106"/>
      <c r="C780" s="280"/>
      <c r="D780" s="273" t="s">
        <v>164</v>
      </c>
      <c r="E780" s="281" t="s">
        <v>1</v>
      </c>
      <c r="F780" s="282" t="s">
        <v>167</v>
      </c>
      <c r="G780" s="280"/>
      <c r="H780" s="283">
        <v>95.6</v>
      </c>
      <c r="I780" s="108"/>
      <c r="J780" s="280"/>
      <c r="K780" s="280"/>
      <c r="L780" s="106"/>
      <c r="M780" s="109"/>
      <c r="N780" s="110"/>
      <c r="O780" s="110"/>
      <c r="P780" s="110"/>
      <c r="Q780" s="110"/>
      <c r="R780" s="110"/>
      <c r="S780" s="110"/>
      <c r="T780" s="111"/>
      <c r="AT780" s="107" t="s">
        <v>164</v>
      </c>
      <c r="AU780" s="107" t="s">
        <v>83</v>
      </c>
      <c r="AV780" s="10" t="s">
        <v>163</v>
      </c>
      <c r="AW780" s="10" t="s">
        <v>30</v>
      </c>
      <c r="AX780" s="10" t="s">
        <v>81</v>
      </c>
      <c r="AY780" s="107" t="s">
        <v>156</v>
      </c>
    </row>
    <row r="781" spans="1:65" s="2" customFormat="1" ht="24.2" customHeight="1">
      <c r="A781" s="21"/>
      <c r="B781" s="86"/>
      <c r="C781" s="266" t="s">
        <v>739</v>
      </c>
      <c r="D781" s="266" t="s">
        <v>158</v>
      </c>
      <c r="E781" s="267" t="s">
        <v>740</v>
      </c>
      <c r="F781" s="268" t="s">
        <v>741</v>
      </c>
      <c r="G781" s="269" t="s">
        <v>659</v>
      </c>
      <c r="H781" s="270">
        <v>0.16300000000000001</v>
      </c>
      <c r="I781" s="87"/>
      <c r="J781" s="271">
        <f>ROUND(I781*H781,2)</f>
        <v>0</v>
      </c>
      <c r="K781" s="268" t="s">
        <v>162</v>
      </c>
      <c r="L781" s="22"/>
      <c r="M781" s="88" t="s">
        <v>1</v>
      </c>
      <c r="N781" s="89" t="s">
        <v>38</v>
      </c>
      <c r="O781" s="36"/>
      <c r="P781" s="90">
        <f>O781*H781</f>
        <v>0</v>
      </c>
      <c r="Q781" s="90">
        <v>0</v>
      </c>
      <c r="R781" s="90">
        <f>Q781*H781</f>
        <v>0</v>
      </c>
      <c r="S781" s="90">
        <v>0</v>
      </c>
      <c r="T781" s="91">
        <f>S781*H781</f>
        <v>0</v>
      </c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R781" s="92" t="s">
        <v>201</v>
      </c>
      <c r="AT781" s="92" t="s">
        <v>158</v>
      </c>
      <c r="AU781" s="92" t="s">
        <v>83</v>
      </c>
      <c r="AY781" s="12" t="s">
        <v>156</v>
      </c>
      <c r="BE781" s="93">
        <f>IF(N781="základní",J781,0)</f>
        <v>0</v>
      </c>
      <c r="BF781" s="93">
        <f>IF(N781="snížená",J781,0)</f>
        <v>0</v>
      </c>
      <c r="BG781" s="93">
        <f>IF(N781="zákl. přenesená",J781,0)</f>
        <v>0</v>
      </c>
      <c r="BH781" s="93">
        <f>IF(N781="sníž. přenesená",J781,0)</f>
        <v>0</v>
      </c>
      <c r="BI781" s="93">
        <f>IF(N781="nulová",J781,0)</f>
        <v>0</v>
      </c>
      <c r="BJ781" s="12" t="s">
        <v>81</v>
      </c>
      <c r="BK781" s="93">
        <f>ROUND(I781*H781,2)</f>
        <v>0</v>
      </c>
      <c r="BL781" s="12" t="s">
        <v>201</v>
      </c>
      <c r="BM781" s="92" t="s">
        <v>742</v>
      </c>
    </row>
    <row r="782" spans="1:65" s="7" customFormat="1" ht="22.9" customHeight="1">
      <c r="B782" s="77"/>
      <c r="C782" s="260"/>
      <c r="D782" s="261" t="s">
        <v>72</v>
      </c>
      <c r="E782" s="264" t="s">
        <v>743</v>
      </c>
      <c r="F782" s="264" t="s">
        <v>744</v>
      </c>
      <c r="G782" s="260"/>
      <c r="H782" s="260"/>
      <c r="I782" s="79"/>
      <c r="J782" s="265">
        <f>BK782</f>
        <v>0</v>
      </c>
      <c r="K782" s="260"/>
      <c r="L782" s="77"/>
      <c r="M782" s="80"/>
      <c r="N782" s="81"/>
      <c r="O782" s="81"/>
      <c r="P782" s="82">
        <f>SUM(P783:P790)</f>
        <v>0</v>
      </c>
      <c r="Q782" s="81"/>
      <c r="R782" s="82">
        <f>SUM(R783:R790)</f>
        <v>0</v>
      </c>
      <c r="S782" s="81"/>
      <c r="T782" s="83">
        <f>SUM(T783:T790)</f>
        <v>0</v>
      </c>
      <c r="AR782" s="78" t="s">
        <v>83</v>
      </c>
      <c r="AT782" s="84" t="s">
        <v>72</v>
      </c>
      <c r="AU782" s="84" t="s">
        <v>81</v>
      </c>
      <c r="AY782" s="78" t="s">
        <v>156</v>
      </c>
      <c r="BK782" s="85">
        <f>SUM(BK783:BK790)</f>
        <v>0</v>
      </c>
    </row>
    <row r="783" spans="1:65" s="2" customFormat="1" ht="16.5" customHeight="1">
      <c r="A783" s="21"/>
      <c r="B783" s="86"/>
      <c r="C783" s="266" t="s">
        <v>517</v>
      </c>
      <c r="D783" s="266" t="s">
        <v>158</v>
      </c>
      <c r="E783" s="267" t="s">
        <v>745</v>
      </c>
      <c r="F783" s="268" t="s">
        <v>746</v>
      </c>
      <c r="G783" s="269" t="s">
        <v>185</v>
      </c>
      <c r="H783" s="270">
        <v>1</v>
      </c>
      <c r="I783" s="87"/>
      <c r="J783" s="271">
        <f>ROUND(I783*H783,2)</f>
        <v>0</v>
      </c>
      <c r="K783" s="268" t="s">
        <v>186</v>
      </c>
      <c r="L783" s="22"/>
      <c r="M783" s="88" t="s">
        <v>1</v>
      </c>
      <c r="N783" s="89" t="s">
        <v>38</v>
      </c>
      <c r="O783" s="36"/>
      <c r="P783" s="90">
        <f>O783*H783</f>
        <v>0</v>
      </c>
      <c r="Q783" s="90">
        <v>0</v>
      </c>
      <c r="R783" s="90">
        <f>Q783*H783</f>
        <v>0</v>
      </c>
      <c r="S783" s="90">
        <v>0</v>
      </c>
      <c r="T783" s="91">
        <f>S783*H783</f>
        <v>0</v>
      </c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R783" s="92" t="s">
        <v>201</v>
      </c>
      <c r="AT783" s="92" t="s">
        <v>158</v>
      </c>
      <c r="AU783" s="92" t="s">
        <v>83</v>
      </c>
      <c r="AY783" s="12" t="s">
        <v>156</v>
      </c>
      <c r="BE783" s="93">
        <f>IF(N783="základní",J783,0)</f>
        <v>0</v>
      </c>
      <c r="BF783" s="93">
        <f>IF(N783="snížená",J783,0)</f>
        <v>0</v>
      </c>
      <c r="BG783" s="93">
        <f>IF(N783="zákl. přenesená",J783,0)</f>
        <v>0</v>
      </c>
      <c r="BH783" s="93">
        <f>IF(N783="sníž. přenesená",J783,0)</f>
        <v>0</v>
      </c>
      <c r="BI783" s="93">
        <f>IF(N783="nulová",J783,0)</f>
        <v>0</v>
      </c>
      <c r="BJ783" s="12" t="s">
        <v>81</v>
      </c>
      <c r="BK783" s="93">
        <f>ROUND(I783*H783,2)</f>
        <v>0</v>
      </c>
      <c r="BL783" s="12" t="s">
        <v>201</v>
      </c>
      <c r="BM783" s="92" t="s">
        <v>747</v>
      </c>
    </row>
    <row r="784" spans="1:65" s="8" customFormat="1">
      <c r="B784" s="94"/>
      <c r="C784" s="272"/>
      <c r="D784" s="273" t="s">
        <v>164</v>
      </c>
      <c r="E784" s="274" t="s">
        <v>1</v>
      </c>
      <c r="F784" s="275" t="s">
        <v>748</v>
      </c>
      <c r="G784" s="272"/>
      <c r="H784" s="274" t="s">
        <v>1</v>
      </c>
      <c r="I784" s="96"/>
      <c r="J784" s="272"/>
      <c r="K784" s="272"/>
      <c r="L784" s="94"/>
      <c r="M784" s="97"/>
      <c r="N784" s="98"/>
      <c r="O784" s="98"/>
      <c r="P784" s="98"/>
      <c r="Q784" s="98"/>
      <c r="R784" s="98"/>
      <c r="S784" s="98"/>
      <c r="T784" s="99"/>
      <c r="AT784" s="95" t="s">
        <v>164</v>
      </c>
      <c r="AU784" s="95" t="s">
        <v>83</v>
      </c>
      <c r="AV784" s="8" t="s">
        <v>81</v>
      </c>
      <c r="AW784" s="8" t="s">
        <v>30</v>
      </c>
      <c r="AX784" s="8" t="s">
        <v>73</v>
      </c>
      <c r="AY784" s="95" t="s">
        <v>156</v>
      </c>
    </row>
    <row r="785" spans="1:65" s="9" customFormat="1">
      <c r="B785" s="100"/>
      <c r="C785" s="276"/>
      <c r="D785" s="273" t="s">
        <v>164</v>
      </c>
      <c r="E785" s="277" t="s">
        <v>1</v>
      </c>
      <c r="F785" s="278" t="s">
        <v>81</v>
      </c>
      <c r="G785" s="276"/>
      <c r="H785" s="279">
        <v>1</v>
      </c>
      <c r="I785" s="102"/>
      <c r="J785" s="276"/>
      <c r="K785" s="276"/>
      <c r="L785" s="100"/>
      <c r="M785" s="103"/>
      <c r="N785" s="104"/>
      <c r="O785" s="104"/>
      <c r="P785" s="104"/>
      <c r="Q785" s="104"/>
      <c r="R785" s="104"/>
      <c r="S785" s="104"/>
      <c r="T785" s="105"/>
      <c r="AT785" s="101" t="s">
        <v>164</v>
      </c>
      <c r="AU785" s="101" t="s">
        <v>83</v>
      </c>
      <c r="AV785" s="9" t="s">
        <v>83</v>
      </c>
      <c r="AW785" s="9" t="s">
        <v>30</v>
      </c>
      <c r="AX785" s="9" t="s">
        <v>73</v>
      </c>
      <c r="AY785" s="101" t="s">
        <v>156</v>
      </c>
    </row>
    <row r="786" spans="1:65" s="10" customFormat="1">
      <c r="B786" s="106"/>
      <c r="C786" s="280"/>
      <c r="D786" s="273" t="s">
        <v>164</v>
      </c>
      <c r="E786" s="281" t="s">
        <v>1</v>
      </c>
      <c r="F786" s="282" t="s">
        <v>167</v>
      </c>
      <c r="G786" s="280"/>
      <c r="H786" s="283">
        <v>1</v>
      </c>
      <c r="I786" s="108"/>
      <c r="J786" s="280"/>
      <c r="K786" s="280"/>
      <c r="L786" s="106"/>
      <c r="M786" s="109"/>
      <c r="N786" s="110"/>
      <c r="O786" s="110"/>
      <c r="P786" s="110"/>
      <c r="Q786" s="110"/>
      <c r="R786" s="110"/>
      <c r="S786" s="110"/>
      <c r="T786" s="111"/>
      <c r="AT786" s="107" t="s">
        <v>164</v>
      </c>
      <c r="AU786" s="107" t="s">
        <v>83</v>
      </c>
      <c r="AV786" s="10" t="s">
        <v>163</v>
      </c>
      <c r="AW786" s="10" t="s">
        <v>30</v>
      </c>
      <c r="AX786" s="10" t="s">
        <v>81</v>
      </c>
      <c r="AY786" s="107" t="s">
        <v>156</v>
      </c>
    </row>
    <row r="787" spans="1:65" s="2" customFormat="1" ht="33" customHeight="1">
      <c r="A787" s="21"/>
      <c r="B787" s="86"/>
      <c r="C787" s="266" t="s">
        <v>749</v>
      </c>
      <c r="D787" s="266" t="s">
        <v>158</v>
      </c>
      <c r="E787" s="267" t="s">
        <v>750</v>
      </c>
      <c r="F787" s="268" t="s">
        <v>751</v>
      </c>
      <c r="G787" s="269" t="s">
        <v>185</v>
      </c>
      <c r="H787" s="270">
        <v>1</v>
      </c>
      <c r="I787" s="87"/>
      <c r="J787" s="271">
        <f>ROUND(I787*H787,2)</f>
        <v>0</v>
      </c>
      <c r="K787" s="268" t="s">
        <v>186</v>
      </c>
      <c r="L787" s="22"/>
      <c r="M787" s="88" t="s">
        <v>1</v>
      </c>
      <c r="N787" s="89" t="s">
        <v>38</v>
      </c>
      <c r="O787" s="36"/>
      <c r="P787" s="90">
        <f>O787*H787</f>
        <v>0</v>
      </c>
      <c r="Q787" s="90">
        <v>0</v>
      </c>
      <c r="R787" s="90">
        <f>Q787*H787</f>
        <v>0</v>
      </c>
      <c r="S787" s="90">
        <v>0</v>
      </c>
      <c r="T787" s="91">
        <f>S787*H787</f>
        <v>0</v>
      </c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R787" s="92" t="s">
        <v>201</v>
      </c>
      <c r="AT787" s="92" t="s">
        <v>158</v>
      </c>
      <c r="AU787" s="92" t="s">
        <v>83</v>
      </c>
      <c r="AY787" s="12" t="s">
        <v>156</v>
      </c>
      <c r="BE787" s="93">
        <f>IF(N787="základní",J787,0)</f>
        <v>0</v>
      </c>
      <c r="BF787" s="93">
        <f>IF(N787="snížená",J787,0)</f>
        <v>0</v>
      </c>
      <c r="BG787" s="93">
        <f>IF(N787="zákl. přenesená",J787,0)</f>
        <v>0</v>
      </c>
      <c r="BH787" s="93">
        <f>IF(N787="sníž. přenesená",J787,0)</f>
        <v>0</v>
      </c>
      <c r="BI787" s="93">
        <f>IF(N787="nulová",J787,0)</f>
        <v>0</v>
      </c>
      <c r="BJ787" s="12" t="s">
        <v>81</v>
      </c>
      <c r="BK787" s="93">
        <f>ROUND(I787*H787,2)</f>
        <v>0</v>
      </c>
      <c r="BL787" s="12" t="s">
        <v>201</v>
      </c>
      <c r="BM787" s="92" t="s">
        <v>752</v>
      </c>
    </row>
    <row r="788" spans="1:65" s="8" customFormat="1">
      <c r="B788" s="94"/>
      <c r="C788" s="272"/>
      <c r="D788" s="273" t="s">
        <v>164</v>
      </c>
      <c r="E788" s="274" t="s">
        <v>1</v>
      </c>
      <c r="F788" s="275" t="s">
        <v>547</v>
      </c>
      <c r="G788" s="272"/>
      <c r="H788" s="274" t="s">
        <v>1</v>
      </c>
      <c r="I788" s="96"/>
      <c r="J788" s="272"/>
      <c r="K788" s="272"/>
      <c r="L788" s="94"/>
      <c r="M788" s="97"/>
      <c r="N788" s="98"/>
      <c r="O788" s="98"/>
      <c r="P788" s="98"/>
      <c r="Q788" s="98"/>
      <c r="R788" s="98"/>
      <c r="S788" s="98"/>
      <c r="T788" s="99"/>
      <c r="AT788" s="95" t="s">
        <v>164</v>
      </c>
      <c r="AU788" s="95" t="s">
        <v>83</v>
      </c>
      <c r="AV788" s="8" t="s">
        <v>81</v>
      </c>
      <c r="AW788" s="8" t="s">
        <v>30</v>
      </c>
      <c r="AX788" s="8" t="s">
        <v>73</v>
      </c>
      <c r="AY788" s="95" t="s">
        <v>156</v>
      </c>
    </row>
    <row r="789" spans="1:65" s="9" customFormat="1">
      <c r="B789" s="100"/>
      <c r="C789" s="276"/>
      <c r="D789" s="273" t="s">
        <v>164</v>
      </c>
      <c r="E789" s="277" t="s">
        <v>1</v>
      </c>
      <c r="F789" s="278" t="s">
        <v>81</v>
      </c>
      <c r="G789" s="276"/>
      <c r="H789" s="279">
        <v>1</v>
      </c>
      <c r="I789" s="102"/>
      <c r="J789" s="276"/>
      <c r="K789" s="276"/>
      <c r="L789" s="100"/>
      <c r="M789" s="103"/>
      <c r="N789" s="104"/>
      <c r="O789" s="104"/>
      <c r="P789" s="104"/>
      <c r="Q789" s="104"/>
      <c r="R789" s="104"/>
      <c r="S789" s="104"/>
      <c r="T789" s="105"/>
      <c r="AT789" s="101" t="s">
        <v>164</v>
      </c>
      <c r="AU789" s="101" t="s">
        <v>83</v>
      </c>
      <c r="AV789" s="9" t="s">
        <v>83</v>
      </c>
      <c r="AW789" s="9" t="s">
        <v>30</v>
      </c>
      <c r="AX789" s="9" t="s">
        <v>73</v>
      </c>
      <c r="AY789" s="101" t="s">
        <v>156</v>
      </c>
    </row>
    <row r="790" spans="1:65" s="10" customFormat="1">
      <c r="B790" s="106"/>
      <c r="C790" s="280"/>
      <c r="D790" s="273" t="s">
        <v>164</v>
      </c>
      <c r="E790" s="281" t="s">
        <v>1</v>
      </c>
      <c r="F790" s="282" t="s">
        <v>167</v>
      </c>
      <c r="G790" s="280"/>
      <c r="H790" s="283">
        <v>1</v>
      </c>
      <c r="I790" s="108"/>
      <c r="J790" s="280"/>
      <c r="K790" s="280"/>
      <c r="L790" s="106"/>
      <c r="M790" s="109"/>
      <c r="N790" s="110"/>
      <c r="O790" s="110"/>
      <c r="P790" s="110"/>
      <c r="Q790" s="110"/>
      <c r="R790" s="110"/>
      <c r="S790" s="110"/>
      <c r="T790" s="111"/>
      <c r="AT790" s="107" t="s">
        <v>164</v>
      </c>
      <c r="AU790" s="107" t="s">
        <v>83</v>
      </c>
      <c r="AV790" s="10" t="s">
        <v>163</v>
      </c>
      <c r="AW790" s="10" t="s">
        <v>30</v>
      </c>
      <c r="AX790" s="10" t="s">
        <v>81</v>
      </c>
      <c r="AY790" s="107" t="s">
        <v>156</v>
      </c>
    </row>
    <row r="791" spans="1:65" s="7" customFormat="1" ht="22.9" customHeight="1">
      <c r="B791" s="77"/>
      <c r="C791" s="260"/>
      <c r="D791" s="261" t="s">
        <v>72</v>
      </c>
      <c r="E791" s="264" t="s">
        <v>753</v>
      </c>
      <c r="F791" s="264" t="s">
        <v>754</v>
      </c>
      <c r="G791" s="260"/>
      <c r="H791" s="260"/>
      <c r="I791" s="79"/>
      <c r="J791" s="265">
        <f>BK791</f>
        <v>0</v>
      </c>
      <c r="K791" s="260"/>
      <c r="L791" s="77"/>
      <c r="M791" s="80"/>
      <c r="N791" s="81"/>
      <c r="O791" s="81"/>
      <c r="P791" s="82">
        <f>SUM(P792:P795)</f>
        <v>0</v>
      </c>
      <c r="Q791" s="81"/>
      <c r="R791" s="82">
        <f>SUM(R792:R795)</f>
        <v>5.1573599999999997E-2</v>
      </c>
      <c r="S791" s="81"/>
      <c r="T791" s="83">
        <f>SUM(T792:T795)</f>
        <v>0</v>
      </c>
      <c r="AR791" s="78" t="s">
        <v>83</v>
      </c>
      <c r="AT791" s="84" t="s">
        <v>72</v>
      </c>
      <c r="AU791" s="84" t="s">
        <v>81</v>
      </c>
      <c r="AY791" s="78" t="s">
        <v>156</v>
      </c>
      <c r="BK791" s="85">
        <f>SUM(BK792:BK795)</f>
        <v>0</v>
      </c>
    </row>
    <row r="792" spans="1:65" s="2" customFormat="1" ht="33" customHeight="1">
      <c r="A792" s="21"/>
      <c r="B792" s="86"/>
      <c r="C792" s="266" t="s">
        <v>522</v>
      </c>
      <c r="D792" s="266" t="s">
        <v>158</v>
      </c>
      <c r="E792" s="267" t="s">
        <v>755</v>
      </c>
      <c r="F792" s="268" t="s">
        <v>756</v>
      </c>
      <c r="G792" s="269" t="s">
        <v>161</v>
      </c>
      <c r="H792" s="270">
        <v>4.5599999999999996</v>
      </c>
      <c r="I792" s="87"/>
      <c r="J792" s="271">
        <f>ROUND(I792*H792,2)</f>
        <v>0</v>
      </c>
      <c r="K792" s="268" t="s">
        <v>162</v>
      </c>
      <c r="L792" s="22"/>
      <c r="M792" s="88" t="s">
        <v>1</v>
      </c>
      <c r="N792" s="89" t="s">
        <v>38</v>
      </c>
      <c r="O792" s="36"/>
      <c r="P792" s="90">
        <f>O792*H792</f>
        <v>0</v>
      </c>
      <c r="Q792" s="90">
        <v>1.1310000000000001E-2</v>
      </c>
      <c r="R792" s="90">
        <f>Q792*H792</f>
        <v>5.1573599999999997E-2</v>
      </c>
      <c r="S792" s="90">
        <v>0</v>
      </c>
      <c r="T792" s="91">
        <f>S792*H792</f>
        <v>0</v>
      </c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R792" s="92" t="s">
        <v>201</v>
      </c>
      <c r="AT792" s="92" t="s">
        <v>158</v>
      </c>
      <c r="AU792" s="92" t="s">
        <v>83</v>
      </c>
      <c r="AY792" s="12" t="s">
        <v>156</v>
      </c>
      <c r="BE792" s="93">
        <f>IF(N792="základní",J792,0)</f>
        <v>0</v>
      </c>
      <c r="BF792" s="93">
        <f>IF(N792="snížená",J792,0)</f>
        <v>0</v>
      </c>
      <c r="BG792" s="93">
        <f>IF(N792="zákl. přenesená",J792,0)</f>
        <v>0</v>
      </c>
      <c r="BH792" s="93">
        <f>IF(N792="sníž. přenesená",J792,0)</f>
        <v>0</v>
      </c>
      <c r="BI792" s="93">
        <f>IF(N792="nulová",J792,0)</f>
        <v>0</v>
      </c>
      <c r="BJ792" s="12" t="s">
        <v>81</v>
      </c>
      <c r="BK792" s="93">
        <f>ROUND(I792*H792,2)</f>
        <v>0</v>
      </c>
      <c r="BL792" s="12" t="s">
        <v>201</v>
      </c>
      <c r="BM792" s="92" t="s">
        <v>757</v>
      </c>
    </row>
    <row r="793" spans="1:65" s="8" customFormat="1">
      <c r="B793" s="94"/>
      <c r="C793" s="272"/>
      <c r="D793" s="273" t="s">
        <v>164</v>
      </c>
      <c r="E793" s="274" t="s">
        <v>1</v>
      </c>
      <c r="F793" s="275" t="s">
        <v>650</v>
      </c>
      <c r="G793" s="272"/>
      <c r="H793" s="274" t="s">
        <v>1</v>
      </c>
      <c r="I793" s="96"/>
      <c r="J793" s="272"/>
      <c r="K793" s="272"/>
      <c r="L793" s="94"/>
      <c r="M793" s="97"/>
      <c r="N793" s="98"/>
      <c r="O793" s="98"/>
      <c r="P793" s="98"/>
      <c r="Q793" s="98"/>
      <c r="R793" s="98"/>
      <c r="S793" s="98"/>
      <c r="T793" s="99"/>
      <c r="AT793" s="95" t="s">
        <v>164</v>
      </c>
      <c r="AU793" s="95" t="s">
        <v>83</v>
      </c>
      <c r="AV793" s="8" t="s">
        <v>81</v>
      </c>
      <c r="AW793" s="8" t="s">
        <v>30</v>
      </c>
      <c r="AX793" s="8" t="s">
        <v>73</v>
      </c>
      <c r="AY793" s="95" t="s">
        <v>156</v>
      </c>
    </row>
    <row r="794" spans="1:65" s="9" customFormat="1">
      <c r="B794" s="100"/>
      <c r="C794" s="276"/>
      <c r="D794" s="273" t="s">
        <v>164</v>
      </c>
      <c r="E794" s="277" t="s">
        <v>1</v>
      </c>
      <c r="F794" s="278" t="s">
        <v>233</v>
      </c>
      <c r="G794" s="276"/>
      <c r="H794" s="279">
        <v>4.5599999999999996</v>
      </c>
      <c r="I794" s="102"/>
      <c r="J794" s="276"/>
      <c r="K794" s="276"/>
      <c r="L794" s="100"/>
      <c r="M794" s="103"/>
      <c r="N794" s="104"/>
      <c r="O794" s="104"/>
      <c r="P794" s="104"/>
      <c r="Q794" s="104"/>
      <c r="R794" s="104"/>
      <c r="S794" s="104"/>
      <c r="T794" s="105"/>
      <c r="AT794" s="101" t="s">
        <v>164</v>
      </c>
      <c r="AU794" s="101" t="s">
        <v>83</v>
      </c>
      <c r="AV794" s="9" t="s">
        <v>83</v>
      </c>
      <c r="AW794" s="9" t="s">
        <v>30</v>
      </c>
      <c r="AX794" s="9" t="s">
        <v>73</v>
      </c>
      <c r="AY794" s="101" t="s">
        <v>156</v>
      </c>
    </row>
    <row r="795" spans="1:65" s="10" customFormat="1">
      <c r="B795" s="106"/>
      <c r="C795" s="280"/>
      <c r="D795" s="273" t="s">
        <v>164</v>
      </c>
      <c r="E795" s="281" t="s">
        <v>1</v>
      </c>
      <c r="F795" s="282" t="s">
        <v>167</v>
      </c>
      <c r="G795" s="280"/>
      <c r="H795" s="283">
        <v>4.5599999999999996</v>
      </c>
      <c r="I795" s="108"/>
      <c r="J795" s="280"/>
      <c r="K795" s="280"/>
      <c r="L795" s="106"/>
      <c r="M795" s="109"/>
      <c r="N795" s="110"/>
      <c r="O795" s="110"/>
      <c r="P795" s="110"/>
      <c r="Q795" s="110"/>
      <c r="R795" s="110"/>
      <c r="S795" s="110"/>
      <c r="T795" s="111"/>
      <c r="AT795" s="107" t="s">
        <v>164</v>
      </c>
      <c r="AU795" s="107" t="s">
        <v>83</v>
      </c>
      <c r="AV795" s="10" t="s">
        <v>163</v>
      </c>
      <c r="AW795" s="10" t="s">
        <v>30</v>
      </c>
      <c r="AX795" s="10" t="s">
        <v>81</v>
      </c>
      <c r="AY795" s="107" t="s">
        <v>156</v>
      </c>
    </row>
    <row r="796" spans="1:65" s="7" customFormat="1" ht="22.9" customHeight="1">
      <c r="B796" s="77"/>
      <c r="C796" s="260"/>
      <c r="D796" s="261" t="s">
        <v>72</v>
      </c>
      <c r="E796" s="264" t="s">
        <v>758</v>
      </c>
      <c r="F796" s="264" t="s">
        <v>759</v>
      </c>
      <c r="G796" s="260"/>
      <c r="H796" s="260"/>
      <c r="I796" s="79"/>
      <c r="J796" s="265">
        <f>BK796</f>
        <v>0</v>
      </c>
      <c r="K796" s="260"/>
      <c r="L796" s="77"/>
      <c r="M796" s="80"/>
      <c r="N796" s="81"/>
      <c r="O796" s="81"/>
      <c r="P796" s="82">
        <f>SUM(P797:P883)</f>
        <v>0</v>
      </c>
      <c r="Q796" s="81"/>
      <c r="R796" s="82">
        <f>SUM(R797:R883)</f>
        <v>5.0822661599999996</v>
      </c>
      <c r="S796" s="81"/>
      <c r="T796" s="83">
        <f>SUM(T797:T883)</f>
        <v>0</v>
      </c>
      <c r="AR796" s="78" t="s">
        <v>83</v>
      </c>
      <c r="AT796" s="84" t="s">
        <v>72</v>
      </c>
      <c r="AU796" s="84" t="s">
        <v>81</v>
      </c>
      <c r="AY796" s="78" t="s">
        <v>156</v>
      </c>
      <c r="BK796" s="85">
        <f>SUM(BK797:BK883)</f>
        <v>0</v>
      </c>
    </row>
    <row r="797" spans="1:65" s="2" customFormat="1" ht="33" customHeight="1">
      <c r="A797" s="21"/>
      <c r="B797" s="86"/>
      <c r="C797" s="266" t="s">
        <v>760</v>
      </c>
      <c r="D797" s="266" t="s">
        <v>158</v>
      </c>
      <c r="E797" s="267" t="s">
        <v>761</v>
      </c>
      <c r="F797" s="268" t="s">
        <v>762</v>
      </c>
      <c r="G797" s="269" t="s">
        <v>161</v>
      </c>
      <c r="H797" s="270">
        <v>75.930999999999997</v>
      </c>
      <c r="I797" s="87"/>
      <c r="J797" s="271">
        <f>ROUND(I797*H797,2)</f>
        <v>0</v>
      </c>
      <c r="K797" s="268" t="s">
        <v>162</v>
      </c>
      <c r="L797" s="22"/>
      <c r="M797" s="88" t="s">
        <v>1</v>
      </c>
      <c r="N797" s="89" t="s">
        <v>38</v>
      </c>
      <c r="O797" s="36"/>
      <c r="P797" s="90">
        <f>O797*H797</f>
        <v>0</v>
      </c>
      <c r="Q797" s="90">
        <v>3.0859999999999999E-2</v>
      </c>
      <c r="R797" s="90">
        <f>Q797*H797</f>
        <v>2.3432306599999997</v>
      </c>
      <c r="S797" s="90">
        <v>0</v>
      </c>
      <c r="T797" s="91">
        <f>S797*H797</f>
        <v>0</v>
      </c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R797" s="92" t="s">
        <v>201</v>
      </c>
      <c r="AT797" s="92" t="s">
        <v>158</v>
      </c>
      <c r="AU797" s="92" t="s">
        <v>83</v>
      </c>
      <c r="AY797" s="12" t="s">
        <v>156</v>
      </c>
      <c r="BE797" s="93">
        <f>IF(N797="základní",J797,0)</f>
        <v>0</v>
      </c>
      <c r="BF797" s="93">
        <f>IF(N797="snížená",J797,0)</f>
        <v>0</v>
      </c>
      <c r="BG797" s="93">
        <f>IF(N797="zákl. přenesená",J797,0)</f>
        <v>0</v>
      </c>
      <c r="BH797" s="93">
        <f>IF(N797="sníž. přenesená",J797,0)</f>
        <v>0</v>
      </c>
      <c r="BI797" s="93">
        <f>IF(N797="nulová",J797,0)</f>
        <v>0</v>
      </c>
      <c r="BJ797" s="12" t="s">
        <v>81</v>
      </c>
      <c r="BK797" s="93">
        <f>ROUND(I797*H797,2)</f>
        <v>0</v>
      </c>
      <c r="BL797" s="12" t="s">
        <v>201</v>
      </c>
      <c r="BM797" s="92" t="s">
        <v>763</v>
      </c>
    </row>
    <row r="798" spans="1:65" s="8" customFormat="1" ht="22.5">
      <c r="B798" s="94"/>
      <c r="C798" s="272"/>
      <c r="D798" s="273" t="s">
        <v>164</v>
      </c>
      <c r="E798" s="274" t="s">
        <v>1</v>
      </c>
      <c r="F798" s="275" t="s">
        <v>574</v>
      </c>
      <c r="G798" s="272"/>
      <c r="H798" s="274" t="s">
        <v>1</v>
      </c>
      <c r="I798" s="96"/>
      <c r="J798" s="272"/>
      <c r="K798" s="272"/>
      <c r="L798" s="94"/>
      <c r="M798" s="97"/>
      <c r="N798" s="98"/>
      <c r="O798" s="98"/>
      <c r="P798" s="98"/>
      <c r="Q798" s="98"/>
      <c r="R798" s="98"/>
      <c r="S798" s="98"/>
      <c r="T798" s="99"/>
      <c r="AT798" s="95" t="s">
        <v>164</v>
      </c>
      <c r="AU798" s="95" t="s">
        <v>83</v>
      </c>
      <c r="AV798" s="8" t="s">
        <v>81</v>
      </c>
      <c r="AW798" s="8" t="s">
        <v>30</v>
      </c>
      <c r="AX798" s="8" t="s">
        <v>73</v>
      </c>
      <c r="AY798" s="95" t="s">
        <v>156</v>
      </c>
    </row>
    <row r="799" spans="1:65" s="8" customFormat="1">
      <c r="B799" s="94"/>
      <c r="C799" s="272"/>
      <c r="D799" s="273" t="s">
        <v>164</v>
      </c>
      <c r="E799" s="274" t="s">
        <v>1</v>
      </c>
      <c r="F799" s="275" t="s">
        <v>575</v>
      </c>
      <c r="G799" s="272"/>
      <c r="H799" s="274" t="s">
        <v>1</v>
      </c>
      <c r="I799" s="96"/>
      <c r="J799" s="272"/>
      <c r="K799" s="272"/>
      <c r="L799" s="94"/>
      <c r="M799" s="97"/>
      <c r="N799" s="98"/>
      <c r="O799" s="98"/>
      <c r="P799" s="98"/>
      <c r="Q799" s="98"/>
      <c r="R799" s="98"/>
      <c r="S799" s="98"/>
      <c r="T799" s="99"/>
      <c r="AT799" s="95" t="s">
        <v>164</v>
      </c>
      <c r="AU799" s="95" t="s">
        <v>83</v>
      </c>
      <c r="AV799" s="8" t="s">
        <v>81</v>
      </c>
      <c r="AW799" s="8" t="s">
        <v>30</v>
      </c>
      <c r="AX799" s="8" t="s">
        <v>73</v>
      </c>
      <c r="AY799" s="95" t="s">
        <v>156</v>
      </c>
    </row>
    <row r="800" spans="1:65" s="9" customFormat="1">
      <c r="B800" s="100"/>
      <c r="C800" s="276"/>
      <c r="D800" s="273" t="s">
        <v>164</v>
      </c>
      <c r="E800" s="277" t="s">
        <v>1</v>
      </c>
      <c r="F800" s="278" t="s">
        <v>764</v>
      </c>
      <c r="G800" s="276"/>
      <c r="H800" s="279">
        <v>81.25</v>
      </c>
      <c r="I800" s="102"/>
      <c r="J800" s="276"/>
      <c r="K800" s="276"/>
      <c r="L800" s="100"/>
      <c r="M800" s="103"/>
      <c r="N800" s="104"/>
      <c r="O800" s="104"/>
      <c r="P800" s="104"/>
      <c r="Q800" s="104"/>
      <c r="R800" s="104"/>
      <c r="S800" s="104"/>
      <c r="T800" s="105"/>
      <c r="AT800" s="101" t="s">
        <v>164</v>
      </c>
      <c r="AU800" s="101" t="s">
        <v>83</v>
      </c>
      <c r="AV800" s="9" t="s">
        <v>83</v>
      </c>
      <c r="AW800" s="9" t="s">
        <v>30</v>
      </c>
      <c r="AX800" s="9" t="s">
        <v>73</v>
      </c>
      <c r="AY800" s="101" t="s">
        <v>156</v>
      </c>
    </row>
    <row r="801" spans="1:65" s="9" customFormat="1">
      <c r="B801" s="100"/>
      <c r="C801" s="276"/>
      <c r="D801" s="273" t="s">
        <v>164</v>
      </c>
      <c r="E801" s="277" t="s">
        <v>1</v>
      </c>
      <c r="F801" s="278" t="s">
        <v>765</v>
      </c>
      <c r="G801" s="276"/>
      <c r="H801" s="279">
        <v>-5.319</v>
      </c>
      <c r="I801" s="102"/>
      <c r="J801" s="276"/>
      <c r="K801" s="276"/>
      <c r="L801" s="100"/>
      <c r="M801" s="103"/>
      <c r="N801" s="104"/>
      <c r="O801" s="104"/>
      <c r="P801" s="104"/>
      <c r="Q801" s="104"/>
      <c r="R801" s="104"/>
      <c r="S801" s="104"/>
      <c r="T801" s="105"/>
      <c r="AT801" s="101" t="s">
        <v>164</v>
      </c>
      <c r="AU801" s="101" t="s">
        <v>83</v>
      </c>
      <c r="AV801" s="9" t="s">
        <v>83</v>
      </c>
      <c r="AW801" s="9" t="s">
        <v>30</v>
      </c>
      <c r="AX801" s="9" t="s">
        <v>73</v>
      </c>
      <c r="AY801" s="101" t="s">
        <v>156</v>
      </c>
    </row>
    <row r="802" spans="1:65" s="10" customFormat="1">
      <c r="B802" s="106"/>
      <c r="C802" s="280"/>
      <c r="D802" s="273" t="s">
        <v>164</v>
      </c>
      <c r="E802" s="281" t="s">
        <v>1</v>
      </c>
      <c r="F802" s="282" t="s">
        <v>167</v>
      </c>
      <c r="G802" s="280"/>
      <c r="H802" s="283">
        <v>75.930999999999997</v>
      </c>
      <c r="I802" s="108"/>
      <c r="J802" s="280"/>
      <c r="K802" s="280"/>
      <c r="L802" s="106"/>
      <c r="M802" s="109"/>
      <c r="N802" s="110"/>
      <c r="O802" s="110"/>
      <c r="P802" s="110"/>
      <c r="Q802" s="110"/>
      <c r="R802" s="110"/>
      <c r="S802" s="110"/>
      <c r="T802" s="111"/>
      <c r="AT802" s="107" t="s">
        <v>164</v>
      </c>
      <c r="AU802" s="107" t="s">
        <v>83</v>
      </c>
      <c r="AV802" s="10" t="s">
        <v>163</v>
      </c>
      <c r="AW802" s="10" t="s">
        <v>30</v>
      </c>
      <c r="AX802" s="10" t="s">
        <v>81</v>
      </c>
      <c r="AY802" s="107" t="s">
        <v>156</v>
      </c>
    </row>
    <row r="803" spans="1:65" s="2" customFormat="1" ht="33" customHeight="1">
      <c r="A803" s="21"/>
      <c r="B803" s="86"/>
      <c r="C803" s="266" t="s">
        <v>546</v>
      </c>
      <c r="D803" s="266" t="s">
        <v>158</v>
      </c>
      <c r="E803" s="267" t="s">
        <v>766</v>
      </c>
      <c r="F803" s="268" t="s">
        <v>767</v>
      </c>
      <c r="G803" s="269" t="s">
        <v>161</v>
      </c>
      <c r="H803" s="270">
        <v>26.28</v>
      </c>
      <c r="I803" s="87"/>
      <c r="J803" s="271">
        <f>ROUND(I803*H803,2)</f>
        <v>0</v>
      </c>
      <c r="K803" s="268" t="s">
        <v>162</v>
      </c>
      <c r="L803" s="22"/>
      <c r="M803" s="88" t="s">
        <v>1</v>
      </c>
      <c r="N803" s="89" t="s">
        <v>38</v>
      </c>
      <c r="O803" s="36"/>
      <c r="P803" s="90">
        <f>O803*H803</f>
        <v>0</v>
      </c>
      <c r="Q803" s="90">
        <v>1.6240000000000001E-2</v>
      </c>
      <c r="R803" s="90">
        <f>Q803*H803</f>
        <v>0.42678720000000003</v>
      </c>
      <c r="S803" s="90">
        <v>0</v>
      </c>
      <c r="T803" s="91">
        <f>S803*H803</f>
        <v>0</v>
      </c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R803" s="92" t="s">
        <v>201</v>
      </c>
      <c r="AT803" s="92" t="s">
        <v>158</v>
      </c>
      <c r="AU803" s="92" t="s">
        <v>83</v>
      </c>
      <c r="AY803" s="12" t="s">
        <v>156</v>
      </c>
      <c r="BE803" s="93">
        <f>IF(N803="základní",J803,0)</f>
        <v>0</v>
      </c>
      <c r="BF803" s="93">
        <f>IF(N803="snížená",J803,0)</f>
        <v>0</v>
      </c>
      <c r="BG803" s="93">
        <f>IF(N803="zákl. přenesená",J803,0)</f>
        <v>0</v>
      </c>
      <c r="BH803" s="93">
        <f>IF(N803="sníž. přenesená",J803,0)</f>
        <v>0</v>
      </c>
      <c r="BI803" s="93">
        <f>IF(N803="nulová",J803,0)</f>
        <v>0</v>
      </c>
      <c r="BJ803" s="12" t="s">
        <v>81</v>
      </c>
      <c r="BK803" s="93">
        <f>ROUND(I803*H803,2)</f>
        <v>0</v>
      </c>
      <c r="BL803" s="12" t="s">
        <v>201</v>
      </c>
      <c r="BM803" s="92" t="s">
        <v>768</v>
      </c>
    </row>
    <row r="804" spans="1:65" s="8" customFormat="1">
      <c r="B804" s="94"/>
      <c r="C804" s="272"/>
      <c r="D804" s="273" t="s">
        <v>164</v>
      </c>
      <c r="E804" s="274" t="s">
        <v>1</v>
      </c>
      <c r="F804" s="275" t="s">
        <v>769</v>
      </c>
      <c r="G804" s="272"/>
      <c r="H804" s="274" t="s">
        <v>1</v>
      </c>
      <c r="I804" s="96"/>
      <c r="J804" s="272"/>
      <c r="K804" s="272"/>
      <c r="L804" s="94"/>
      <c r="M804" s="97"/>
      <c r="N804" s="98"/>
      <c r="O804" s="98"/>
      <c r="P804" s="98"/>
      <c r="Q804" s="98"/>
      <c r="R804" s="98"/>
      <c r="S804" s="98"/>
      <c r="T804" s="99"/>
      <c r="AT804" s="95" t="s">
        <v>164</v>
      </c>
      <c r="AU804" s="95" t="s">
        <v>83</v>
      </c>
      <c r="AV804" s="8" t="s">
        <v>81</v>
      </c>
      <c r="AW804" s="8" t="s">
        <v>30</v>
      </c>
      <c r="AX804" s="8" t="s">
        <v>73</v>
      </c>
      <c r="AY804" s="95" t="s">
        <v>156</v>
      </c>
    </row>
    <row r="805" spans="1:65" s="8" customFormat="1">
      <c r="B805" s="94"/>
      <c r="C805" s="272"/>
      <c r="D805" s="273" t="s">
        <v>164</v>
      </c>
      <c r="E805" s="274" t="s">
        <v>1</v>
      </c>
      <c r="F805" s="275" t="s">
        <v>770</v>
      </c>
      <c r="G805" s="272"/>
      <c r="H805" s="274" t="s">
        <v>1</v>
      </c>
      <c r="I805" s="96"/>
      <c r="J805" s="272"/>
      <c r="K805" s="272"/>
      <c r="L805" s="94"/>
      <c r="M805" s="97"/>
      <c r="N805" s="98"/>
      <c r="O805" s="98"/>
      <c r="P805" s="98"/>
      <c r="Q805" s="98"/>
      <c r="R805" s="98"/>
      <c r="S805" s="98"/>
      <c r="T805" s="99"/>
      <c r="AT805" s="95" t="s">
        <v>164</v>
      </c>
      <c r="AU805" s="95" t="s">
        <v>83</v>
      </c>
      <c r="AV805" s="8" t="s">
        <v>81</v>
      </c>
      <c r="AW805" s="8" t="s">
        <v>30</v>
      </c>
      <c r="AX805" s="8" t="s">
        <v>73</v>
      </c>
      <c r="AY805" s="95" t="s">
        <v>156</v>
      </c>
    </row>
    <row r="806" spans="1:65" s="9" customFormat="1">
      <c r="B806" s="100"/>
      <c r="C806" s="276"/>
      <c r="D806" s="273" t="s">
        <v>164</v>
      </c>
      <c r="E806" s="277" t="s">
        <v>1</v>
      </c>
      <c r="F806" s="278" t="s">
        <v>771</v>
      </c>
      <c r="G806" s="276"/>
      <c r="H806" s="279">
        <v>5.22</v>
      </c>
      <c r="I806" s="102"/>
      <c r="J806" s="276"/>
      <c r="K806" s="276"/>
      <c r="L806" s="100"/>
      <c r="M806" s="103"/>
      <c r="N806" s="104"/>
      <c r="O806" s="104"/>
      <c r="P806" s="104"/>
      <c r="Q806" s="104"/>
      <c r="R806" s="104"/>
      <c r="S806" s="104"/>
      <c r="T806" s="105"/>
      <c r="AT806" s="101" t="s">
        <v>164</v>
      </c>
      <c r="AU806" s="101" t="s">
        <v>83</v>
      </c>
      <c r="AV806" s="9" t="s">
        <v>83</v>
      </c>
      <c r="AW806" s="9" t="s">
        <v>30</v>
      </c>
      <c r="AX806" s="9" t="s">
        <v>73</v>
      </c>
      <c r="AY806" s="101" t="s">
        <v>156</v>
      </c>
    </row>
    <row r="807" spans="1:65" s="8" customFormat="1">
      <c r="B807" s="94"/>
      <c r="C807" s="272"/>
      <c r="D807" s="273" t="s">
        <v>164</v>
      </c>
      <c r="E807" s="274" t="s">
        <v>1</v>
      </c>
      <c r="F807" s="275" t="s">
        <v>772</v>
      </c>
      <c r="G807" s="272"/>
      <c r="H807" s="274" t="s">
        <v>1</v>
      </c>
      <c r="I807" s="96"/>
      <c r="J807" s="272"/>
      <c r="K807" s="272"/>
      <c r="L807" s="94"/>
      <c r="M807" s="97"/>
      <c r="N807" s="98"/>
      <c r="O807" s="98"/>
      <c r="P807" s="98"/>
      <c r="Q807" s="98"/>
      <c r="R807" s="98"/>
      <c r="S807" s="98"/>
      <c r="T807" s="99"/>
      <c r="AT807" s="95" t="s">
        <v>164</v>
      </c>
      <c r="AU807" s="95" t="s">
        <v>83</v>
      </c>
      <c r="AV807" s="8" t="s">
        <v>81</v>
      </c>
      <c r="AW807" s="8" t="s">
        <v>30</v>
      </c>
      <c r="AX807" s="8" t="s">
        <v>73</v>
      </c>
      <c r="AY807" s="95" t="s">
        <v>156</v>
      </c>
    </row>
    <row r="808" spans="1:65" s="9" customFormat="1">
      <c r="B808" s="100"/>
      <c r="C808" s="276"/>
      <c r="D808" s="273" t="s">
        <v>164</v>
      </c>
      <c r="E808" s="277" t="s">
        <v>1</v>
      </c>
      <c r="F808" s="278" t="s">
        <v>773</v>
      </c>
      <c r="G808" s="276"/>
      <c r="H808" s="279">
        <v>8.2799999999999994</v>
      </c>
      <c r="I808" s="102"/>
      <c r="J808" s="276"/>
      <c r="K808" s="276"/>
      <c r="L808" s="100"/>
      <c r="M808" s="103"/>
      <c r="N808" s="104"/>
      <c r="O808" s="104"/>
      <c r="P808" s="104"/>
      <c r="Q808" s="104"/>
      <c r="R808" s="104"/>
      <c r="S808" s="104"/>
      <c r="T808" s="105"/>
      <c r="AT808" s="101" t="s">
        <v>164</v>
      </c>
      <c r="AU808" s="101" t="s">
        <v>83</v>
      </c>
      <c r="AV808" s="9" t="s">
        <v>83</v>
      </c>
      <c r="AW808" s="9" t="s">
        <v>30</v>
      </c>
      <c r="AX808" s="9" t="s">
        <v>73</v>
      </c>
      <c r="AY808" s="101" t="s">
        <v>156</v>
      </c>
    </row>
    <row r="809" spans="1:65" s="8" customFormat="1">
      <c r="B809" s="94"/>
      <c r="C809" s="272"/>
      <c r="D809" s="273" t="s">
        <v>164</v>
      </c>
      <c r="E809" s="274" t="s">
        <v>1</v>
      </c>
      <c r="F809" s="275" t="s">
        <v>774</v>
      </c>
      <c r="G809" s="272"/>
      <c r="H809" s="274" t="s">
        <v>1</v>
      </c>
      <c r="I809" s="96"/>
      <c r="J809" s="272"/>
      <c r="K809" s="272"/>
      <c r="L809" s="94"/>
      <c r="M809" s="97"/>
      <c r="N809" s="98"/>
      <c r="O809" s="98"/>
      <c r="P809" s="98"/>
      <c r="Q809" s="98"/>
      <c r="R809" s="98"/>
      <c r="S809" s="98"/>
      <c r="T809" s="99"/>
      <c r="AT809" s="95" t="s">
        <v>164</v>
      </c>
      <c r="AU809" s="95" t="s">
        <v>83</v>
      </c>
      <c r="AV809" s="8" t="s">
        <v>81</v>
      </c>
      <c r="AW809" s="8" t="s">
        <v>30</v>
      </c>
      <c r="AX809" s="8" t="s">
        <v>73</v>
      </c>
      <c r="AY809" s="95" t="s">
        <v>156</v>
      </c>
    </row>
    <row r="810" spans="1:65" s="9" customFormat="1">
      <c r="B810" s="100"/>
      <c r="C810" s="276"/>
      <c r="D810" s="273" t="s">
        <v>164</v>
      </c>
      <c r="E810" s="277" t="s">
        <v>1</v>
      </c>
      <c r="F810" s="278" t="s">
        <v>771</v>
      </c>
      <c r="G810" s="276"/>
      <c r="H810" s="279">
        <v>5.22</v>
      </c>
      <c r="I810" s="102"/>
      <c r="J810" s="276"/>
      <c r="K810" s="276"/>
      <c r="L810" s="100"/>
      <c r="M810" s="103"/>
      <c r="N810" s="104"/>
      <c r="O810" s="104"/>
      <c r="P810" s="104"/>
      <c r="Q810" s="104"/>
      <c r="R810" s="104"/>
      <c r="S810" s="104"/>
      <c r="T810" s="105"/>
      <c r="AT810" s="101" t="s">
        <v>164</v>
      </c>
      <c r="AU810" s="101" t="s">
        <v>83</v>
      </c>
      <c r="AV810" s="9" t="s">
        <v>83</v>
      </c>
      <c r="AW810" s="9" t="s">
        <v>30</v>
      </c>
      <c r="AX810" s="9" t="s">
        <v>73</v>
      </c>
      <c r="AY810" s="101" t="s">
        <v>156</v>
      </c>
    </row>
    <row r="811" spans="1:65" s="8" customFormat="1">
      <c r="B811" s="94"/>
      <c r="C811" s="272"/>
      <c r="D811" s="273" t="s">
        <v>164</v>
      </c>
      <c r="E811" s="274" t="s">
        <v>1</v>
      </c>
      <c r="F811" s="275" t="s">
        <v>775</v>
      </c>
      <c r="G811" s="272"/>
      <c r="H811" s="274" t="s">
        <v>1</v>
      </c>
      <c r="I811" s="96"/>
      <c r="J811" s="272"/>
      <c r="K811" s="272"/>
      <c r="L811" s="94"/>
      <c r="M811" s="97"/>
      <c r="N811" s="98"/>
      <c r="O811" s="98"/>
      <c r="P811" s="98"/>
      <c r="Q811" s="98"/>
      <c r="R811" s="98"/>
      <c r="S811" s="98"/>
      <c r="T811" s="99"/>
      <c r="AT811" s="95" t="s">
        <v>164</v>
      </c>
      <c r="AU811" s="95" t="s">
        <v>83</v>
      </c>
      <c r="AV811" s="8" t="s">
        <v>81</v>
      </c>
      <c r="AW811" s="8" t="s">
        <v>30</v>
      </c>
      <c r="AX811" s="8" t="s">
        <v>73</v>
      </c>
      <c r="AY811" s="95" t="s">
        <v>156</v>
      </c>
    </row>
    <row r="812" spans="1:65" s="9" customFormat="1">
      <c r="B812" s="100"/>
      <c r="C812" s="276"/>
      <c r="D812" s="273" t="s">
        <v>164</v>
      </c>
      <c r="E812" s="277" t="s">
        <v>1</v>
      </c>
      <c r="F812" s="278" t="s">
        <v>776</v>
      </c>
      <c r="G812" s="276"/>
      <c r="H812" s="279">
        <v>7.56</v>
      </c>
      <c r="I812" s="102"/>
      <c r="J812" s="276"/>
      <c r="K812" s="276"/>
      <c r="L812" s="100"/>
      <c r="M812" s="103"/>
      <c r="N812" s="104"/>
      <c r="O812" s="104"/>
      <c r="P812" s="104"/>
      <c r="Q812" s="104"/>
      <c r="R812" s="104"/>
      <c r="S812" s="104"/>
      <c r="T812" s="105"/>
      <c r="AT812" s="101" t="s">
        <v>164</v>
      </c>
      <c r="AU812" s="101" t="s">
        <v>83</v>
      </c>
      <c r="AV812" s="9" t="s">
        <v>83</v>
      </c>
      <c r="AW812" s="9" t="s">
        <v>30</v>
      </c>
      <c r="AX812" s="9" t="s">
        <v>73</v>
      </c>
      <c r="AY812" s="101" t="s">
        <v>156</v>
      </c>
    </row>
    <row r="813" spans="1:65" s="10" customFormat="1">
      <c r="B813" s="106"/>
      <c r="C813" s="280"/>
      <c r="D813" s="273" t="s">
        <v>164</v>
      </c>
      <c r="E813" s="281" t="s">
        <v>1</v>
      </c>
      <c r="F813" s="282" t="s">
        <v>167</v>
      </c>
      <c r="G813" s="280"/>
      <c r="H813" s="283">
        <v>26.279999999999998</v>
      </c>
      <c r="I813" s="108"/>
      <c r="J813" s="280"/>
      <c r="K813" s="280"/>
      <c r="L813" s="106"/>
      <c r="M813" s="109"/>
      <c r="N813" s="110"/>
      <c r="O813" s="110"/>
      <c r="P813" s="110"/>
      <c r="Q813" s="110"/>
      <c r="R813" s="110"/>
      <c r="S813" s="110"/>
      <c r="T813" s="111"/>
      <c r="AT813" s="107" t="s">
        <v>164</v>
      </c>
      <c r="AU813" s="107" t="s">
        <v>83</v>
      </c>
      <c r="AV813" s="10" t="s">
        <v>163</v>
      </c>
      <c r="AW813" s="10" t="s">
        <v>30</v>
      </c>
      <c r="AX813" s="10" t="s">
        <v>81</v>
      </c>
      <c r="AY813" s="107" t="s">
        <v>156</v>
      </c>
    </row>
    <row r="814" spans="1:65" s="2" customFormat="1" ht="24.2" customHeight="1">
      <c r="A814" s="21"/>
      <c r="B814" s="86"/>
      <c r="C814" s="266" t="s">
        <v>777</v>
      </c>
      <c r="D814" s="266" t="s">
        <v>158</v>
      </c>
      <c r="E814" s="267" t="s">
        <v>778</v>
      </c>
      <c r="F814" s="268" t="s">
        <v>779</v>
      </c>
      <c r="G814" s="269" t="s">
        <v>161</v>
      </c>
      <c r="H814" s="270">
        <v>72.599999999999994</v>
      </c>
      <c r="I814" s="87"/>
      <c r="J814" s="271">
        <f>ROUND(I814*H814,2)</f>
        <v>0</v>
      </c>
      <c r="K814" s="268" t="s">
        <v>162</v>
      </c>
      <c r="L814" s="22"/>
      <c r="M814" s="88" t="s">
        <v>1</v>
      </c>
      <c r="N814" s="89" t="s">
        <v>38</v>
      </c>
      <c r="O814" s="36"/>
      <c r="P814" s="90">
        <f>O814*H814</f>
        <v>0</v>
      </c>
      <c r="Q814" s="90">
        <v>1.3849999999999999E-2</v>
      </c>
      <c r="R814" s="90">
        <f>Q814*H814</f>
        <v>1.0055099999999999</v>
      </c>
      <c r="S814" s="90">
        <v>0</v>
      </c>
      <c r="T814" s="91">
        <f>S814*H814</f>
        <v>0</v>
      </c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R814" s="92" t="s">
        <v>201</v>
      </c>
      <c r="AT814" s="92" t="s">
        <v>158</v>
      </c>
      <c r="AU814" s="92" t="s">
        <v>83</v>
      </c>
      <c r="AY814" s="12" t="s">
        <v>156</v>
      </c>
      <c r="BE814" s="93">
        <f>IF(N814="základní",J814,0)</f>
        <v>0</v>
      </c>
      <c r="BF814" s="93">
        <f>IF(N814="snížená",J814,0)</f>
        <v>0</v>
      </c>
      <c r="BG814" s="93">
        <f>IF(N814="zákl. přenesená",J814,0)</f>
        <v>0</v>
      </c>
      <c r="BH814" s="93">
        <f>IF(N814="sníž. přenesená",J814,0)</f>
        <v>0</v>
      </c>
      <c r="BI814" s="93">
        <f>IF(N814="nulová",J814,0)</f>
        <v>0</v>
      </c>
      <c r="BJ814" s="12" t="s">
        <v>81</v>
      </c>
      <c r="BK814" s="93">
        <f>ROUND(I814*H814,2)</f>
        <v>0</v>
      </c>
      <c r="BL814" s="12" t="s">
        <v>201</v>
      </c>
      <c r="BM814" s="92" t="s">
        <v>780</v>
      </c>
    </row>
    <row r="815" spans="1:65" s="8" customFormat="1" ht="22.5">
      <c r="B815" s="94"/>
      <c r="C815" s="272"/>
      <c r="D815" s="273" t="s">
        <v>164</v>
      </c>
      <c r="E815" s="274" t="s">
        <v>1</v>
      </c>
      <c r="F815" s="275" t="s">
        <v>574</v>
      </c>
      <c r="G815" s="272"/>
      <c r="H815" s="274" t="s">
        <v>1</v>
      </c>
      <c r="I815" s="96"/>
      <c r="J815" s="272"/>
      <c r="K815" s="272"/>
      <c r="L815" s="94"/>
      <c r="M815" s="97"/>
      <c r="N815" s="98"/>
      <c r="O815" s="98"/>
      <c r="P815" s="98"/>
      <c r="Q815" s="98"/>
      <c r="R815" s="98"/>
      <c r="S815" s="98"/>
      <c r="T815" s="99"/>
      <c r="AT815" s="95" t="s">
        <v>164</v>
      </c>
      <c r="AU815" s="95" t="s">
        <v>83</v>
      </c>
      <c r="AV815" s="8" t="s">
        <v>81</v>
      </c>
      <c r="AW815" s="8" t="s">
        <v>30</v>
      </c>
      <c r="AX815" s="8" t="s">
        <v>73</v>
      </c>
      <c r="AY815" s="95" t="s">
        <v>156</v>
      </c>
    </row>
    <row r="816" spans="1:65" s="8" customFormat="1">
      <c r="B816" s="94"/>
      <c r="C816" s="272"/>
      <c r="D816" s="273" t="s">
        <v>164</v>
      </c>
      <c r="E816" s="274" t="s">
        <v>1</v>
      </c>
      <c r="F816" s="275" t="s">
        <v>781</v>
      </c>
      <c r="G816" s="272"/>
      <c r="H816" s="274" t="s">
        <v>1</v>
      </c>
      <c r="I816" s="96"/>
      <c r="J816" s="272"/>
      <c r="K816" s="272"/>
      <c r="L816" s="94"/>
      <c r="M816" s="97"/>
      <c r="N816" s="98"/>
      <c r="O816" s="98"/>
      <c r="P816" s="98"/>
      <c r="Q816" s="98"/>
      <c r="R816" s="98"/>
      <c r="S816" s="98"/>
      <c r="T816" s="99"/>
      <c r="AT816" s="95" t="s">
        <v>164</v>
      </c>
      <c r="AU816" s="95" t="s">
        <v>83</v>
      </c>
      <c r="AV816" s="8" t="s">
        <v>81</v>
      </c>
      <c r="AW816" s="8" t="s">
        <v>30</v>
      </c>
      <c r="AX816" s="8" t="s">
        <v>73</v>
      </c>
      <c r="AY816" s="95" t="s">
        <v>156</v>
      </c>
    </row>
    <row r="817" spans="1:65" s="9" customFormat="1">
      <c r="B817" s="100"/>
      <c r="C817" s="276"/>
      <c r="D817" s="273" t="s">
        <v>164</v>
      </c>
      <c r="E817" s="277" t="s">
        <v>1</v>
      </c>
      <c r="F817" s="278" t="s">
        <v>596</v>
      </c>
      <c r="G817" s="276"/>
      <c r="H817" s="279">
        <v>64</v>
      </c>
      <c r="I817" s="102"/>
      <c r="J817" s="276"/>
      <c r="K817" s="276"/>
      <c r="L817" s="100"/>
      <c r="M817" s="103"/>
      <c r="N817" s="104"/>
      <c r="O817" s="104"/>
      <c r="P817" s="104"/>
      <c r="Q817" s="104"/>
      <c r="R817" s="104"/>
      <c r="S817" s="104"/>
      <c r="T817" s="105"/>
      <c r="AT817" s="101" t="s">
        <v>164</v>
      </c>
      <c r="AU817" s="101" t="s">
        <v>83</v>
      </c>
      <c r="AV817" s="9" t="s">
        <v>83</v>
      </c>
      <c r="AW817" s="9" t="s">
        <v>30</v>
      </c>
      <c r="AX817" s="9" t="s">
        <v>73</v>
      </c>
      <c r="AY817" s="101" t="s">
        <v>156</v>
      </c>
    </row>
    <row r="818" spans="1:65" s="11" customFormat="1">
      <c r="B818" s="119"/>
      <c r="C818" s="291"/>
      <c r="D818" s="273" t="s">
        <v>164</v>
      </c>
      <c r="E818" s="292" t="s">
        <v>1</v>
      </c>
      <c r="F818" s="293" t="s">
        <v>303</v>
      </c>
      <c r="G818" s="291"/>
      <c r="H818" s="294">
        <v>64</v>
      </c>
      <c r="I818" s="121"/>
      <c r="J818" s="291"/>
      <c r="K818" s="291"/>
      <c r="L818" s="119"/>
      <c r="M818" s="122"/>
      <c r="N818" s="123"/>
      <c r="O818" s="123"/>
      <c r="P818" s="123"/>
      <c r="Q818" s="123"/>
      <c r="R818" s="123"/>
      <c r="S818" s="123"/>
      <c r="T818" s="124"/>
      <c r="AT818" s="120" t="s">
        <v>164</v>
      </c>
      <c r="AU818" s="120" t="s">
        <v>83</v>
      </c>
      <c r="AV818" s="11" t="s">
        <v>170</v>
      </c>
      <c r="AW818" s="11" t="s">
        <v>30</v>
      </c>
      <c r="AX818" s="11" t="s">
        <v>73</v>
      </c>
      <c r="AY818" s="120" t="s">
        <v>156</v>
      </c>
    </row>
    <row r="819" spans="1:65" s="8" customFormat="1">
      <c r="B819" s="94"/>
      <c r="C819" s="272"/>
      <c r="D819" s="273" t="s">
        <v>164</v>
      </c>
      <c r="E819" s="274" t="s">
        <v>1</v>
      </c>
      <c r="F819" s="275" t="s">
        <v>782</v>
      </c>
      <c r="G819" s="272"/>
      <c r="H819" s="274" t="s">
        <v>1</v>
      </c>
      <c r="I819" s="96"/>
      <c r="J819" s="272"/>
      <c r="K819" s="272"/>
      <c r="L819" s="94"/>
      <c r="M819" s="97"/>
      <c r="N819" s="98"/>
      <c r="O819" s="98"/>
      <c r="P819" s="98"/>
      <c r="Q819" s="98"/>
      <c r="R819" s="98"/>
      <c r="S819" s="98"/>
      <c r="T819" s="99"/>
      <c r="AT819" s="95" t="s">
        <v>164</v>
      </c>
      <c r="AU819" s="95" t="s">
        <v>83</v>
      </c>
      <c r="AV819" s="8" t="s">
        <v>81</v>
      </c>
      <c r="AW819" s="8" t="s">
        <v>30</v>
      </c>
      <c r="AX819" s="8" t="s">
        <v>73</v>
      </c>
      <c r="AY819" s="95" t="s">
        <v>156</v>
      </c>
    </row>
    <row r="820" spans="1:65" s="9" customFormat="1">
      <c r="B820" s="100"/>
      <c r="C820" s="276"/>
      <c r="D820" s="273" t="s">
        <v>164</v>
      </c>
      <c r="E820" s="277" t="s">
        <v>1</v>
      </c>
      <c r="F820" s="278" t="s">
        <v>783</v>
      </c>
      <c r="G820" s="276"/>
      <c r="H820" s="279">
        <v>4.3</v>
      </c>
      <c r="I820" s="102"/>
      <c r="J820" s="276"/>
      <c r="K820" s="276"/>
      <c r="L820" s="100"/>
      <c r="M820" s="103"/>
      <c r="N820" s="104"/>
      <c r="O820" s="104"/>
      <c r="P820" s="104"/>
      <c r="Q820" s="104"/>
      <c r="R820" s="104"/>
      <c r="S820" s="104"/>
      <c r="T820" s="105"/>
      <c r="AT820" s="101" t="s">
        <v>164</v>
      </c>
      <c r="AU820" s="101" t="s">
        <v>83</v>
      </c>
      <c r="AV820" s="9" t="s">
        <v>83</v>
      </c>
      <c r="AW820" s="9" t="s">
        <v>30</v>
      </c>
      <c r="AX820" s="9" t="s">
        <v>73</v>
      </c>
      <c r="AY820" s="101" t="s">
        <v>156</v>
      </c>
    </row>
    <row r="821" spans="1:65" s="8" customFormat="1">
      <c r="B821" s="94"/>
      <c r="C821" s="272"/>
      <c r="D821" s="273" t="s">
        <v>164</v>
      </c>
      <c r="E821" s="274" t="s">
        <v>1</v>
      </c>
      <c r="F821" s="275" t="s">
        <v>784</v>
      </c>
      <c r="G821" s="272"/>
      <c r="H821" s="274" t="s">
        <v>1</v>
      </c>
      <c r="I821" s="96"/>
      <c r="J821" s="272"/>
      <c r="K821" s="272"/>
      <c r="L821" s="94"/>
      <c r="M821" s="97"/>
      <c r="N821" s="98"/>
      <c r="O821" s="98"/>
      <c r="P821" s="98"/>
      <c r="Q821" s="98"/>
      <c r="R821" s="98"/>
      <c r="S821" s="98"/>
      <c r="T821" s="99"/>
      <c r="AT821" s="95" t="s">
        <v>164</v>
      </c>
      <c r="AU821" s="95" t="s">
        <v>83</v>
      </c>
      <c r="AV821" s="8" t="s">
        <v>81</v>
      </c>
      <c r="AW821" s="8" t="s">
        <v>30</v>
      </c>
      <c r="AX821" s="8" t="s">
        <v>73</v>
      </c>
      <c r="AY821" s="95" t="s">
        <v>156</v>
      </c>
    </row>
    <row r="822" spans="1:65" s="9" customFormat="1">
      <c r="B822" s="100"/>
      <c r="C822" s="276"/>
      <c r="D822" s="273" t="s">
        <v>164</v>
      </c>
      <c r="E822" s="277" t="s">
        <v>1</v>
      </c>
      <c r="F822" s="278" t="s">
        <v>783</v>
      </c>
      <c r="G822" s="276"/>
      <c r="H822" s="279">
        <v>4.3</v>
      </c>
      <c r="I822" s="102"/>
      <c r="J822" s="276"/>
      <c r="K822" s="276"/>
      <c r="L822" s="100"/>
      <c r="M822" s="103"/>
      <c r="N822" s="104"/>
      <c r="O822" s="104"/>
      <c r="P822" s="104"/>
      <c r="Q822" s="104"/>
      <c r="R822" s="104"/>
      <c r="S822" s="104"/>
      <c r="T822" s="105"/>
      <c r="AT822" s="101" t="s">
        <v>164</v>
      </c>
      <c r="AU822" s="101" t="s">
        <v>83</v>
      </c>
      <c r="AV822" s="9" t="s">
        <v>83</v>
      </c>
      <c r="AW822" s="9" t="s">
        <v>30</v>
      </c>
      <c r="AX822" s="9" t="s">
        <v>73</v>
      </c>
      <c r="AY822" s="101" t="s">
        <v>156</v>
      </c>
    </row>
    <row r="823" spans="1:65" s="11" customFormat="1">
      <c r="B823" s="119"/>
      <c r="C823" s="291"/>
      <c r="D823" s="273" t="s">
        <v>164</v>
      </c>
      <c r="E823" s="292" t="s">
        <v>1</v>
      </c>
      <c r="F823" s="293" t="s">
        <v>303</v>
      </c>
      <c r="G823" s="291"/>
      <c r="H823" s="294">
        <v>8.6</v>
      </c>
      <c r="I823" s="121"/>
      <c r="J823" s="291"/>
      <c r="K823" s="291"/>
      <c r="L823" s="119"/>
      <c r="M823" s="122"/>
      <c r="N823" s="123"/>
      <c r="O823" s="123"/>
      <c r="P823" s="123"/>
      <c r="Q823" s="123"/>
      <c r="R823" s="123"/>
      <c r="S823" s="123"/>
      <c r="T823" s="124"/>
      <c r="AT823" s="120" t="s">
        <v>164</v>
      </c>
      <c r="AU823" s="120" t="s">
        <v>83</v>
      </c>
      <c r="AV823" s="11" t="s">
        <v>170</v>
      </c>
      <c r="AW823" s="11" t="s">
        <v>30</v>
      </c>
      <c r="AX823" s="11" t="s">
        <v>73</v>
      </c>
      <c r="AY823" s="120" t="s">
        <v>156</v>
      </c>
    </row>
    <row r="824" spans="1:65" s="10" customFormat="1">
      <c r="B824" s="106"/>
      <c r="C824" s="280"/>
      <c r="D824" s="273" t="s">
        <v>164</v>
      </c>
      <c r="E824" s="281" t="s">
        <v>1</v>
      </c>
      <c r="F824" s="282" t="s">
        <v>167</v>
      </c>
      <c r="G824" s="280"/>
      <c r="H824" s="283">
        <v>72.599999999999994</v>
      </c>
      <c r="I824" s="108"/>
      <c r="J824" s="280"/>
      <c r="K824" s="280"/>
      <c r="L824" s="106"/>
      <c r="M824" s="109"/>
      <c r="N824" s="110"/>
      <c r="O824" s="110"/>
      <c r="P824" s="110"/>
      <c r="Q824" s="110"/>
      <c r="R824" s="110"/>
      <c r="S824" s="110"/>
      <c r="T824" s="111"/>
      <c r="AT824" s="107" t="s">
        <v>164</v>
      </c>
      <c r="AU824" s="107" t="s">
        <v>83</v>
      </c>
      <c r="AV824" s="10" t="s">
        <v>163</v>
      </c>
      <c r="AW824" s="10" t="s">
        <v>30</v>
      </c>
      <c r="AX824" s="10" t="s">
        <v>81</v>
      </c>
      <c r="AY824" s="107" t="s">
        <v>156</v>
      </c>
    </row>
    <row r="825" spans="1:65" s="2" customFormat="1" ht="21.75" customHeight="1">
      <c r="A825" s="21"/>
      <c r="B825" s="86"/>
      <c r="C825" s="266" t="s">
        <v>551</v>
      </c>
      <c r="D825" s="266" t="s">
        <v>158</v>
      </c>
      <c r="E825" s="267" t="s">
        <v>785</v>
      </c>
      <c r="F825" s="268" t="s">
        <v>786</v>
      </c>
      <c r="G825" s="269" t="s">
        <v>355</v>
      </c>
      <c r="H825" s="270">
        <v>54.25</v>
      </c>
      <c r="I825" s="87"/>
      <c r="J825" s="271">
        <f>ROUND(I825*H825,2)</f>
        <v>0</v>
      </c>
      <c r="K825" s="268" t="s">
        <v>162</v>
      </c>
      <c r="L825" s="22"/>
      <c r="M825" s="88" t="s">
        <v>1</v>
      </c>
      <c r="N825" s="89" t="s">
        <v>38</v>
      </c>
      <c r="O825" s="36"/>
      <c r="P825" s="90">
        <f>O825*H825</f>
        <v>0</v>
      </c>
      <c r="Q825" s="90">
        <v>1.0019999999999999E-2</v>
      </c>
      <c r="R825" s="90">
        <f>Q825*H825</f>
        <v>0.54358499999999998</v>
      </c>
      <c r="S825" s="90">
        <v>0</v>
      </c>
      <c r="T825" s="91">
        <f>S825*H825</f>
        <v>0</v>
      </c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R825" s="92" t="s">
        <v>201</v>
      </c>
      <c r="AT825" s="92" t="s">
        <v>158</v>
      </c>
      <c r="AU825" s="92" t="s">
        <v>83</v>
      </c>
      <c r="AY825" s="12" t="s">
        <v>156</v>
      </c>
      <c r="BE825" s="93">
        <f>IF(N825="základní",J825,0)</f>
        <v>0</v>
      </c>
      <c r="BF825" s="93">
        <f>IF(N825="snížená",J825,0)</f>
        <v>0</v>
      </c>
      <c r="BG825" s="93">
        <f>IF(N825="zákl. přenesená",J825,0)</f>
        <v>0</v>
      </c>
      <c r="BH825" s="93">
        <f>IF(N825="sníž. přenesená",J825,0)</f>
        <v>0</v>
      </c>
      <c r="BI825" s="93">
        <f>IF(N825="nulová",J825,0)</f>
        <v>0</v>
      </c>
      <c r="BJ825" s="12" t="s">
        <v>81</v>
      </c>
      <c r="BK825" s="93">
        <f>ROUND(I825*H825,2)</f>
        <v>0</v>
      </c>
      <c r="BL825" s="12" t="s">
        <v>201</v>
      </c>
      <c r="BM825" s="92" t="s">
        <v>787</v>
      </c>
    </row>
    <row r="826" spans="1:65" s="8" customFormat="1">
      <c r="B826" s="94"/>
      <c r="C826" s="272"/>
      <c r="D826" s="273" t="s">
        <v>164</v>
      </c>
      <c r="E826" s="274" t="s">
        <v>1</v>
      </c>
      <c r="F826" s="275" t="s">
        <v>788</v>
      </c>
      <c r="G826" s="272"/>
      <c r="H826" s="274" t="s">
        <v>1</v>
      </c>
      <c r="I826" s="96"/>
      <c r="J826" s="272"/>
      <c r="K826" s="272"/>
      <c r="L826" s="94"/>
      <c r="M826" s="97"/>
      <c r="N826" s="98"/>
      <c r="O826" s="98"/>
      <c r="P826" s="98"/>
      <c r="Q826" s="98"/>
      <c r="R826" s="98"/>
      <c r="S826" s="98"/>
      <c r="T826" s="99"/>
      <c r="AT826" s="95" t="s">
        <v>164</v>
      </c>
      <c r="AU826" s="95" t="s">
        <v>83</v>
      </c>
      <c r="AV826" s="8" t="s">
        <v>81</v>
      </c>
      <c r="AW826" s="8" t="s">
        <v>30</v>
      </c>
      <c r="AX826" s="8" t="s">
        <v>73</v>
      </c>
      <c r="AY826" s="95" t="s">
        <v>156</v>
      </c>
    </row>
    <row r="827" spans="1:65" s="8" customFormat="1">
      <c r="B827" s="94"/>
      <c r="C827" s="272"/>
      <c r="D827" s="273" t="s">
        <v>164</v>
      </c>
      <c r="E827" s="274" t="s">
        <v>1</v>
      </c>
      <c r="F827" s="275" t="s">
        <v>191</v>
      </c>
      <c r="G827" s="272"/>
      <c r="H827" s="274" t="s">
        <v>1</v>
      </c>
      <c r="I827" s="96"/>
      <c r="J827" s="272"/>
      <c r="K827" s="272"/>
      <c r="L827" s="94"/>
      <c r="M827" s="97"/>
      <c r="N827" s="98"/>
      <c r="O827" s="98"/>
      <c r="P827" s="98"/>
      <c r="Q827" s="98"/>
      <c r="R827" s="98"/>
      <c r="S827" s="98"/>
      <c r="T827" s="99"/>
      <c r="AT827" s="95" t="s">
        <v>164</v>
      </c>
      <c r="AU827" s="95" t="s">
        <v>83</v>
      </c>
      <c r="AV827" s="8" t="s">
        <v>81</v>
      </c>
      <c r="AW827" s="8" t="s">
        <v>30</v>
      </c>
      <c r="AX827" s="8" t="s">
        <v>73</v>
      </c>
      <c r="AY827" s="95" t="s">
        <v>156</v>
      </c>
    </row>
    <row r="828" spans="1:65" s="9" customFormat="1">
      <c r="B828" s="100"/>
      <c r="C828" s="276"/>
      <c r="D828" s="273" t="s">
        <v>164</v>
      </c>
      <c r="E828" s="277" t="s">
        <v>1</v>
      </c>
      <c r="F828" s="278" t="s">
        <v>789</v>
      </c>
      <c r="G828" s="276"/>
      <c r="H828" s="279">
        <v>4</v>
      </c>
      <c r="I828" s="102"/>
      <c r="J828" s="276"/>
      <c r="K828" s="276"/>
      <c r="L828" s="100"/>
      <c r="M828" s="103"/>
      <c r="N828" s="104"/>
      <c r="O828" s="104"/>
      <c r="P828" s="104"/>
      <c r="Q828" s="104"/>
      <c r="R828" s="104"/>
      <c r="S828" s="104"/>
      <c r="T828" s="105"/>
      <c r="AT828" s="101" t="s">
        <v>164</v>
      </c>
      <c r="AU828" s="101" t="s">
        <v>83</v>
      </c>
      <c r="AV828" s="9" t="s">
        <v>83</v>
      </c>
      <c r="AW828" s="9" t="s">
        <v>30</v>
      </c>
      <c r="AX828" s="9" t="s">
        <v>73</v>
      </c>
      <c r="AY828" s="101" t="s">
        <v>156</v>
      </c>
    </row>
    <row r="829" spans="1:65" s="9" customFormat="1">
      <c r="B829" s="100"/>
      <c r="C829" s="276"/>
      <c r="D829" s="273" t="s">
        <v>164</v>
      </c>
      <c r="E829" s="277" t="s">
        <v>1</v>
      </c>
      <c r="F829" s="278" t="s">
        <v>790</v>
      </c>
      <c r="G829" s="276"/>
      <c r="H829" s="279">
        <v>2.5</v>
      </c>
      <c r="I829" s="102"/>
      <c r="J829" s="276"/>
      <c r="K829" s="276"/>
      <c r="L829" s="100"/>
      <c r="M829" s="103"/>
      <c r="N829" s="104"/>
      <c r="O829" s="104"/>
      <c r="P829" s="104"/>
      <c r="Q829" s="104"/>
      <c r="R829" s="104"/>
      <c r="S829" s="104"/>
      <c r="T829" s="105"/>
      <c r="AT829" s="101" t="s">
        <v>164</v>
      </c>
      <c r="AU829" s="101" t="s">
        <v>83</v>
      </c>
      <c r="AV829" s="9" t="s">
        <v>83</v>
      </c>
      <c r="AW829" s="9" t="s">
        <v>30</v>
      </c>
      <c r="AX829" s="9" t="s">
        <v>73</v>
      </c>
      <c r="AY829" s="101" t="s">
        <v>156</v>
      </c>
    </row>
    <row r="830" spans="1:65" s="9" customFormat="1">
      <c r="B830" s="100"/>
      <c r="C830" s="276"/>
      <c r="D830" s="273" t="s">
        <v>164</v>
      </c>
      <c r="E830" s="277" t="s">
        <v>1</v>
      </c>
      <c r="F830" s="278" t="s">
        <v>789</v>
      </c>
      <c r="G830" s="276"/>
      <c r="H830" s="279">
        <v>4</v>
      </c>
      <c r="I830" s="102"/>
      <c r="J830" s="276"/>
      <c r="K830" s="276"/>
      <c r="L830" s="100"/>
      <c r="M830" s="103"/>
      <c r="N830" s="104"/>
      <c r="O830" s="104"/>
      <c r="P830" s="104"/>
      <c r="Q830" s="104"/>
      <c r="R830" s="104"/>
      <c r="S830" s="104"/>
      <c r="T830" s="105"/>
      <c r="AT830" s="101" t="s">
        <v>164</v>
      </c>
      <c r="AU830" s="101" t="s">
        <v>83</v>
      </c>
      <c r="AV830" s="9" t="s">
        <v>83</v>
      </c>
      <c r="AW830" s="9" t="s">
        <v>30</v>
      </c>
      <c r="AX830" s="9" t="s">
        <v>73</v>
      </c>
      <c r="AY830" s="101" t="s">
        <v>156</v>
      </c>
    </row>
    <row r="831" spans="1:65" s="9" customFormat="1">
      <c r="B831" s="100"/>
      <c r="C831" s="276"/>
      <c r="D831" s="273" t="s">
        <v>164</v>
      </c>
      <c r="E831" s="277" t="s">
        <v>1</v>
      </c>
      <c r="F831" s="278" t="s">
        <v>83</v>
      </c>
      <c r="G831" s="276"/>
      <c r="H831" s="279">
        <v>2</v>
      </c>
      <c r="I831" s="102"/>
      <c r="J831" s="276"/>
      <c r="K831" s="276"/>
      <c r="L831" s="100"/>
      <c r="M831" s="103"/>
      <c r="N831" s="104"/>
      <c r="O831" s="104"/>
      <c r="P831" s="104"/>
      <c r="Q831" s="104"/>
      <c r="R831" s="104"/>
      <c r="S831" s="104"/>
      <c r="T831" s="105"/>
      <c r="AT831" s="101" t="s">
        <v>164</v>
      </c>
      <c r="AU831" s="101" t="s">
        <v>83</v>
      </c>
      <c r="AV831" s="9" t="s">
        <v>83</v>
      </c>
      <c r="AW831" s="9" t="s">
        <v>30</v>
      </c>
      <c r="AX831" s="9" t="s">
        <v>73</v>
      </c>
      <c r="AY831" s="101" t="s">
        <v>156</v>
      </c>
    </row>
    <row r="832" spans="1:65" s="9" customFormat="1">
      <c r="B832" s="100"/>
      <c r="C832" s="276"/>
      <c r="D832" s="273" t="s">
        <v>164</v>
      </c>
      <c r="E832" s="277" t="s">
        <v>1</v>
      </c>
      <c r="F832" s="278" t="s">
        <v>489</v>
      </c>
      <c r="G832" s="276"/>
      <c r="H832" s="279">
        <v>1.5</v>
      </c>
      <c r="I832" s="102"/>
      <c r="J832" s="276"/>
      <c r="K832" s="276"/>
      <c r="L832" s="100"/>
      <c r="M832" s="103"/>
      <c r="N832" s="104"/>
      <c r="O832" s="104"/>
      <c r="P832" s="104"/>
      <c r="Q832" s="104"/>
      <c r="R832" s="104"/>
      <c r="S832" s="104"/>
      <c r="T832" s="105"/>
      <c r="AT832" s="101" t="s">
        <v>164</v>
      </c>
      <c r="AU832" s="101" t="s">
        <v>83</v>
      </c>
      <c r="AV832" s="9" t="s">
        <v>83</v>
      </c>
      <c r="AW832" s="9" t="s">
        <v>30</v>
      </c>
      <c r="AX832" s="9" t="s">
        <v>73</v>
      </c>
      <c r="AY832" s="101" t="s">
        <v>156</v>
      </c>
    </row>
    <row r="833" spans="2:51" s="8" customFormat="1">
      <c r="B833" s="94"/>
      <c r="C833" s="272"/>
      <c r="D833" s="273" t="s">
        <v>164</v>
      </c>
      <c r="E833" s="274" t="s">
        <v>1</v>
      </c>
      <c r="F833" s="275" t="s">
        <v>190</v>
      </c>
      <c r="G833" s="272"/>
      <c r="H833" s="274" t="s">
        <v>1</v>
      </c>
      <c r="I833" s="96"/>
      <c r="J833" s="272"/>
      <c r="K833" s="272"/>
      <c r="L833" s="94"/>
      <c r="M833" s="97"/>
      <c r="N833" s="98"/>
      <c r="O833" s="98"/>
      <c r="P833" s="98"/>
      <c r="Q833" s="98"/>
      <c r="R833" s="98"/>
      <c r="S833" s="98"/>
      <c r="T833" s="99"/>
      <c r="AT833" s="95" t="s">
        <v>164</v>
      </c>
      <c r="AU833" s="95" t="s">
        <v>83</v>
      </c>
      <c r="AV833" s="8" t="s">
        <v>81</v>
      </c>
      <c r="AW833" s="8" t="s">
        <v>30</v>
      </c>
      <c r="AX833" s="8" t="s">
        <v>73</v>
      </c>
      <c r="AY833" s="95" t="s">
        <v>156</v>
      </c>
    </row>
    <row r="834" spans="2:51" s="9" customFormat="1">
      <c r="B834" s="100"/>
      <c r="C834" s="276"/>
      <c r="D834" s="273" t="s">
        <v>164</v>
      </c>
      <c r="E834" s="277" t="s">
        <v>1</v>
      </c>
      <c r="F834" s="278" t="s">
        <v>83</v>
      </c>
      <c r="G834" s="276"/>
      <c r="H834" s="279">
        <v>2</v>
      </c>
      <c r="I834" s="102"/>
      <c r="J834" s="276"/>
      <c r="K834" s="276"/>
      <c r="L834" s="100"/>
      <c r="M834" s="103"/>
      <c r="N834" s="104"/>
      <c r="O834" s="104"/>
      <c r="P834" s="104"/>
      <c r="Q834" s="104"/>
      <c r="R834" s="104"/>
      <c r="S834" s="104"/>
      <c r="T834" s="105"/>
      <c r="AT834" s="101" t="s">
        <v>164</v>
      </c>
      <c r="AU834" s="101" t="s">
        <v>83</v>
      </c>
      <c r="AV834" s="9" t="s">
        <v>83</v>
      </c>
      <c r="AW834" s="9" t="s">
        <v>30</v>
      </c>
      <c r="AX834" s="9" t="s">
        <v>73</v>
      </c>
      <c r="AY834" s="101" t="s">
        <v>156</v>
      </c>
    </row>
    <row r="835" spans="2:51" s="9" customFormat="1">
      <c r="B835" s="100"/>
      <c r="C835" s="276"/>
      <c r="D835" s="273" t="s">
        <v>164</v>
      </c>
      <c r="E835" s="277" t="s">
        <v>1</v>
      </c>
      <c r="F835" s="278" t="s">
        <v>790</v>
      </c>
      <c r="G835" s="276"/>
      <c r="H835" s="279">
        <v>2.5</v>
      </c>
      <c r="I835" s="102"/>
      <c r="J835" s="276"/>
      <c r="K835" s="276"/>
      <c r="L835" s="100"/>
      <c r="M835" s="103"/>
      <c r="N835" s="104"/>
      <c r="O835" s="104"/>
      <c r="P835" s="104"/>
      <c r="Q835" s="104"/>
      <c r="R835" s="104"/>
      <c r="S835" s="104"/>
      <c r="T835" s="105"/>
      <c r="AT835" s="101" t="s">
        <v>164</v>
      </c>
      <c r="AU835" s="101" t="s">
        <v>83</v>
      </c>
      <c r="AV835" s="9" t="s">
        <v>83</v>
      </c>
      <c r="AW835" s="9" t="s">
        <v>30</v>
      </c>
      <c r="AX835" s="9" t="s">
        <v>73</v>
      </c>
      <c r="AY835" s="101" t="s">
        <v>156</v>
      </c>
    </row>
    <row r="836" spans="2:51" s="9" customFormat="1">
      <c r="B836" s="100"/>
      <c r="C836" s="276"/>
      <c r="D836" s="273" t="s">
        <v>164</v>
      </c>
      <c r="E836" s="277" t="s">
        <v>1</v>
      </c>
      <c r="F836" s="278" t="s">
        <v>170</v>
      </c>
      <c r="G836" s="276"/>
      <c r="H836" s="279">
        <v>3</v>
      </c>
      <c r="I836" s="102"/>
      <c r="J836" s="276"/>
      <c r="K836" s="276"/>
      <c r="L836" s="100"/>
      <c r="M836" s="103"/>
      <c r="N836" s="104"/>
      <c r="O836" s="104"/>
      <c r="P836" s="104"/>
      <c r="Q836" s="104"/>
      <c r="R836" s="104"/>
      <c r="S836" s="104"/>
      <c r="T836" s="105"/>
      <c r="AT836" s="101" t="s">
        <v>164</v>
      </c>
      <c r="AU836" s="101" t="s">
        <v>83</v>
      </c>
      <c r="AV836" s="9" t="s">
        <v>83</v>
      </c>
      <c r="AW836" s="9" t="s">
        <v>30</v>
      </c>
      <c r="AX836" s="9" t="s">
        <v>73</v>
      </c>
      <c r="AY836" s="101" t="s">
        <v>156</v>
      </c>
    </row>
    <row r="837" spans="2:51" s="9" customFormat="1">
      <c r="B837" s="100"/>
      <c r="C837" s="276"/>
      <c r="D837" s="273" t="s">
        <v>164</v>
      </c>
      <c r="E837" s="277" t="s">
        <v>1</v>
      </c>
      <c r="F837" s="278" t="s">
        <v>489</v>
      </c>
      <c r="G837" s="276"/>
      <c r="H837" s="279">
        <v>1.5</v>
      </c>
      <c r="I837" s="102"/>
      <c r="J837" s="276"/>
      <c r="K837" s="276"/>
      <c r="L837" s="100"/>
      <c r="M837" s="103"/>
      <c r="N837" s="104"/>
      <c r="O837" s="104"/>
      <c r="P837" s="104"/>
      <c r="Q837" s="104"/>
      <c r="R837" s="104"/>
      <c r="S837" s="104"/>
      <c r="T837" s="105"/>
      <c r="AT837" s="101" t="s">
        <v>164</v>
      </c>
      <c r="AU837" s="101" t="s">
        <v>83</v>
      </c>
      <c r="AV837" s="9" t="s">
        <v>83</v>
      </c>
      <c r="AW837" s="9" t="s">
        <v>30</v>
      </c>
      <c r="AX837" s="9" t="s">
        <v>73</v>
      </c>
      <c r="AY837" s="101" t="s">
        <v>156</v>
      </c>
    </row>
    <row r="838" spans="2:51" s="9" customFormat="1">
      <c r="B838" s="100"/>
      <c r="C838" s="276"/>
      <c r="D838" s="273" t="s">
        <v>164</v>
      </c>
      <c r="E838" s="277" t="s">
        <v>1</v>
      </c>
      <c r="F838" s="278" t="s">
        <v>83</v>
      </c>
      <c r="G838" s="276"/>
      <c r="H838" s="279">
        <v>2</v>
      </c>
      <c r="I838" s="102"/>
      <c r="J838" s="276"/>
      <c r="K838" s="276"/>
      <c r="L838" s="100"/>
      <c r="M838" s="103"/>
      <c r="N838" s="104"/>
      <c r="O838" s="104"/>
      <c r="P838" s="104"/>
      <c r="Q838" s="104"/>
      <c r="R838" s="104"/>
      <c r="S838" s="104"/>
      <c r="T838" s="105"/>
      <c r="AT838" s="101" t="s">
        <v>164</v>
      </c>
      <c r="AU838" s="101" t="s">
        <v>83</v>
      </c>
      <c r="AV838" s="9" t="s">
        <v>83</v>
      </c>
      <c r="AW838" s="9" t="s">
        <v>30</v>
      </c>
      <c r="AX838" s="9" t="s">
        <v>73</v>
      </c>
      <c r="AY838" s="101" t="s">
        <v>156</v>
      </c>
    </row>
    <row r="839" spans="2:51" s="9" customFormat="1">
      <c r="B839" s="100"/>
      <c r="C839" s="276"/>
      <c r="D839" s="273" t="s">
        <v>164</v>
      </c>
      <c r="E839" s="277" t="s">
        <v>1</v>
      </c>
      <c r="F839" s="278" t="s">
        <v>791</v>
      </c>
      <c r="G839" s="276"/>
      <c r="H839" s="279">
        <v>4.9000000000000004</v>
      </c>
      <c r="I839" s="102"/>
      <c r="J839" s="276"/>
      <c r="K839" s="276"/>
      <c r="L839" s="100"/>
      <c r="M839" s="103"/>
      <c r="N839" s="104"/>
      <c r="O839" s="104"/>
      <c r="P839" s="104"/>
      <c r="Q839" s="104"/>
      <c r="R839" s="104"/>
      <c r="S839" s="104"/>
      <c r="T839" s="105"/>
      <c r="AT839" s="101" t="s">
        <v>164</v>
      </c>
      <c r="AU839" s="101" t="s">
        <v>83</v>
      </c>
      <c r="AV839" s="9" t="s">
        <v>83</v>
      </c>
      <c r="AW839" s="9" t="s">
        <v>30</v>
      </c>
      <c r="AX839" s="9" t="s">
        <v>73</v>
      </c>
      <c r="AY839" s="101" t="s">
        <v>156</v>
      </c>
    </row>
    <row r="840" spans="2:51" s="9" customFormat="1">
      <c r="B840" s="100"/>
      <c r="C840" s="276"/>
      <c r="D840" s="273" t="s">
        <v>164</v>
      </c>
      <c r="E840" s="277" t="s">
        <v>1</v>
      </c>
      <c r="F840" s="278" t="s">
        <v>789</v>
      </c>
      <c r="G840" s="276"/>
      <c r="H840" s="279">
        <v>4</v>
      </c>
      <c r="I840" s="102"/>
      <c r="J840" s="276"/>
      <c r="K840" s="276"/>
      <c r="L840" s="100"/>
      <c r="M840" s="103"/>
      <c r="N840" s="104"/>
      <c r="O840" s="104"/>
      <c r="P840" s="104"/>
      <c r="Q840" s="104"/>
      <c r="R840" s="104"/>
      <c r="S840" s="104"/>
      <c r="T840" s="105"/>
      <c r="AT840" s="101" t="s">
        <v>164</v>
      </c>
      <c r="AU840" s="101" t="s">
        <v>83</v>
      </c>
      <c r="AV840" s="9" t="s">
        <v>83</v>
      </c>
      <c r="AW840" s="9" t="s">
        <v>30</v>
      </c>
      <c r="AX840" s="9" t="s">
        <v>73</v>
      </c>
      <c r="AY840" s="101" t="s">
        <v>156</v>
      </c>
    </row>
    <row r="841" spans="2:51" s="9" customFormat="1">
      <c r="B841" s="100"/>
      <c r="C841" s="276"/>
      <c r="D841" s="273" t="s">
        <v>164</v>
      </c>
      <c r="E841" s="277" t="s">
        <v>1</v>
      </c>
      <c r="F841" s="278" t="s">
        <v>792</v>
      </c>
      <c r="G841" s="276"/>
      <c r="H841" s="279">
        <v>3.45</v>
      </c>
      <c r="I841" s="102"/>
      <c r="J841" s="276"/>
      <c r="K841" s="276"/>
      <c r="L841" s="100"/>
      <c r="M841" s="103"/>
      <c r="N841" s="104"/>
      <c r="O841" s="104"/>
      <c r="P841" s="104"/>
      <c r="Q841" s="104"/>
      <c r="R841" s="104"/>
      <c r="S841" s="104"/>
      <c r="T841" s="105"/>
      <c r="AT841" s="101" t="s">
        <v>164</v>
      </c>
      <c r="AU841" s="101" t="s">
        <v>83</v>
      </c>
      <c r="AV841" s="9" t="s">
        <v>83</v>
      </c>
      <c r="AW841" s="9" t="s">
        <v>30</v>
      </c>
      <c r="AX841" s="9" t="s">
        <v>73</v>
      </c>
      <c r="AY841" s="101" t="s">
        <v>156</v>
      </c>
    </row>
    <row r="842" spans="2:51" s="8" customFormat="1">
      <c r="B842" s="94"/>
      <c r="C842" s="272"/>
      <c r="D842" s="273" t="s">
        <v>164</v>
      </c>
      <c r="E842" s="274" t="s">
        <v>1</v>
      </c>
      <c r="F842" s="275" t="s">
        <v>189</v>
      </c>
      <c r="G842" s="272"/>
      <c r="H842" s="274" t="s">
        <v>1</v>
      </c>
      <c r="I842" s="96"/>
      <c r="J842" s="272"/>
      <c r="K842" s="272"/>
      <c r="L842" s="94"/>
      <c r="M842" s="97"/>
      <c r="N842" s="98"/>
      <c r="O842" s="98"/>
      <c r="P842" s="98"/>
      <c r="Q842" s="98"/>
      <c r="R842" s="98"/>
      <c r="S842" s="98"/>
      <c r="T842" s="99"/>
      <c r="AT842" s="95" t="s">
        <v>164</v>
      </c>
      <c r="AU842" s="95" t="s">
        <v>83</v>
      </c>
      <c r="AV842" s="8" t="s">
        <v>81</v>
      </c>
      <c r="AW842" s="8" t="s">
        <v>30</v>
      </c>
      <c r="AX842" s="8" t="s">
        <v>73</v>
      </c>
      <c r="AY842" s="95" t="s">
        <v>156</v>
      </c>
    </row>
    <row r="843" spans="2:51" s="9" customFormat="1">
      <c r="B843" s="100"/>
      <c r="C843" s="276"/>
      <c r="D843" s="273" t="s">
        <v>164</v>
      </c>
      <c r="E843" s="277" t="s">
        <v>1</v>
      </c>
      <c r="F843" s="278" t="s">
        <v>793</v>
      </c>
      <c r="G843" s="276"/>
      <c r="H843" s="279">
        <v>3</v>
      </c>
      <c r="I843" s="102"/>
      <c r="J843" s="276"/>
      <c r="K843" s="276"/>
      <c r="L843" s="100"/>
      <c r="M843" s="103"/>
      <c r="N843" s="104"/>
      <c r="O843" s="104"/>
      <c r="P843" s="104"/>
      <c r="Q843" s="104"/>
      <c r="R843" s="104"/>
      <c r="S843" s="104"/>
      <c r="T843" s="105"/>
      <c r="AT843" s="101" t="s">
        <v>164</v>
      </c>
      <c r="AU843" s="101" t="s">
        <v>83</v>
      </c>
      <c r="AV843" s="9" t="s">
        <v>83</v>
      </c>
      <c r="AW843" s="9" t="s">
        <v>30</v>
      </c>
      <c r="AX843" s="9" t="s">
        <v>73</v>
      </c>
      <c r="AY843" s="101" t="s">
        <v>156</v>
      </c>
    </row>
    <row r="844" spans="2:51" s="9" customFormat="1">
      <c r="B844" s="100"/>
      <c r="C844" s="276"/>
      <c r="D844" s="273" t="s">
        <v>164</v>
      </c>
      <c r="E844" s="277" t="s">
        <v>1</v>
      </c>
      <c r="F844" s="278" t="s">
        <v>83</v>
      </c>
      <c r="G844" s="276"/>
      <c r="H844" s="279">
        <v>2</v>
      </c>
      <c r="I844" s="102"/>
      <c r="J844" s="276"/>
      <c r="K844" s="276"/>
      <c r="L844" s="100"/>
      <c r="M844" s="103"/>
      <c r="N844" s="104"/>
      <c r="O844" s="104"/>
      <c r="P844" s="104"/>
      <c r="Q844" s="104"/>
      <c r="R844" s="104"/>
      <c r="S844" s="104"/>
      <c r="T844" s="105"/>
      <c r="AT844" s="101" t="s">
        <v>164</v>
      </c>
      <c r="AU844" s="101" t="s">
        <v>83</v>
      </c>
      <c r="AV844" s="9" t="s">
        <v>83</v>
      </c>
      <c r="AW844" s="9" t="s">
        <v>30</v>
      </c>
      <c r="AX844" s="9" t="s">
        <v>73</v>
      </c>
      <c r="AY844" s="101" t="s">
        <v>156</v>
      </c>
    </row>
    <row r="845" spans="2:51" s="9" customFormat="1">
      <c r="B845" s="100"/>
      <c r="C845" s="276"/>
      <c r="D845" s="273" t="s">
        <v>164</v>
      </c>
      <c r="E845" s="277" t="s">
        <v>1</v>
      </c>
      <c r="F845" s="278" t="s">
        <v>794</v>
      </c>
      <c r="G845" s="276"/>
      <c r="H845" s="279">
        <v>3.9</v>
      </c>
      <c r="I845" s="102"/>
      <c r="J845" s="276"/>
      <c r="K845" s="276"/>
      <c r="L845" s="100"/>
      <c r="M845" s="103"/>
      <c r="N845" s="104"/>
      <c r="O845" s="104"/>
      <c r="P845" s="104"/>
      <c r="Q845" s="104"/>
      <c r="R845" s="104"/>
      <c r="S845" s="104"/>
      <c r="T845" s="105"/>
      <c r="AT845" s="101" t="s">
        <v>164</v>
      </c>
      <c r="AU845" s="101" t="s">
        <v>83</v>
      </c>
      <c r="AV845" s="9" t="s">
        <v>83</v>
      </c>
      <c r="AW845" s="9" t="s">
        <v>30</v>
      </c>
      <c r="AX845" s="9" t="s">
        <v>73</v>
      </c>
      <c r="AY845" s="101" t="s">
        <v>156</v>
      </c>
    </row>
    <row r="846" spans="2:51" s="11" customFormat="1">
      <c r="B846" s="119"/>
      <c r="C846" s="291"/>
      <c r="D846" s="273" t="s">
        <v>164</v>
      </c>
      <c r="E846" s="292" t="s">
        <v>1</v>
      </c>
      <c r="F846" s="293" t="s">
        <v>303</v>
      </c>
      <c r="G846" s="291"/>
      <c r="H846" s="294">
        <v>46.25</v>
      </c>
      <c r="I846" s="121"/>
      <c r="J846" s="291"/>
      <c r="K846" s="291"/>
      <c r="L846" s="119"/>
      <c r="M846" s="122"/>
      <c r="N846" s="123"/>
      <c r="O846" s="123"/>
      <c r="P846" s="123"/>
      <c r="Q846" s="123"/>
      <c r="R846" s="123"/>
      <c r="S846" s="123"/>
      <c r="T846" s="124"/>
      <c r="AT846" s="120" t="s">
        <v>164</v>
      </c>
      <c r="AU846" s="120" t="s">
        <v>83</v>
      </c>
      <c r="AV846" s="11" t="s">
        <v>170</v>
      </c>
      <c r="AW846" s="11" t="s">
        <v>30</v>
      </c>
      <c r="AX846" s="11" t="s">
        <v>73</v>
      </c>
      <c r="AY846" s="120" t="s">
        <v>156</v>
      </c>
    </row>
    <row r="847" spans="2:51" s="9" customFormat="1">
      <c r="B847" s="100"/>
      <c r="C847" s="276"/>
      <c r="D847" s="273" t="s">
        <v>164</v>
      </c>
      <c r="E847" s="277" t="s">
        <v>1</v>
      </c>
      <c r="F847" s="278" t="s">
        <v>795</v>
      </c>
      <c r="G847" s="276"/>
      <c r="H847" s="279">
        <v>8</v>
      </c>
      <c r="I847" s="102"/>
      <c r="J847" s="276"/>
      <c r="K847" s="276"/>
      <c r="L847" s="100"/>
      <c r="M847" s="103"/>
      <c r="N847" s="104"/>
      <c r="O847" s="104"/>
      <c r="P847" s="104"/>
      <c r="Q847" s="104"/>
      <c r="R847" s="104"/>
      <c r="S847" s="104"/>
      <c r="T847" s="105"/>
      <c r="AT847" s="101" t="s">
        <v>164</v>
      </c>
      <c r="AU847" s="101" t="s">
        <v>83</v>
      </c>
      <c r="AV847" s="9" t="s">
        <v>83</v>
      </c>
      <c r="AW847" s="9" t="s">
        <v>30</v>
      </c>
      <c r="AX847" s="9" t="s">
        <v>73</v>
      </c>
      <c r="AY847" s="101" t="s">
        <v>156</v>
      </c>
    </row>
    <row r="848" spans="2:51" s="11" customFormat="1">
      <c r="B848" s="119"/>
      <c r="C848" s="291"/>
      <c r="D848" s="273" t="s">
        <v>164</v>
      </c>
      <c r="E848" s="292" t="s">
        <v>1</v>
      </c>
      <c r="F848" s="293" t="s">
        <v>303</v>
      </c>
      <c r="G848" s="291"/>
      <c r="H848" s="294">
        <v>8</v>
      </c>
      <c r="I848" s="121"/>
      <c r="J848" s="291"/>
      <c r="K848" s="291"/>
      <c r="L848" s="119"/>
      <c r="M848" s="122"/>
      <c r="N848" s="123"/>
      <c r="O848" s="123"/>
      <c r="P848" s="123"/>
      <c r="Q848" s="123"/>
      <c r="R848" s="123"/>
      <c r="S848" s="123"/>
      <c r="T848" s="124"/>
      <c r="AT848" s="120" t="s">
        <v>164</v>
      </c>
      <c r="AU848" s="120" t="s">
        <v>83</v>
      </c>
      <c r="AV848" s="11" t="s">
        <v>170</v>
      </c>
      <c r="AW848" s="11" t="s">
        <v>30</v>
      </c>
      <c r="AX848" s="11" t="s">
        <v>73</v>
      </c>
      <c r="AY848" s="120" t="s">
        <v>156</v>
      </c>
    </row>
    <row r="849" spans="1:65" s="10" customFormat="1">
      <c r="B849" s="106"/>
      <c r="C849" s="280"/>
      <c r="D849" s="273" t="s">
        <v>164</v>
      </c>
      <c r="E849" s="281" t="s">
        <v>1</v>
      </c>
      <c r="F849" s="282" t="s">
        <v>167</v>
      </c>
      <c r="G849" s="280"/>
      <c r="H849" s="283">
        <v>54.25</v>
      </c>
      <c r="I849" s="108"/>
      <c r="J849" s="280"/>
      <c r="K849" s="280"/>
      <c r="L849" s="106"/>
      <c r="M849" s="109"/>
      <c r="N849" s="110"/>
      <c r="O849" s="110"/>
      <c r="P849" s="110"/>
      <c r="Q849" s="110"/>
      <c r="R849" s="110"/>
      <c r="S849" s="110"/>
      <c r="T849" s="111"/>
      <c r="AT849" s="107" t="s">
        <v>164</v>
      </c>
      <c r="AU849" s="107" t="s">
        <v>83</v>
      </c>
      <c r="AV849" s="10" t="s">
        <v>163</v>
      </c>
      <c r="AW849" s="10" t="s">
        <v>30</v>
      </c>
      <c r="AX849" s="10" t="s">
        <v>81</v>
      </c>
      <c r="AY849" s="107" t="s">
        <v>156</v>
      </c>
    </row>
    <row r="850" spans="1:65" s="2" customFormat="1" ht="33" customHeight="1">
      <c r="A850" s="21"/>
      <c r="B850" s="86"/>
      <c r="C850" s="266" t="s">
        <v>796</v>
      </c>
      <c r="D850" s="266" t="s">
        <v>158</v>
      </c>
      <c r="E850" s="267" t="s">
        <v>797</v>
      </c>
      <c r="F850" s="268" t="s">
        <v>798</v>
      </c>
      <c r="G850" s="269" t="s">
        <v>161</v>
      </c>
      <c r="H850" s="270">
        <v>197.45500000000001</v>
      </c>
      <c r="I850" s="87"/>
      <c r="J850" s="271">
        <f>ROUND(I850*H850,2)</f>
        <v>0</v>
      </c>
      <c r="K850" s="268" t="s">
        <v>162</v>
      </c>
      <c r="L850" s="22"/>
      <c r="M850" s="88" t="s">
        <v>1</v>
      </c>
      <c r="N850" s="89" t="s">
        <v>38</v>
      </c>
      <c r="O850" s="36"/>
      <c r="P850" s="90">
        <f>O850*H850</f>
        <v>0</v>
      </c>
      <c r="Q850" s="90">
        <v>1.17E-3</v>
      </c>
      <c r="R850" s="90">
        <f>Q850*H850</f>
        <v>0.23102235000000002</v>
      </c>
      <c r="S850" s="90">
        <v>0</v>
      </c>
      <c r="T850" s="91">
        <f>S850*H850</f>
        <v>0</v>
      </c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R850" s="92" t="s">
        <v>201</v>
      </c>
      <c r="AT850" s="92" t="s">
        <v>158</v>
      </c>
      <c r="AU850" s="92" t="s">
        <v>83</v>
      </c>
      <c r="AY850" s="12" t="s">
        <v>156</v>
      </c>
      <c r="BE850" s="93">
        <f>IF(N850="základní",J850,0)</f>
        <v>0</v>
      </c>
      <c r="BF850" s="93">
        <f>IF(N850="snížená",J850,0)</f>
        <v>0</v>
      </c>
      <c r="BG850" s="93">
        <f>IF(N850="zákl. přenesená",J850,0)</f>
        <v>0</v>
      </c>
      <c r="BH850" s="93">
        <f>IF(N850="sníž. přenesená",J850,0)</f>
        <v>0</v>
      </c>
      <c r="BI850" s="93">
        <f>IF(N850="nulová",J850,0)</f>
        <v>0</v>
      </c>
      <c r="BJ850" s="12" t="s">
        <v>81</v>
      </c>
      <c r="BK850" s="93">
        <f>ROUND(I850*H850,2)</f>
        <v>0</v>
      </c>
      <c r="BL850" s="12" t="s">
        <v>201</v>
      </c>
      <c r="BM850" s="92" t="s">
        <v>799</v>
      </c>
    </row>
    <row r="851" spans="1:65" s="8" customFormat="1">
      <c r="B851" s="94"/>
      <c r="C851" s="272"/>
      <c r="D851" s="273" t="s">
        <v>164</v>
      </c>
      <c r="E851" s="274" t="s">
        <v>1</v>
      </c>
      <c r="F851" s="275" t="s">
        <v>788</v>
      </c>
      <c r="G851" s="272"/>
      <c r="H851" s="274" t="s">
        <v>1</v>
      </c>
      <c r="I851" s="96"/>
      <c r="J851" s="272"/>
      <c r="K851" s="272"/>
      <c r="L851" s="94"/>
      <c r="M851" s="97"/>
      <c r="N851" s="98"/>
      <c r="O851" s="98"/>
      <c r="P851" s="98"/>
      <c r="Q851" s="98"/>
      <c r="R851" s="98"/>
      <c r="S851" s="98"/>
      <c r="T851" s="99"/>
      <c r="AT851" s="95" t="s">
        <v>164</v>
      </c>
      <c r="AU851" s="95" t="s">
        <v>83</v>
      </c>
      <c r="AV851" s="8" t="s">
        <v>81</v>
      </c>
      <c r="AW851" s="8" t="s">
        <v>30</v>
      </c>
      <c r="AX851" s="8" t="s">
        <v>73</v>
      </c>
      <c r="AY851" s="95" t="s">
        <v>156</v>
      </c>
    </row>
    <row r="852" spans="1:65" s="8" customFormat="1">
      <c r="B852" s="94"/>
      <c r="C852" s="272"/>
      <c r="D852" s="273" t="s">
        <v>164</v>
      </c>
      <c r="E852" s="274" t="s">
        <v>1</v>
      </c>
      <c r="F852" s="275" t="s">
        <v>800</v>
      </c>
      <c r="G852" s="272"/>
      <c r="H852" s="274" t="s">
        <v>1</v>
      </c>
      <c r="I852" s="96"/>
      <c r="J852" s="272"/>
      <c r="K852" s="272"/>
      <c r="L852" s="94"/>
      <c r="M852" s="97"/>
      <c r="N852" s="98"/>
      <c r="O852" s="98"/>
      <c r="P852" s="98"/>
      <c r="Q852" s="98"/>
      <c r="R852" s="98"/>
      <c r="S852" s="98"/>
      <c r="T852" s="99"/>
      <c r="AT852" s="95" t="s">
        <v>164</v>
      </c>
      <c r="AU852" s="95" t="s">
        <v>83</v>
      </c>
      <c r="AV852" s="8" t="s">
        <v>81</v>
      </c>
      <c r="AW852" s="8" t="s">
        <v>30</v>
      </c>
      <c r="AX852" s="8" t="s">
        <v>73</v>
      </c>
      <c r="AY852" s="95" t="s">
        <v>156</v>
      </c>
    </row>
    <row r="853" spans="1:65" s="9" customFormat="1">
      <c r="B853" s="100"/>
      <c r="C853" s="276"/>
      <c r="D853" s="273" t="s">
        <v>164</v>
      </c>
      <c r="E853" s="277" t="s">
        <v>1</v>
      </c>
      <c r="F853" s="278" t="s">
        <v>801</v>
      </c>
      <c r="G853" s="276"/>
      <c r="H853" s="279">
        <v>4.016</v>
      </c>
      <c r="I853" s="102"/>
      <c r="J853" s="276"/>
      <c r="K853" s="276"/>
      <c r="L853" s="100"/>
      <c r="M853" s="103"/>
      <c r="N853" s="104"/>
      <c r="O853" s="104"/>
      <c r="P853" s="104"/>
      <c r="Q853" s="104"/>
      <c r="R853" s="104"/>
      <c r="S853" s="104"/>
      <c r="T853" s="105"/>
      <c r="AT853" s="101" t="s">
        <v>164</v>
      </c>
      <c r="AU853" s="101" t="s">
        <v>83</v>
      </c>
      <c r="AV853" s="9" t="s">
        <v>83</v>
      </c>
      <c r="AW853" s="9" t="s">
        <v>30</v>
      </c>
      <c r="AX853" s="9" t="s">
        <v>73</v>
      </c>
      <c r="AY853" s="101" t="s">
        <v>156</v>
      </c>
    </row>
    <row r="854" spans="1:65" s="9" customFormat="1">
      <c r="B854" s="100"/>
      <c r="C854" s="276"/>
      <c r="D854" s="273" t="s">
        <v>164</v>
      </c>
      <c r="E854" s="277" t="s">
        <v>1</v>
      </c>
      <c r="F854" s="278" t="s">
        <v>802</v>
      </c>
      <c r="G854" s="276"/>
      <c r="H854" s="279">
        <v>9.5630000000000006</v>
      </c>
      <c r="I854" s="102"/>
      <c r="J854" s="276"/>
      <c r="K854" s="276"/>
      <c r="L854" s="100"/>
      <c r="M854" s="103"/>
      <c r="N854" s="104"/>
      <c r="O854" s="104"/>
      <c r="P854" s="104"/>
      <c r="Q854" s="104"/>
      <c r="R854" s="104"/>
      <c r="S854" s="104"/>
      <c r="T854" s="105"/>
      <c r="AT854" s="101" t="s">
        <v>164</v>
      </c>
      <c r="AU854" s="101" t="s">
        <v>83</v>
      </c>
      <c r="AV854" s="9" t="s">
        <v>83</v>
      </c>
      <c r="AW854" s="9" t="s">
        <v>30</v>
      </c>
      <c r="AX854" s="9" t="s">
        <v>73</v>
      </c>
      <c r="AY854" s="101" t="s">
        <v>156</v>
      </c>
    </row>
    <row r="855" spans="1:65" s="9" customFormat="1">
      <c r="B855" s="100"/>
      <c r="C855" s="276"/>
      <c r="D855" s="273" t="s">
        <v>164</v>
      </c>
      <c r="E855" s="277" t="s">
        <v>1</v>
      </c>
      <c r="F855" s="278" t="s">
        <v>803</v>
      </c>
      <c r="G855" s="276"/>
      <c r="H855" s="279">
        <v>11.083</v>
      </c>
      <c r="I855" s="102"/>
      <c r="J855" s="276"/>
      <c r="K855" s="276"/>
      <c r="L855" s="100"/>
      <c r="M855" s="103"/>
      <c r="N855" s="104"/>
      <c r="O855" s="104"/>
      <c r="P855" s="104"/>
      <c r="Q855" s="104"/>
      <c r="R855" s="104"/>
      <c r="S855" s="104"/>
      <c r="T855" s="105"/>
      <c r="AT855" s="101" t="s">
        <v>164</v>
      </c>
      <c r="AU855" s="101" t="s">
        <v>83</v>
      </c>
      <c r="AV855" s="9" t="s">
        <v>83</v>
      </c>
      <c r="AW855" s="9" t="s">
        <v>30</v>
      </c>
      <c r="AX855" s="9" t="s">
        <v>73</v>
      </c>
      <c r="AY855" s="101" t="s">
        <v>156</v>
      </c>
    </row>
    <row r="856" spans="1:65" s="9" customFormat="1">
      <c r="B856" s="100"/>
      <c r="C856" s="276"/>
      <c r="D856" s="273" t="s">
        <v>164</v>
      </c>
      <c r="E856" s="277" t="s">
        <v>1</v>
      </c>
      <c r="F856" s="278" t="s">
        <v>804</v>
      </c>
      <c r="G856" s="276"/>
      <c r="H856" s="279">
        <v>53.133000000000003</v>
      </c>
      <c r="I856" s="102"/>
      <c r="J856" s="276"/>
      <c r="K856" s="276"/>
      <c r="L856" s="100"/>
      <c r="M856" s="103"/>
      <c r="N856" s="104"/>
      <c r="O856" s="104"/>
      <c r="P856" s="104"/>
      <c r="Q856" s="104"/>
      <c r="R856" s="104"/>
      <c r="S856" s="104"/>
      <c r="T856" s="105"/>
      <c r="AT856" s="101" t="s">
        <v>164</v>
      </c>
      <c r="AU856" s="101" t="s">
        <v>83</v>
      </c>
      <c r="AV856" s="9" t="s">
        <v>83</v>
      </c>
      <c r="AW856" s="9" t="s">
        <v>30</v>
      </c>
      <c r="AX856" s="9" t="s">
        <v>73</v>
      </c>
      <c r="AY856" s="101" t="s">
        <v>156</v>
      </c>
    </row>
    <row r="857" spans="1:65" s="9" customFormat="1">
      <c r="B857" s="100"/>
      <c r="C857" s="276"/>
      <c r="D857" s="273" t="s">
        <v>164</v>
      </c>
      <c r="E857" s="277" t="s">
        <v>1</v>
      </c>
      <c r="F857" s="278" t="s">
        <v>805</v>
      </c>
      <c r="G857" s="276"/>
      <c r="H857" s="279">
        <v>11.28</v>
      </c>
      <c r="I857" s="102"/>
      <c r="J857" s="276"/>
      <c r="K857" s="276"/>
      <c r="L857" s="100"/>
      <c r="M857" s="103"/>
      <c r="N857" s="104"/>
      <c r="O857" s="104"/>
      <c r="P857" s="104"/>
      <c r="Q857" s="104"/>
      <c r="R857" s="104"/>
      <c r="S857" s="104"/>
      <c r="T857" s="105"/>
      <c r="AT857" s="101" t="s">
        <v>164</v>
      </c>
      <c r="AU857" s="101" t="s">
        <v>83</v>
      </c>
      <c r="AV857" s="9" t="s">
        <v>83</v>
      </c>
      <c r="AW857" s="9" t="s">
        <v>30</v>
      </c>
      <c r="AX857" s="9" t="s">
        <v>73</v>
      </c>
      <c r="AY857" s="101" t="s">
        <v>156</v>
      </c>
    </row>
    <row r="858" spans="1:65" s="9" customFormat="1">
      <c r="B858" s="100"/>
      <c r="C858" s="276"/>
      <c r="D858" s="273" t="s">
        <v>164</v>
      </c>
      <c r="E858" s="277" t="s">
        <v>1</v>
      </c>
      <c r="F858" s="278" t="s">
        <v>806</v>
      </c>
      <c r="G858" s="276"/>
      <c r="H858" s="279">
        <v>14.95</v>
      </c>
      <c r="I858" s="102"/>
      <c r="J858" s="276"/>
      <c r="K858" s="276"/>
      <c r="L858" s="100"/>
      <c r="M858" s="103"/>
      <c r="N858" s="104"/>
      <c r="O858" s="104"/>
      <c r="P858" s="104"/>
      <c r="Q858" s="104"/>
      <c r="R858" s="104"/>
      <c r="S858" s="104"/>
      <c r="T858" s="105"/>
      <c r="AT858" s="101" t="s">
        <v>164</v>
      </c>
      <c r="AU858" s="101" t="s">
        <v>83</v>
      </c>
      <c r="AV858" s="9" t="s">
        <v>83</v>
      </c>
      <c r="AW858" s="9" t="s">
        <v>30</v>
      </c>
      <c r="AX858" s="9" t="s">
        <v>73</v>
      </c>
      <c r="AY858" s="101" t="s">
        <v>156</v>
      </c>
    </row>
    <row r="859" spans="1:65" s="9" customFormat="1">
      <c r="B859" s="100"/>
      <c r="C859" s="276"/>
      <c r="D859" s="273" t="s">
        <v>164</v>
      </c>
      <c r="E859" s="277" t="s">
        <v>1</v>
      </c>
      <c r="F859" s="278" t="s">
        <v>807</v>
      </c>
      <c r="G859" s="276"/>
      <c r="H859" s="279">
        <v>30.36</v>
      </c>
      <c r="I859" s="102"/>
      <c r="J859" s="276"/>
      <c r="K859" s="276"/>
      <c r="L859" s="100"/>
      <c r="M859" s="103"/>
      <c r="N859" s="104"/>
      <c r="O859" s="104"/>
      <c r="P859" s="104"/>
      <c r="Q859" s="104"/>
      <c r="R859" s="104"/>
      <c r="S859" s="104"/>
      <c r="T859" s="105"/>
      <c r="AT859" s="101" t="s">
        <v>164</v>
      </c>
      <c r="AU859" s="101" t="s">
        <v>83</v>
      </c>
      <c r="AV859" s="9" t="s">
        <v>83</v>
      </c>
      <c r="AW859" s="9" t="s">
        <v>30</v>
      </c>
      <c r="AX859" s="9" t="s">
        <v>73</v>
      </c>
      <c r="AY859" s="101" t="s">
        <v>156</v>
      </c>
    </row>
    <row r="860" spans="1:65" s="9" customFormat="1">
      <c r="B860" s="100"/>
      <c r="C860" s="276"/>
      <c r="D860" s="273" t="s">
        <v>164</v>
      </c>
      <c r="E860" s="277" t="s">
        <v>1</v>
      </c>
      <c r="F860" s="278" t="s">
        <v>808</v>
      </c>
      <c r="G860" s="276"/>
      <c r="H860" s="279">
        <v>5.4</v>
      </c>
      <c r="I860" s="102"/>
      <c r="J860" s="276"/>
      <c r="K860" s="276"/>
      <c r="L860" s="100"/>
      <c r="M860" s="103"/>
      <c r="N860" s="104"/>
      <c r="O860" s="104"/>
      <c r="P860" s="104"/>
      <c r="Q860" s="104"/>
      <c r="R860" s="104"/>
      <c r="S860" s="104"/>
      <c r="T860" s="105"/>
      <c r="AT860" s="101" t="s">
        <v>164</v>
      </c>
      <c r="AU860" s="101" t="s">
        <v>83</v>
      </c>
      <c r="AV860" s="9" t="s">
        <v>83</v>
      </c>
      <c r="AW860" s="9" t="s">
        <v>30</v>
      </c>
      <c r="AX860" s="9" t="s">
        <v>73</v>
      </c>
      <c r="AY860" s="101" t="s">
        <v>156</v>
      </c>
    </row>
    <row r="861" spans="1:65" s="9" customFormat="1">
      <c r="B861" s="100"/>
      <c r="C861" s="276"/>
      <c r="D861" s="273" t="s">
        <v>164</v>
      </c>
      <c r="E861" s="277" t="s">
        <v>1</v>
      </c>
      <c r="F861" s="278" t="s">
        <v>809</v>
      </c>
      <c r="G861" s="276"/>
      <c r="H861" s="279">
        <v>54.27</v>
      </c>
      <c r="I861" s="102"/>
      <c r="J861" s="276"/>
      <c r="K861" s="276"/>
      <c r="L861" s="100"/>
      <c r="M861" s="103"/>
      <c r="N861" s="104"/>
      <c r="O861" s="104"/>
      <c r="P861" s="104"/>
      <c r="Q861" s="104"/>
      <c r="R861" s="104"/>
      <c r="S861" s="104"/>
      <c r="T861" s="105"/>
      <c r="AT861" s="101" t="s">
        <v>164</v>
      </c>
      <c r="AU861" s="101" t="s">
        <v>83</v>
      </c>
      <c r="AV861" s="9" t="s">
        <v>83</v>
      </c>
      <c r="AW861" s="9" t="s">
        <v>30</v>
      </c>
      <c r="AX861" s="9" t="s">
        <v>73</v>
      </c>
      <c r="AY861" s="101" t="s">
        <v>156</v>
      </c>
    </row>
    <row r="862" spans="1:65" s="11" customFormat="1">
      <c r="B862" s="119"/>
      <c r="C862" s="291"/>
      <c r="D862" s="273" t="s">
        <v>164</v>
      </c>
      <c r="E862" s="292" t="s">
        <v>1</v>
      </c>
      <c r="F862" s="293" t="s">
        <v>303</v>
      </c>
      <c r="G862" s="291"/>
      <c r="H862" s="294">
        <v>194.05500000000001</v>
      </c>
      <c r="I862" s="121"/>
      <c r="J862" s="291"/>
      <c r="K862" s="291"/>
      <c r="L862" s="119"/>
      <c r="M862" s="122"/>
      <c r="N862" s="123"/>
      <c r="O862" s="123"/>
      <c r="P862" s="123"/>
      <c r="Q862" s="123"/>
      <c r="R862" s="123"/>
      <c r="S862" s="123"/>
      <c r="T862" s="124"/>
      <c r="AT862" s="120" t="s">
        <v>164</v>
      </c>
      <c r="AU862" s="120" t="s">
        <v>83</v>
      </c>
      <c r="AV862" s="11" t="s">
        <v>170</v>
      </c>
      <c r="AW862" s="11" t="s">
        <v>30</v>
      </c>
      <c r="AX862" s="11" t="s">
        <v>73</v>
      </c>
      <c r="AY862" s="120" t="s">
        <v>156</v>
      </c>
    </row>
    <row r="863" spans="1:65" s="8" customFormat="1">
      <c r="B863" s="94"/>
      <c r="C863" s="272"/>
      <c r="D863" s="273" t="s">
        <v>164</v>
      </c>
      <c r="E863" s="274" t="s">
        <v>1</v>
      </c>
      <c r="F863" s="275" t="s">
        <v>810</v>
      </c>
      <c r="G863" s="272"/>
      <c r="H863" s="274" t="s">
        <v>1</v>
      </c>
      <c r="I863" s="96"/>
      <c r="J863" s="272"/>
      <c r="K863" s="272"/>
      <c r="L863" s="94"/>
      <c r="M863" s="97"/>
      <c r="N863" s="98"/>
      <c r="O863" s="98"/>
      <c r="P863" s="98"/>
      <c r="Q863" s="98"/>
      <c r="R863" s="98"/>
      <c r="S863" s="98"/>
      <c r="T863" s="99"/>
      <c r="AT863" s="95" t="s">
        <v>164</v>
      </c>
      <c r="AU863" s="95" t="s">
        <v>83</v>
      </c>
      <c r="AV863" s="8" t="s">
        <v>81</v>
      </c>
      <c r="AW863" s="8" t="s">
        <v>30</v>
      </c>
      <c r="AX863" s="8" t="s">
        <v>73</v>
      </c>
      <c r="AY863" s="95" t="s">
        <v>156</v>
      </c>
    </row>
    <row r="864" spans="1:65" s="9" customFormat="1">
      <c r="B864" s="100"/>
      <c r="C864" s="276"/>
      <c r="D864" s="273" t="s">
        <v>164</v>
      </c>
      <c r="E864" s="277" t="s">
        <v>1</v>
      </c>
      <c r="F864" s="278" t="s">
        <v>811</v>
      </c>
      <c r="G864" s="276"/>
      <c r="H864" s="279">
        <v>3.4</v>
      </c>
      <c r="I864" s="102"/>
      <c r="J864" s="276"/>
      <c r="K864" s="276"/>
      <c r="L864" s="100"/>
      <c r="M864" s="103"/>
      <c r="N864" s="104"/>
      <c r="O864" s="104"/>
      <c r="P864" s="104"/>
      <c r="Q864" s="104"/>
      <c r="R864" s="104"/>
      <c r="S864" s="104"/>
      <c r="T864" s="105"/>
      <c r="AT864" s="101" t="s">
        <v>164</v>
      </c>
      <c r="AU864" s="101" t="s">
        <v>83</v>
      </c>
      <c r="AV864" s="9" t="s">
        <v>83</v>
      </c>
      <c r="AW864" s="9" t="s">
        <v>30</v>
      </c>
      <c r="AX864" s="9" t="s">
        <v>73</v>
      </c>
      <c r="AY864" s="101" t="s">
        <v>156</v>
      </c>
    </row>
    <row r="865" spans="1:65" s="11" customFormat="1">
      <c r="B865" s="119"/>
      <c r="C865" s="291"/>
      <c r="D865" s="273" t="s">
        <v>164</v>
      </c>
      <c r="E865" s="292" t="s">
        <v>1</v>
      </c>
      <c r="F865" s="293" t="s">
        <v>303</v>
      </c>
      <c r="G865" s="291"/>
      <c r="H865" s="294">
        <v>3.4</v>
      </c>
      <c r="I865" s="121"/>
      <c r="J865" s="291"/>
      <c r="K865" s="291"/>
      <c r="L865" s="119"/>
      <c r="M865" s="122"/>
      <c r="N865" s="123"/>
      <c r="O865" s="123"/>
      <c r="P865" s="123"/>
      <c r="Q865" s="123"/>
      <c r="R865" s="123"/>
      <c r="S865" s="123"/>
      <c r="T865" s="124"/>
      <c r="AT865" s="120" t="s">
        <v>164</v>
      </c>
      <c r="AU865" s="120" t="s">
        <v>83</v>
      </c>
      <c r="AV865" s="11" t="s">
        <v>170</v>
      </c>
      <c r="AW865" s="11" t="s">
        <v>30</v>
      </c>
      <c r="AX865" s="11" t="s">
        <v>73</v>
      </c>
      <c r="AY865" s="120" t="s">
        <v>156</v>
      </c>
    </row>
    <row r="866" spans="1:65" s="10" customFormat="1">
      <c r="B866" s="106"/>
      <c r="C866" s="280"/>
      <c r="D866" s="273" t="s">
        <v>164</v>
      </c>
      <c r="E866" s="281" t="s">
        <v>1</v>
      </c>
      <c r="F866" s="282" t="s">
        <v>167</v>
      </c>
      <c r="G866" s="280"/>
      <c r="H866" s="283">
        <v>197.45500000000001</v>
      </c>
      <c r="I866" s="108"/>
      <c r="J866" s="280"/>
      <c r="K866" s="280"/>
      <c r="L866" s="106"/>
      <c r="M866" s="109"/>
      <c r="N866" s="110"/>
      <c r="O866" s="110"/>
      <c r="P866" s="110"/>
      <c r="Q866" s="110"/>
      <c r="R866" s="110"/>
      <c r="S866" s="110"/>
      <c r="T866" s="111"/>
      <c r="AT866" s="107" t="s">
        <v>164</v>
      </c>
      <c r="AU866" s="107" t="s">
        <v>83</v>
      </c>
      <c r="AV866" s="10" t="s">
        <v>163</v>
      </c>
      <c r="AW866" s="10" t="s">
        <v>30</v>
      </c>
      <c r="AX866" s="10" t="s">
        <v>81</v>
      </c>
      <c r="AY866" s="107" t="s">
        <v>156</v>
      </c>
    </row>
    <row r="867" spans="1:65" s="2" customFormat="1" ht="21.75" customHeight="1">
      <c r="A867" s="21"/>
      <c r="B867" s="86"/>
      <c r="C867" s="284" t="s">
        <v>555</v>
      </c>
      <c r="D867" s="284" t="s">
        <v>235</v>
      </c>
      <c r="E867" s="285" t="s">
        <v>812</v>
      </c>
      <c r="F867" s="286" t="s">
        <v>813</v>
      </c>
      <c r="G867" s="287" t="s">
        <v>161</v>
      </c>
      <c r="H867" s="288">
        <v>217.19</v>
      </c>
      <c r="I867" s="112"/>
      <c r="J867" s="289">
        <f>ROUND(I867*H867,2)</f>
        <v>0</v>
      </c>
      <c r="K867" s="286" t="s">
        <v>162</v>
      </c>
      <c r="L867" s="113"/>
      <c r="M867" s="114" t="s">
        <v>1</v>
      </c>
      <c r="N867" s="115" t="s">
        <v>38</v>
      </c>
      <c r="O867" s="36"/>
      <c r="P867" s="90">
        <f>O867*H867</f>
        <v>0</v>
      </c>
      <c r="Q867" s="90">
        <v>2.2000000000000001E-3</v>
      </c>
      <c r="R867" s="90">
        <f>Q867*H867</f>
        <v>0.47781800000000002</v>
      </c>
      <c r="S867" s="90">
        <v>0</v>
      </c>
      <c r="T867" s="91">
        <f>S867*H867</f>
        <v>0</v>
      </c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R867" s="92" t="s">
        <v>247</v>
      </c>
      <c r="AT867" s="92" t="s">
        <v>235</v>
      </c>
      <c r="AU867" s="92" t="s">
        <v>83</v>
      </c>
      <c r="AY867" s="12" t="s">
        <v>156</v>
      </c>
      <c r="BE867" s="93">
        <f>IF(N867="základní",J867,0)</f>
        <v>0</v>
      </c>
      <c r="BF867" s="93">
        <f>IF(N867="snížená",J867,0)</f>
        <v>0</v>
      </c>
      <c r="BG867" s="93">
        <f>IF(N867="zákl. přenesená",J867,0)</f>
        <v>0</v>
      </c>
      <c r="BH867" s="93">
        <f>IF(N867="sníž. přenesená",J867,0)</f>
        <v>0</v>
      </c>
      <c r="BI867" s="93">
        <f>IF(N867="nulová",J867,0)</f>
        <v>0</v>
      </c>
      <c r="BJ867" s="12" t="s">
        <v>81</v>
      </c>
      <c r="BK867" s="93">
        <f>ROUND(I867*H867,2)</f>
        <v>0</v>
      </c>
      <c r="BL867" s="12" t="s">
        <v>201</v>
      </c>
      <c r="BM867" s="92" t="s">
        <v>814</v>
      </c>
    </row>
    <row r="868" spans="1:65" s="2" customFormat="1" ht="33" customHeight="1">
      <c r="A868" s="21"/>
      <c r="B868" s="86"/>
      <c r="C868" s="266" t="s">
        <v>815</v>
      </c>
      <c r="D868" s="266" t="s">
        <v>158</v>
      </c>
      <c r="E868" s="267" t="s">
        <v>816</v>
      </c>
      <c r="F868" s="268" t="s">
        <v>817</v>
      </c>
      <c r="G868" s="269" t="s">
        <v>161</v>
      </c>
      <c r="H868" s="270">
        <v>197.45500000000001</v>
      </c>
      <c r="I868" s="87"/>
      <c r="J868" s="271">
        <f>ROUND(I868*H868,2)</f>
        <v>0</v>
      </c>
      <c r="K868" s="268" t="s">
        <v>162</v>
      </c>
      <c r="L868" s="22"/>
      <c r="M868" s="88" t="s">
        <v>1</v>
      </c>
      <c r="N868" s="89" t="s">
        <v>38</v>
      </c>
      <c r="O868" s="36"/>
      <c r="P868" s="90">
        <f>O868*H868</f>
        <v>0</v>
      </c>
      <c r="Q868" s="90">
        <v>9.0000000000000006E-5</v>
      </c>
      <c r="R868" s="90">
        <f>Q868*H868</f>
        <v>1.7770950000000001E-2</v>
      </c>
      <c r="S868" s="90">
        <v>0</v>
      </c>
      <c r="T868" s="91">
        <f>S868*H868</f>
        <v>0</v>
      </c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R868" s="92" t="s">
        <v>201</v>
      </c>
      <c r="AT868" s="92" t="s">
        <v>158</v>
      </c>
      <c r="AU868" s="92" t="s">
        <v>83</v>
      </c>
      <c r="AY868" s="12" t="s">
        <v>156</v>
      </c>
      <c r="BE868" s="93">
        <f>IF(N868="základní",J868,0)</f>
        <v>0</v>
      </c>
      <c r="BF868" s="93">
        <f>IF(N868="snížená",J868,0)</f>
        <v>0</v>
      </c>
      <c r="BG868" s="93">
        <f>IF(N868="zákl. přenesená",J868,0)</f>
        <v>0</v>
      </c>
      <c r="BH868" s="93">
        <f>IF(N868="sníž. přenesená",J868,0)</f>
        <v>0</v>
      </c>
      <c r="BI868" s="93">
        <f>IF(N868="nulová",J868,0)</f>
        <v>0</v>
      </c>
      <c r="BJ868" s="12" t="s">
        <v>81</v>
      </c>
      <c r="BK868" s="93">
        <f>ROUND(I868*H868,2)</f>
        <v>0</v>
      </c>
      <c r="BL868" s="12" t="s">
        <v>201</v>
      </c>
      <c r="BM868" s="92" t="s">
        <v>818</v>
      </c>
    </row>
    <row r="869" spans="1:65" s="9" customFormat="1">
      <c r="B869" s="100"/>
      <c r="C869" s="276"/>
      <c r="D869" s="273" t="s">
        <v>164</v>
      </c>
      <c r="E869" s="277" t="s">
        <v>1</v>
      </c>
      <c r="F869" s="278" t="s">
        <v>819</v>
      </c>
      <c r="G869" s="276"/>
      <c r="H869" s="279">
        <v>197.45500000000001</v>
      </c>
      <c r="I869" s="102"/>
      <c r="J869" s="276"/>
      <c r="K869" s="276"/>
      <c r="L869" s="100"/>
      <c r="M869" s="103"/>
      <c r="N869" s="104"/>
      <c r="O869" s="104"/>
      <c r="P869" s="104"/>
      <c r="Q869" s="104"/>
      <c r="R869" s="104"/>
      <c r="S869" s="104"/>
      <c r="T869" s="105"/>
      <c r="AT869" s="101" t="s">
        <v>164</v>
      </c>
      <c r="AU869" s="101" t="s">
        <v>83</v>
      </c>
      <c r="AV869" s="9" t="s">
        <v>83</v>
      </c>
      <c r="AW869" s="9" t="s">
        <v>30</v>
      </c>
      <c r="AX869" s="9" t="s">
        <v>73</v>
      </c>
      <c r="AY869" s="101" t="s">
        <v>156</v>
      </c>
    </row>
    <row r="870" spans="1:65" s="10" customFormat="1">
      <c r="B870" s="106"/>
      <c r="C870" s="280"/>
      <c r="D870" s="273" t="s">
        <v>164</v>
      </c>
      <c r="E870" s="281" t="s">
        <v>1</v>
      </c>
      <c r="F870" s="282" t="s">
        <v>167</v>
      </c>
      <c r="G870" s="280"/>
      <c r="H870" s="283">
        <v>197.45500000000001</v>
      </c>
      <c r="I870" s="108"/>
      <c r="J870" s="280"/>
      <c r="K870" s="280"/>
      <c r="L870" s="106"/>
      <c r="M870" s="109"/>
      <c r="N870" s="110"/>
      <c r="O870" s="110"/>
      <c r="P870" s="110"/>
      <c r="Q870" s="110"/>
      <c r="R870" s="110"/>
      <c r="S870" s="110"/>
      <c r="T870" s="111"/>
      <c r="AT870" s="107" t="s">
        <v>164</v>
      </c>
      <c r="AU870" s="107" t="s">
        <v>83</v>
      </c>
      <c r="AV870" s="10" t="s">
        <v>163</v>
      </c>
      <c r="AW870" s="10" t="s">
        <v>30</v>
      </c>
      <c r="AX870" s="10" t="s">
        <v>81</v>
      </c>
      <c r="AY870" s="107" t="s">
        <v>156</v>
      </c>
    </row>
    <row r="871" spans="1:65" s="2" customFormat="1" ht="24.2" customHeight="1">
      <c r="A871" s="21"/>
      <c r="B871" s="86"/>
      <c r="C871" s="266" t="s">
        <v>560</v>
      </c>
      <c r="D871" s="266" t="s">
        <v>158</v>
      </c>
      <c r="E871" s="267" t="s">
        <v>820</v>
      </c>
      <c r="F871" s="268" t="s">
        <v>821</v>
      </c>
      <c r="G871" s="269" t="s">
        <v>355</v>
      </c>
      <c r="H871" s="270">
        <v>182.71</v>
      </c>
      <c r="I871" s="87"/>
      <c r="J871" s="271">
        <f>ROUND(I871*H871,2)</f>
        <v>0</v>
      </c>
      <c r="K871" s="268" t="s">
        <v>162</v>
      </c>
      <c r="L871" s="22"/>
      <c r="M871" s="88" t="s">
        <v>1</v>
      </c>
      <c r="N871" s="89" t="s">
        <v>38</v>
      </c>
      <c r="O871" s="36"/>
      <c r="P871" s="90">
        <f>O871*H871</f>
        <v>0</v>
      </c>
      <c r="Q871" s="90">
        <v>2.0000000000000001E-4</v>
      </c>
      <c r="R871" s="90">
        <f>Q871*H871</f>
        <v>3.6542000000000005E-2</v>
      </c>
      <c r="S871" s="90">
        <v>0</v>
      </c>
      <c r="T871" s="91">
        <f>S871*H871</f>
        <v>0</v>
      </c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R871" s="92" t="s">
        <v>201</v>
      </c>
      <c r="AT871" s="92" t="s">
        <v>158</v>
      </c>
      <c r="AU871" s="92" t="s">
        <v>83</v>
      </c>
      <c r="AY871" s="12" t="s">
        <v>156</v>
      </c>
      <c r="BE871" s="93">
        <f>IF(N871="základní",J871,0)</f>
        <v>0</v>
      </c>
      <c r="BF871" s="93">
        <f>IF(N871="snížená",J871,0)</f>
        <v>0</v>
      </c>
      <c r="BG871" s="93">
        <f>IF(N871="zákl. přenesená",J871,0)</f>
        <v>0</v>
      </c>
      <c r="BH871" s="93">
        <f>IF(N871="sníž. přenesená",J871,0)</f>
        <v>0</v>
      </c>
      <c r="BI871" s="93">
        <f>IF(N871="nulová",J871,0)</f>
        <v>0</v>
      </c>
      <c r="BJ871" s="12" t="s">
        <v>81</v>
      </c>
      <c r="BK871" s="93">
        <f>ROUND(I871*H871,2)</f>
        <v>0</v>
      </c>
      <c r="BL871" s="12" t="s">
        <v>201</v>
      </c>
      <c r="BM871" s="92" t="s">
        <v>822</v>
      </c>
    </row>
    <row r="872" spans="1:65" s="9" customFormat="1">
      <c r="B872" s="100"/>
      <c r="C872" s="276"/>
      <c r="D872" s="273" t="s">
        <v>164</v>
      </c>
      <c r="E872" s="277" t="s">
        <v>1</v>
      </c>
      <c r="F872" s="278" t="s">
        <v>823</v>
      </c>
      <c r="G872" s="276"/>
      <c r="H872" s="279">
        <v>5.7</v>
      </c>
      <c r="I872" s="102"/>
      <c r="J872" s="276"/>
      <c r="K872" s="276"/>
      <c r="L872" s="100"/>
      <c r="M872" s="103"/>
      <c r="N872" s="104"/>
      <c r="O872" s="104"/>
      <c r="P872" s="104"/>
      <c r="Q872" s="104"/>
      <c r="R872" s="104"/>
      <c r="S872" s="104"/>
      <c r="T872" s="105"/>
      <c r="AT872" s="101" t="s">
        <v>164</v>
      </c>
      <c r="AU872" s="101" t="s">
        <v>83</v>
      </c>
      <c r="AV872" s="9" t="s">
        <v>83</v>
      </c>
      <c r="AW872" s="9" t="s">
        <v>30</v>
      </c>
      <c r="AX872" s="9" t="s">
        <v>73</v>
      </c>
      <c r="AY872" s="101" t="s">
        <v>156</v>
      </c>
    </row>
    <row r="873" spans="1:65" s="9" customFormat="1">
      <c r="B873" s="100"/>
      <c r="C873" s="276"/>
      <c r="D873" s="273" t="s">
        <v>164</v>
      </c>
      <c r="E873" s="277" t="s">
        <v>1</v>
      </c>
      <c r="F873" s="278" t="s">
        <v>824</v>
      </c>
      <c r="G873" s="276"/>
      <c r="H873" s="279">
        <v>10.050000000000001</v>
      </c>
      <c r="I873" s="102"/>
      <c r="J873" s="276"/>
      <c r="K873" s="276"/>
      <c r="L873" s="100"/>
      <c r="M873" s="103"/>
      <c r="N873" s="104"/>
      <c r="O873" s="104"/>
      <c r="P873" s="104"/>
      <c r="Q873" s="104"/>
      <c r="R873" s="104"/>
      <c r="S873" s="104"/>
      <c r="T873" s="105"/>
      <c r="AT873" s="101" t="s">
        <v>164</v>
      </c>
      <c r="AU873" s="101" t="s">
        <v>83</v>
      </c>
      <c r="AV873" s="9" t="s">
        <v>83</v>
      </c>
      <c r="AW873" s="9" t="s">
        <v>30</v>
      </c>
      <c r="AX873" s="9" t="s">
        <v>73</v>
      </c>
      <c r="AY873" s="101" t="s">
        <v>156</v>
      </c>
    </row>
    <row r="874" spans="1:65" s="9" customFormat="1">
      <c r="B874" s="100"/>
      <c r="C874" s="276"/>
      <c r="D874" s="273" t="s">
        <v>164</v>
      </c>
      <c r="E874" s="277" t="s">
        <v>1</v>
      </c>
      <c r="F874" s="278" t="s">
        <v>825</v>
      </c>
      <c r="G874" s="276"/>
      <c r="H874" s="279">
        <v>17.399999999999999</v>
      </c>
      <c r="I874" s="102"/>
      <c r="J874" s="276"/>
      <c r="K874" s="276"/>
      <c r="L874" s="100"/>
      <c r="M874" s="103"/>
      <c r="N874" s="104"/>
      <c r="O874" s="104"/>
      <c r="P874" s="104"/>
      <c r="Q874" s="104"/>
      <c r="R874" s="104"/>
      <c r="S874" s="104"/>
      <c r="T874" s="105"/>
      <c r="AT874" s="101" t="s">
        <v>164</v>
      </c>
      <c r="AU874" s="101" t="s">
        <v>83</v>
      </c>
      <c r="AV874" s="9" t="s">
        <v>83</v>
      </c>
      <c r="AW874" s="9" t="s">
        <v>30</v>
      </c>
      <c r="AX874" s="9" t="s">
        <v>73</v>
      </c>
      <c r="AY874" s="101" t="s">
        <v>156</v>
      </c>
    </row>
    <row r="875" spans="1:65" s="9" customFormat="1">
      <c r="B875" s="100"/>
      <c r="C875" s="276"/>
      <c r="D875" s="273" t="s">
        <v>164</v>
      </c>
      <c r="E875" s="277" t="s">
        <v>1</v>
      </c>
      <c r="F875" s="278" t="s">
        <v>826</v>
      </c>
      <c r="G875" s="276"/>
      <c r="H875" s="279">
        <v>45.4</v>
      </c>
      <c r="I875" s="102"/>
      <c r="J875" s="276"/>
      <c r="K875" s="276"/>
      <c r="L875" s="100"/>
      <c r="M875" s="103"/>
      <c r="N875" s="104"/>
      <c r="O875" s="104"/>
      <c r="P875" s="104"/>
      <c r="Q875" s="104"/>
      <c r="R875" s="104"/>
      <c r="S875" s="104"/>
      <c r="T875" s="105"/>
      <c r="AT875" s="101" t="s">
        <v>164</v>
      </c>
      <c r="AU875" s="101" t="s">
        <v>83</v>
      </c>
      <c r="AV875" s="9" t="s">
        <v>83</v>
      </c>
      <c r="AW875" s="9" t="s">
        <v>30</v>
      </c>
      <c r="AX875" s="9" t="s">
        <v>73</v>
      </c>
      <c r="AY875" s="101" t="s">
        <v>156</v>
      </c>
    </row>
    <row r="876" spans="1:65" s="9" customFormat="1">
      <c r="B876" s="100"/>
      <c r="C876" s="276"/>
      <c r="D876" s="273" t="s">
        <v>164</v>
      </c>
      <c r="E876" s="277" t="s">
        <v>1</v>
      </c>
      <c r="F876" s="278" t="s">
        <v>827</v>
      </c>
      <c r="G876" s="276"/>
      <c r="H876" s="279">
        <v>14.21</v>
      </c>
      <c r="I876" s="102"/>
      <c r="J876" s="276"/>
      <c r="K876" s="276"/>
      <c r="L876" s="100"/>
      <c r="M876" s="103"/>
      <c r="N876" s="104"/>
      <c r="O876" s="104"/>
      <c r="P876" s="104"/>
      <c r="Q876" s="104"/>
      <c r="R876" s="104"/>
      <c r="S876" s="104"/>
      <c r="T876" s="105"/>
      <c r="AT876" s="101" t="s">
        <v>164</v>
      </c>
      <c r="AU876" s="101" t="s">
        <v>83</v>
      </c>
      <c r="AV876" s="9" t="s">
        <v>83</v>
      </c>
      <c r="AW876" s="9" t="s">
        <v>30</v>
      </c>
      <c r="AX876" s="9" t="s">
        <v>73</v>
      </c>
      <c r="AY876" s="101" t="s">
        <v>156</v>
      </c>
    </row>
    <row r="877" spans="1:65" s="9" customFormat="1">
      <c r="B877" s="100"/>
      <c r="C877" s="276"/>
      <c r="D877" s="273" t="s">
        <v>164</v>
      </c>
      <c r="E877" s="277" t="s">
        <v>1</v>
      </c>
      <c r="F877" s="278" t="s">
        <v>828</v>
      </c>
      <c r="G877" s="276"/>
      <c r="H877" s="279">
        <v>17.600000000000001</v>
      </c>
      <c r="I877" s="102"/>
      <c r="J877" s="276"/>
      <c r="K877" s="276"/>
      <c r="L877" s="100"/>
      <c r="M877" s="103"/>
      <c r="N877" s="104"/>
      <c r="O877" s="104"/>
      <c r="P877" s="104"/>
      <c r="Q877" s="104"/>
      <c r="R877" s="104"/>
      <c r="S877" s="104"/>
      <c r="T877" s="105"/>
      <c r="AT877" s="101" t="s">
        <v>164</v>
      </c>
      <c r="AU877" s="101" t="s">
        <v>83</v>
      </c>
      <c r="AV877" s="9" t="s">
        <v>83</v>
      </c>
      <c r="AW877" s="9" t="s">
        <v>30</v>
      </c>
      <c r="AX877" s="9" t="s">
        <v>73</v>
      </c>
      <c r="AY877" s="101" t="s">
        <v>156</v>
      </c>
    </row>
    <row r="878" spans="1:65" s="9" customFormat="1">
      <c r="B878" s="100"/>
      <c r="C878" s="276"/>
      <c r="D878" s="273" t="s">
        <v>164</v>
      </c>
      <c r="E878" s="277" t="s">
        <v>1</v>
      </c>
      <c r="F878" s="278" t="s">
        <v>829</v>
      </c>
      <c r="G878" s="276"/>
      <c r="H878" s="279">
        <v>12.65</v>
      </c>
      <c r="I878" s="102"/>
      <c r="J878" s="276"/>
      <c r="K878" s="276"/>
      <c r="L878" s="100"/>
      <c r="M878" s="103"/>
      <c r="N878" s="104"/>
      <c r="O878" s="104"/>
      <c r="P878" s="104"/>
      <c r="Q878" s="104"/>
      <c r="R878" s="104"/>
      <c r="S878" s="104"/>
      <c r="T878" s="105"/>
      <c r="AT878" s="101" t="s">
        <v>164</v>
      </c>
      <c r="AU878" s="101" t="s">
        <v>83</v>
      </c>
      <c r="AV878" s="9" t="s">
        <v>83</v>
      </c>
      <c r="AW878" s="9" t="s">
        <v>30</v>
      </c>
      <c r="AX878" s="9" t="s">
        <v>73</v>
      </c>
      <c r="AY878" s="101" t="s">
        <v>156</v>
      </c>
    </row>
    <row r="879" spans="1:65" s="9" customFormat="1">
      <c r="B879" s="100"/>
      <c r="C879" s="276"/>
      <c r="D879" s="273" t="s">
        <v>164</v>
      </c>
      <c r="E879" s="277" t="s">
        <v>1</v>
      </c>
      <c r="F879" s="278" t="s">
        <v>830</v>
      </c>
      <c r="G879" s="276"/>
      <c r="H879" s="279">
        <v>6.7</v>
      </c>
      <c r="I879" s="102"/>
      <c r="J879" s="276"/>
      <c r="K879" s="276"/>
      <c r="L879" s="100"/>
      <c r="M879" s="103"/>
      <c r="N879" s="104"/>
      <c r="O879" s="104"/>
      <c r="P879" s="104"/>
      <c r="Q879" s="104"/>
      <c r="R879" s="104"/>
      <c r="S879" s="104"/>
      <c r="T879" s="105"/>
      <c r="AT879" s="101" t="s">
        <v>164</v>
      </c>
      <c r="AU879" s="101" t="s">
        <v>83</v>
      </c>
      <c r="AV879" s="9" t="s">
        <v>83</v>
      </c>
      <c r="AW879" s="9" t="s">
        <v>30</v>
      </c>
      <c r="AX879" s="9" t="s">
        <v>73</v>
      </c>
      <c r="AY879" s="101" t="s">
        <v>156</v>
      </c>
    </row>
    <row r="880" spans="1:65" s="9" customFormat="1">
      <c r="B880" s="100"/>
      <c r="C880" s="276"/>
      <c r="D880" s="273" t="s">
        <v>164</v>
      </c>
      <c r="E880" s="277" t="s">
        <v>1</v>
      </c>
      <c r="F880" s="278" t="s">
        <v>831</v>
      </c>
      <c r="G880" s="276"/>
      <c r="H880" s="279">
        <v>45.6</v>
      </c>
      <c r="I880" s="102"/>
      <c r="J880" s="276"/>
      <c r="K880" s="276"/>
      <c r="L880" s="100"/>
      <c r="M880" s="103"/>
      <c r="N880" s="104"/>
      <c r="O880" s="104"/>
      <c r="P880" s="104"/>
      <c r="Q880" s="104"/>
      <c r="R880" s="104"/>
      <c r="S880" s="104"/>
      <c r="T880" s="105"/>
      <c r="AT880" s="101" t="s">
        <v>164</v>
      </c>
      <c r="AU880" s="101" t="s">
        <v>83</v>
      </c>
      <c r="AV880" s="9" t="s">
        <v>83</v>
      </c>
      <c r="AW880" s="9" t="s">
        <v>30</v>
      </c>
      <c r="AX880" s="9" t="s">
        <v>73</v>
      </c>
      <c r="AY880" s="101" t="s">
        <v>156</v>
      </c>
    </row>
    <row r="881" spans="1:65" s="9" customFormat="1">
      <c r="B881" s="100"/>
      <c r="C881" s="276"/>
      <c r="D881" s="273" t="s">
        <v>164</v>
      </c>
      <c r="E881" s="277" t="s">
        <v>1</v>
      </c>
      <c r="F881" s="278" t="s">
        <v>832</v>
      </c>
      <c r="G881" s="276"/>
      <c r="H881" s="279">
        <v>7.4</v>
      </c>
      <c r="I881" s="102"/>
      <c r="J881" s="276"/>
      <c r="K881" s="276"/>
      <c r="L881" s="100"/>
      <c r="M881" s="103"/>
      <c r="N881" s="104"/>
      <c r="O881" s="104"/>
      <c r="P881" s="104"/>
      <c r="Q881" s="104"/>
      <c r="R881" s="104"/>
      <c r="S881" s="104"/>
      <c r="T881" s="105"/>
      <c r="AT881" s="101" t="s">
        <v>164</v>
      </c>
      <c r="AU881" s="101" t="s">
        <v>83</v>
      </c>
      <c r="AV881" s="9" t="s">
        <v>83</v>
      </c>
      <c r="AW881" s="9" t="s">
        <v>30</v>
      </c>
      <c r="AX881" s="9" t="s">
        <v>73</v>
      </c>
      <c r="AY881" s="101" t="s">
        <v>156</v>
      </c>
    </row>
    <row r="882" spans="1:65" s="10" customFormat="1">
      <c r="B882" s="106"/>
      <c r="C882" s="280"/>
      <c r="D882" s="273" t="s">
        <v>164</v>
      </c>
      <c r="E882" s="281" t="s">
        <v>1</v>
      </c>
      <c r="F882" s="282" t="s">
        <v>167</v>
      </c>
      <c r="G882" s="280"/>
      <c r="H882" s="283">
        <v>182.70999999999998</v>
      </c>
      <c r="I882" s="108"/>
      <c r="J882" s="280"/>
      <c r="K882" s="280"/>
      <c r="L882" s="106"/>
      <c r="M882" s="109"/>
      <c r="N882" s="110"/>
      <c r="O882" s="110"/>
      <c r="P882" s="110"/>
      <c r="Q882" s="110"/>
      <c r="R882" s="110"/>
      <c r="S882" s="110"/>
      <c r="T882" s="111"/>
      <c r="AT882" s="107" t="s">
        <v>164</v>
      </c>
      <c r="AU882" s="107" t="s">
        <v>83</v>
      </c>
      <c r="AV882" s="10" t="s">
        <v>163</v>
      </c>
      <c r="AW882" s="10" t="s">
        <v>30</v>
      </c>
      <c r="AX882" s="10" t="s">
        <v>81</v>
      </c>
      <c r="AY882" s="107" t="s">
        <v>156</v>
      </c>
    </row>
    <row r="883" spans="1:65" s="2" customFormat="1" ht="24.2" customHeight="1">
      <c r="A883" s="21"/>
      <c r="B883" s="86"/>
      <c r="C883" s="266" t="s">
        <v>833</v>
      </c>
      <c r="D883" s="266" t="s">
        <v>158</v>
      </c>
      <c r="E883" s="267" t="s">
        <v>834</v>
      </c>
      <c r="F883" s="268" t="s">
        <v>835</v>
      </c>
      <c r="G883" s="269" t="s">
        <v>659</v>
      </c>
      <c r="H883" s="270">
        <v>5.0449999999999999</v>
      </c>
      <c r="I883" s="87"/>
      <c r="J883" s="271">
        <f>ROUND(I883*H883,2)</f>
        <v>0</v>
      </c>
      <c r="K883" s="268" t="s">
        <v>162</v>
      </c>
      <c r="L883" s="22"/>
      <c r="M883" s="88" t="s">
        <v>1</v>
      </c>
      <c r="N883" s="89" t="s">
        <v>38</v>
      </c>
      <c r="O883" s="36"/>
      <c r="P883" s="90">
        <f>O883*H883</f>
        <v>0</v>
      </c>
      <c r="Q883" s="90">
        <v>0</v>
      </c>
      <c r="R883" s="90">
        <f>Q883*H883</f>
        <v>0</v>
      </c>
      <c r="S883" s="90">
        <v>0</v>
      </c>
      <c r="T883" s="91">
        <f>S883*H883</f>
        <v>0</v>
      </c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R883" s="92" t="s">
        <v>201</v>
      </c>
      <c r="AT883" s="92" t="s">
        <v>158</v>
      </c>
      <c r="AU883" s="92" t="s">
        <v>83</v>
      </c>
      <c r="AY883" s="12" t="s">
        <v>156</v>
      </c>
      <c r="BE883" s="93">
        <f>IF(N883="základní",J883,0)</f>
        <v>0</v>
      </c>
      <c r="BF883" s="93">
        <f>IF(N883="snížená",J883,0)</f>
        <v>0</v>
      </c>
      <c r="BG883" s="93">
        <f>IF(N883="zákl. přenesená",J883,0)</f>
        <v>0</v>
      </c>
      <c r="BH883" s="93">
        <f>IF(N883="sníž. přenesená",J883,0)</f>
        <v>0</v>
      </c>
      <c r="BI883" s="93">
        <f>IF(N883="nulová",J883,0)</f>
        <v>0</v>
      </c>
      <c r="BJ883" s="12" t="s">
        <v>81</v>
      </c>
      <c r="BK883" s="93">
        <f>ROUND(I883*H883,2)</f>
        <v>0</v>
      </c>
      <c r="BL883" s="12" t="s">
        <v>201</v>
      </c>
      <c r="BM883" s="92" t="s">
        <v>836</v>
      </c>
    </row>
    <row r="884" spans="1:65" s="7" customFormat="1" ht="22.9" customHeight="1">
      <c r="B884" s="77"/>
      <c r="C884" s="260"/>
      <c r="D884" s="261" t="s">
        <v>72</v>
      </c>
      <c r="E884" s="264" t="s">
        <v>837</v>
      </c>
      <c r="F884" s="264" t="s">
        <v>838</v>
      </c>
      <c r="G884" s="260"/>
      <c r="H884" s="260"/>
      <c r="I884" s="79"/>
      <c r="J884" s="265">
        <f>BK884</f>
        <v>0</v>
      </c>
      <c r="K884" s="260"/>
      <c r="L884" s="77"/>
      <c r="M884" s="80"/>
      <c r="N884" s="81"/>
      <c r="O884" s="81"/>
      <c r="P884" s="82">
        <f>SUM(P885:P937)</f>
        <v>0</v>
      </c>
      <c r="Q884" s="81"/>
      <c r="R884" s="82">
        <f>SUM(R885:R937)</f>
        <v>1.6506497499999999</v>
      </c>
      <c r="S884" s="81"/>
      <c r="T884" s="83">
        <f>SUM(T885:T937)</f>
        <v>0.69245299999999999</v>
      </c>
      <c r="AR884" s="78" t="s">
        <v>83</v>
      </c>
      <c r="AT884" s="84" t="s">
        <v>72</v>
      </c>
      <c r="AU884" s="84" t="s">
        <v>81</v>
      </c>
      <c r="AY884" s="78" t="s">
        <v>156</v>
      </c>
      <c r="BK884" s="85">
        <f>SUM(BK885:BK937)</f>
        <v>0</v>
      </c>
    </row>
    <row r="885" spans="1:65" s="2" customFormat="1" ht="16.5" customHeight="1">
      <c r="A885" s="21"/>
      <c r="B885" s="86"/>
      <c r="C885" s="266" t="s">
        <v>564</v>
      </c>
      <c r="D885" s="266" t="s">
        <v>158</v>
      </c>
      <c r="E885" s="267" t="s">
        <v>839</v>
      </c>
      <c r="F885" s="268" t="s">
        <v>840</v>
      </c>
      <c r="G885" s="269" t="s">
        <v>355</v>
      </c>
      <c r="H885" s="270">
        <v>225.9</v>
      </c>
      <c r="I885" s="87"/>
      <c r="J885" s="271">
        <f>ROUND(I885*H885,2)</f>
        <v>0</v>
      </c>
      <c r="K885" s="268" t="s">
        <v>162</v>
      </c>
      <c r="L885" s="22"/>
      <c r="M885" s="88" t="s">
        <v>1</v>
      </c>
      <c r="N885" s="89" t="s">
        <v>38</v>
      </c>
      <c r="O885" s="36"/>
      <c r="P885" s="90">
        <f>O885*H885</f>
        <v>0</v>
      </c>
      <c r="Q885" s="90">
        <v>0</v>
      </c>
      <c r="R885" s="90">
        <f>Q885*H885</f>
        <v>0</v>
      </c>
      <c r="S885" s="90">
        <v>1.67E-3</v>
      </c>
      <c r="T885" s="91">
        <f>S885*H885</f>
        <v>0.377253</v>
      </c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R885" s="92" t="s">
        <v>201</v>
      </c>
      <c r="AT885" s="92" t="s">
        <v>158</v>
      </c>
      <c r="AU885" s="92" t="s">
        <v>83</v>
      </c>
      <c r="AY885" s="12" t="s">
        <v>156</v>
      </c>
      <c r="BE885" s="93">
        <f>IF(N885="základní",J885,0)</f>
        <v>0</v>
      </c>
      <c r="BF885" s="93">
        <f>IF(N885="snížená",J885,0)</f>
        <v>0</v>
      </c>
      <c r="BG885" s="93">
        <f>IF(N885="zákl. přenesená",J885,0)</f>
        <v>0</v>
      </c>
      <c r="BH885" s="93">
        <f>IF(N885="sníž. přenesená",J885,0)</f>
        <v>0</v>
      </c>
      <c r="BI885" s="93">
        <f>IF(N885="nulová",J885,0)</f>
        <v>0</v>
      </c>
      <c r="BJ885" s="12" t="s">
        <v>81</v>
      </c>
      <c r="BK885" s="93">
        <f>ROUND(I885*H885,2)</f>
        <v>0</v>
      </c>
      <c r="BL885" s="12" t="s">
        <v>201</v>
      </c>
      <c r="BM885" s="92" t="s">
        <v>841</v>
      </c>
    </row>
    <row r="886" spans="1:65" s="8" customFormat="1">
      <c r="B886" s="94"/>
      <c r="C886" s="272"/>
      <c r="D886" s="273" t="s">
        <v>164</v>
      </c>
      <c r="E886" s="274" t="s">
        <v>1</v>
      </c>
      <c r="F886" s="275" t="s">
        <v>285</v>
      </c>
      <c r="G886" s="272"/>
      <c r="H886" s="274" t="s">
        <v>1</v>
      </c>
      <c r="I886" s="96"/>
      <c r="J886" s="272"/>
      <c r="K886" s="272"/>
      <c r="L886" s="94"/>
      <c r="M886" s="97"/>
      <c r="N886" s="98"/>
      <c r="O886" s="98"/>
      <c r="P886" s="98"/>
      <c r="Q886" s="98"/>
      <c r="R886" s="98"/>
      <c r="S886" s="98"/>
      <c r="T886" s="99"/>
      <c r="AT886" s="95" t="s">
        <v>164</v>
      </c>
      <c r="AU886" s="95" t="s">
        <v>83</v>
      </c>
      <c r="AV886" s="8" t="s">
        <v>81</v>
      </c>
      <c r="AW886" s="8" t="s">
        <v>30</v>
      </c>
      <c r="AX886" s="8" t="s">
        <v>73</v>
      </c>
      <c r="AY886" s="95" t="s">
        <v>156</v>
      </c>
    </row>
    <row r="887" spans="1:65" s="8" customFormat="1">
      <c r="B887" s="94"/>
      <c r="C887" s="272"/>
      <c r="D887" s="273" t="s">
        <v>164</v>
      </c>
      <c r="E887" s="274" t="s">
        <v>1</v>
      </c>
      <c r="F887" s="275" t="s">
        <v>359</v>
      </c>
      <c r="G887" s="272"/>
      <c r="H887" s="274" t="s">
        <v>1</v>
      </c>
      <c r="I887" s="96"/>
      <c r="J887" s="272"/>
      <c r="K887" s="272"/>
      <c r="L887" s="94"/>
      <c r="M887" s="97"/>
      <c r="N887" s="98"/>
      <c r="O887" s="98"/>
      <c r="P887" s="98"/>
      <c r="Q887" s="98"/>
      <c r="R887" s="98"/>
      <c r="S887" s="98"/>
      <c r="T887" s="99"/>
      <c r="AT887" s="95" t="s">
        <v>164</v>
      </c>
      <c r="AU887" s="95" t="s">
        <v>83</v>
      </c>
      <c r="AV887" s="8" t="s">
        <v>81</v>
      </c>
      <c r="AW887" s="8" t="s">
        <v>30</v>
      </c>
      <c r="AX887" s="8" t="s">
        <v>73</v>
      </c>
      <c r="AY887" s="95" t="s">
        <v>156</v>
      </c>
    </row>
    <row r="888" spans="1:65" s="9" customFormat="1">
      <c r="B888" s="100"/>
      <c r="C888" s="276"/>
      <c r="D888" s="273" t="s">
        <v>164</v>
      </c>
      <c r="E888" s="277" t="s">
        <v>1</v>
      </c>
      <c r="F888" s="278" t="s">
        <v>486</v>
      </c>
      <c r="G888" s="276"/>
      <c r="H888" s="279">
        <v>203.7</v>
      </c>
      <c r="I888" s="102"/>
      <c r="J888" s="276"/>
      <c r="K888" s="276"/>
      <c r="L888" s="100"/>
      <c r="M888" s="103"/>
      <c r="N888" s="104"/>
      <c r="O888" s="104"/>
      <c r="P888" s="104"/>
      <c r="Q888" s="104"/>
      <c r="R888" s="104"/>
      <c r="S888" s="104"/>
      <c r="T888" s="105"/>
      <c r="AT888" s="101" t="s">
        <v>164</v>
      </c>
      <c r="AU888" s="101" t="s">
        <v>83</v>
      </c>
      <c r="AV888" s="9" t="s">
        <v>83</v>
      </c>
      <c r="AW888" s="9" t="s">
        <v>30</v>
      </c>
      <c r="AX888" s="9" t="s">
        <v>73</v>
      </c>
      <c r="AY888" s="101" t="s">
        <v>156</v>
      </c>
    </row>
    <row r="889" spans="1:65" s="9" customFormat="1">
      <c r="B889" s="100"/>
      <c r="C889" s="276"/>
      <c r="D889" s="273" t="s">
        <v>164</v>
      </c>
      <c r="E889" s="277" t="s">
        <v>1</v>
      </c>
      <c r="F889" s="278" t="s">
        <v>361</v>
      </c>
      <c r="G889" s="276"/>
      <c r="H889" s="279">
        <v>28.8</v>
      </c>
      <c r="I889" s="102"/>
      <c r="J889" s="276"/>
      <c r="K889" s="276"/>
      <c r="L889" s="100"/>
      <c r="M889" s="103"/>
      <c r="N889" s="104"/>
      <c r="O889" s="104"/>
      <c r="P889" s="104"/>
      <c r="Q889" s="104"/>
      <c r="R889" s="104"/>
      <c r="S889" s="104"/>
      <c r="T889" s="105"/>
      <c r="AT889" s="101" t="s">
        <v>164</v>
      </c>
      <c r="AU889" s="101" t="s">
        <v>83</v>
      </c>
      <c r="AV889" s="9" t="s">
        <v>83</v>
      </c>
      <c r="AW889" s="9" t="s">
        <v>30</v>
      </c>
      <c r="AX889" s="9" t="s">
        <v>73</v>
      </c>
      <c r="AY889" s="101" t="s">
        <v>156</v>
      </c>
    </row>
    <row r="890" spans="1:65" s="9" customFormat="1">
      <c r="B890" s="100"/>
      <c r="C890" s="276"/>
      <c r="D890" s="273" t="s">
        <v>164</v>
      </c>
      <c r="E890" s="277" t="s">
        <v>1</v>
      </c>
      <c r="F890" s="278" t="s">
        <v>362</v>
      </c>
      <c r="G890" s="276"/>
      <c r="H890" s="279">
        <v>15</v>
      </c>
      <c r="I890" s="102"/>
      <c r="J890" s="276"/>
      <c r="K890" s="276"/>
      <c r="L890" s="100"/>
      <c r="M890" s="103"/>
      <c r="N890" s="104"/>
      <c r="O890" s="104"/>
      <c r="P890" s="104"/>
      <c r="Q890" s="104"/>
      <c r="R890" s="104"/>
      <c r="S890" s="104"/>
      <c r="T890" s="105"/>
      <c r="AT890" s="101" t="s">
        <v>164</v>
      </c>
      <c r="AU890" s="101" t="s">
        <v>83</v>
      </c>
      <c r="AV890" s="9" t="s">
        <v>83</v>
      </c>
      <c r="AW890" s="9" t="s">
        <v>30</v>
      </c>
      <c r="AX890" s="9" t="s">
        <v>73</v>
      </c>
      <c r="AY890" s="101" t="s">
        <v>156</v>
      </c>
    </row>
    <row r="891" spans="1:65" s="9" customFormat="1">
      <c r="B891" s="100"/>
      <c r="C891" s="276"/>
      <c r="D891" s="273" t="s">
        <v>164</v>
      </c>
      <c r="E891" s="277" t="s">
        <v>1</v>
      </c>
      <c r="F891" s="278" t="s">
        <v>363</v>
      </c>
      <c r="G891" s="276"/>
      <c r="H891" s="279">
        <v>10.5</v>
      </c>
      <c r="I891" s="102"/>
      <c r="J891" s="276"/>
      <c r="K891" s="276"/>
      <c r="L891" s="100"/>
      <c r="M891" s="103"/>
      <c r="N891" s="104"/>
      <c r="O891" s="104"/>
      <c r="P891" s="104"/>
      <c r="Q891" s="104"/>
      <c r="R891" s="104"/>
      <c r="S891" s="104"/>
      <c r="T891" s="105"/>
      <c r="AT891" s="101" t="s">
        <v>164</v>
      </c>
      <c r="AU891" s="101" t="s">
        <v>83</v>
      </c>
      <c r="AV891" s="9" t="s">
        <v>83</v>
      </c>
      <c r="AW891" s="9" t="s">
        <v>30</v>
      </c>
      <c r="AX891" s="9" t="s">
        <v>73</v>
      </c>
      <c r="AY891" s="101" t="s">
        <v>156</v>
      </c>
    </row>
    <row r="892" spans="1:65" s="9" customFormat="1">
      <c r="B892" s="100"/>
      <c r="C892" s="276"/>
      <c r="D892" s="273" t="s">
        <v>164</v>
      </c>
      <c r="E892" s="277" t="s">
        <v>1</v>
      </c>
      <c r="F892" s="278" t="s">
        <v>364</v>
      </c>
      <c r="G892" s="276"/>
      <c r="H892" s="279">
        <v>12</v>
      </c>
      <c r="I892" s="102"/>
      <c r="J892" s="276"/>
      <c r="K892" s="276"/>
      <c r="L892" s="100"/>
      <c r="M892" s="103"/>
      <c r="N892" s="104"/>
      <c r="O892" s="104"/>
      <c r="P892" s="104"/>
      <c r="Q892" s="104"/>
      <c r="R892" s="104"/>
      <c r="S892" s="104"/>
      <c r="T892" s="105"/>
      <c r="AT892" s="101" t="s">
        <v>164</v>
      </c>
      <c r="AU892" s="101" t="s">
        <v>83</v>
      </c>
      <c r="AV892" s="9" t="s">
        <v>83</v>
      </c>
      <c r="AW892" s="9" t="s">
        <v>30</v>
      </c>
      <c r="AX892" s="9" t="s">
        <v>73</v>
      </c>
      <c r="AY892" s="101" t="s">
        <v>156</v>
      </c>
    </row>
    <row r="893" spans="1:65" s="9" customFormat="1">
      <c r="B893" s="100"/>
      <c r="C893" s="276"/>
      <c r="D893" s="273" t="s">
        <v>164</v>
      </c>
      <c r="E893" s="277" t="s">
        <v>1</v>
      </c>
      <c r="F893" s="278" t="s">
        <v>365</v>
      </c>
      <c r="G893" s="276"/>
      <c r="H893" s="279">
        <v>3.6</v>
      </c>
      <c r="I893" s="102"/>
      <c r="J893" s="276"/>
      <c r="K893" s="276"/>
      <c r="L893" s="100"/>
      <c r="M893" s="103"/>
      <c r="N893" s="104"/>
      <c r="O893" s="104"/>
      <c r="P893" s="104"/>
      <c r="Q893" s="104"/>
      <c r="R893" s="104"/>
      <c r="S893" s="104"/>
      <c r="T893" s="105"/>
      <c r="AT893" s="101" t="s">
        <v>164</v>
      </c>
      <c r="AU893" s="101" t="s">
        <v>83</v>
      </c>
      <c r="AV893" s="9" t="s">
        <v>83</v>
      </c>
      <c r="AW893" s="9" t="s">
        <v>30</v>
      </c>
      <c r="AX893" s="9" t="s">
        <v>73</v>
      </c>
      <c r="AY893" s="101" t="s">
        <v>156</v>
      </c>
    </row>
    <row r="894" spans="1:65" s="9" customFormat="1">
      <c r="B894" s="100"/>
      <c r="C894" s="276"/>
      <c r="D894" s="273" t="s">
        <v>164</v>
      </c>
      <c r="E894" s="277" t="s">
        <v>1</v>
      </c>
      <c r="F894" s="278" t="s">
        <v>366</v>
      </c>
      <c r="G894" s="276"/>
      <c r="H894" s="279">
        <v>10</v>
      </c>
      <c r="I894" s="102"/>
      <c r="J894" s="276"/>
      <c r="K894" s="276"/>
      <c r="L894" s="100"/>
      <c r="M894" s="103"/>
      <c r="N894" s="104"/>
      <c r="O894" s="104"/>
      <c r="P894" s="104"/>
      <c r="Q894" s="104"/>
      <c r="R894" s="104"/>
      <c r="S894" s="104"/>
      <c r="T894" s="105"/>
      <c r="AT894" s="101" t="s">
        <v>164</v>
      </c>
      <c r="AU894" s="101" t="s">
        <v>83</v>
      </c>
      <c r="AV894" s="9" t="s">
        <v>83</v>
      </c>
      <c r="AW894" s="9" t="s">
        <v>30</v>
      </c>
      <c r="AX894" s="9" t="s">
        <v>73</v>
      </c>
      <c r="AY894" s="101" t="s">
        <v>156</v>
      </c>
    </row>
    <row r="895" spans="1:65" s="9" customFormat="1">
      <c r="B895" s="100"/>
      <c r="C895" s="276"/>
      <c r="D895" s="273" t="s">
        <v>164</v>
      </c>
      <c r="E895" s="277" t="s">
        <v>1</v>
      </c>
      <c r="F895" s="278" t="s">
        <v>367</v>
      </c>
      <c r="G895" s="276"/>
      <c r="H895" s="279">
        <v>22.8</v>
      </c>
      <c r="I895" s="102"/>
      <c r="J895" s="276"/>
      <c r="K895" s="276"/>
      <c r="L895" s="100"/>
      <c r="M895" s="103"/>
      <c r="N895" s="104"/>
      <c r="O895" s="104"/>
      <c r="P895" s="104"/>
      <c r="Q895" s="104"/>
      <c r="R895" s="104"/>
      <c r="S895" s="104"/>
      <c r="T895" s="105"/>
      <c r="AT895" s="101" t="s">
        <v>164</v>
      </c>
      <c r="AU895" s="101" t="s">
        <v>83</v>
      </c>
      <c r="AV895" s="9" t="s">
        <v>83</v>
      </c>
      <c r="AW895" s="9" t="s">
        <v>30</v>
      </c>
      <c r="AX895" s="9" t="s">
        <v>73</v>
      </c>
      <c r="AY895" s="101" t="s">
        <v>156</v>
      </c>
    </row>
    <row r="896" spans="1:65" s="9" customFormat="1">
      <c r="B896" s="100"/>
      <c r="C896" s="276"/>
      <c r="D896" s="273" t="s">
        <v>164</v>
      </c>
      <c r="E896" s="277" t="s">
        <v>1</v>
      </c>
      <c r="F896" s="278" t="s">
        <v>368</v>
      </c>
      <c r="G896" s="276"/>
      <c r="H896" s="279">
        <v>15.2</v>
      </c>
      <c r="I896" s="102"/>
      <c r="J896" s="276"/>
      <c r="K896" s="276"/>
      <c r="L896" s="100"/>
      <c r="M896" s="103"/>
      <c r="N896" s="104"/>
      <c r="O896" s="104"/>
      <c r="P896" s="104"/>
      <c r="Q896" s="104"/>
      <c r="R896" s="104"/>
      <c r="S896" s="104"/>
      <c r="T896" s="105"/>
      <c r="AT896" s="101" t="s">
        <v>164</v>
      </c>
      <c r="AU896" s="101" t="s">
        <v>83</v>
      </c>
      <c r="AV896" s="9" t="s">
        <v>83</v>
      </c>
      <c r="AW896" s="9" t="s">
        <v>30</v>
      </c>
      <c r="AX896" s="9" t="s">
        <v>73</v>
      </c>
      <c r="AY896" s="101" t="s">
        <v>156</v>
      </c>
    </row>
    <row r="897" spans="1:65" s="9" customFormat="1">
      <c r="B897" s="100"/>
      <c r="C897" s="276"/>
      <c r="D897" s="273" t="s">
        <v>164</v>
      </c>
      <c r="E897" s="277" t="s">
        <v>1</v>
      </c>
      <c r="F897" s="278" t="s">
        <v>369</v>
      </c>
      <c r="G897" s="276"/>
      <c r="H897" s="279">
        <v>10.71</v>
      </c>
      <c r="I897" s="102"/>
      <c r="J897" s="276"/>
      <c r="K897" s="276"/>
      <c r="L897" s="100"/>
      <c r="M897" s="103"/>
      <c r="N897" s="104"/>
      <c r="O897" s="104"/>
      <c r="P897" s="104"/>
      <c r="Q897" s="104"/>
      <c r="R897" s="104"/>
      <c r="S897" s="104"/>
      <c r="T897" s="105"/>
      <c r="AT897" s="101" t="s">
        <v>164</v>
      </c>
      <c r="AU897" s="101" t="s">
        <v>83</v>
      </c>
      <c r="AV897" s="9" t="s">
        <v>83</v>
      </c>
      <c r="AW897" s="9" t="s">
        <v>30</v>
      </c>
      <c r="AX897" s="9" t="s">
        <v>73</v>
      </c>
      <c r="AY897" s="101" t="s">
        <v>156</v>
      </c>
    </row>
    <row r="898" spans="1:65" s="9" customFormat="1">
      <c r="B898" s="100"/>
      <c r="C898" s="276"/>
      <c r="D898" s="273" t="s">
        <v>164</v>
      </c>
      <c r="E898" s="277" t="s">
        <v>1</v>
      </c>
      <c r="F898" s="278" t="s">
        <v>370</v>
      </c>
      <c r="G898" s="276"/>
      <c r="H898" s="279">
        <v>7.14</v>
      </c>
      <c r="I898" s="102"/>
      <c r="J898" s="276"/>
      <c r="K898" s="276"/>
      <c r="L898" s="100"/>
      <c r="M898" s="103"/>
      <c r="N898" s="104"/>
      <c r="O898" s="104"/>
      <c r="P898" s="104"/>
      <c r="Q898" s="104"/>
      <c r="R898" s="104"/>
      <c r="S898" s="104"/>
      <c r="T898" s="105"/>
      <c r="AT898" s="101" t="s">
        <v>164</v>
      </c>
      <c r="AU898" s="101" t="s">
        <v>83</v>
      </c>
      <c r="AV898" s="9" t="s">
        <v>83</v>
      </c>
      <c r="AW898" s="9" t="s">
        <v>30</v>
      </c>
      <c r="AX898" s="9" t="s">
        <v>73</v>
      </c>
      <c r="AY898" s="101" t="s">
        <v>156</v>
      </c>
    </row>
    <row r="899" spans="1:65" s="9" customFormat="1">
      <c r="B899" s="100"/>
      <c r="C899" s="276"/>
      <c r="D899" s="273" t="s">
        <v>164</v>
      </c>
      <c r="E899" s="277" t="s">
        <v>1</v>
      </c>
      <c r="F899" s="278" t="s">
        <v>371</v>
      </c>
      <c r="G899" s="276"/>
      <c r="H899" s="279">
        <v>6.75</v>
      </c>
      <c r="I899" s="102"/>
      <c r="J899" s="276"/>
      <c r="K899" s="276"/>
      <c r="L899" s="100"/>
      <c r="M899" s="103"/>
      <c r="N899" s="104"/>
      <c r="O899" s="104"/>
      <c r="P899" s="104"/>
      <c r="Q899" s="104"/>
      <c r="R899" s="104"/>
      <c r="S899" s="104"/>
      <c r="T899" s="105"/>
      <c r="AT899" s="101" t="s">
        <v>164</v>
      </c>
      <c r="AU899" s="101" t="s">
        <v>83</v>
      </c>
      <c r="AV899" s="9" t="s">
        <v>83</v>
      </c>
      <c r="AW899" s="9" t="s">
        <v>30</v>
      </c>
      <c r="AX899" s="9" t="s">
        <v>73</v>
      </c>
      <c r="AY899" s="101" t="s">
        <v>156</v>
      </c>
    </row>
    <row r="900" spans="1:65" s="9" customFormat="1">
      <c r="B900" s="100"/>
      <c r="C900" s="276"/>
      <c r="D900" s="273" t="s">
        <v>164</v>
      </c>
      <c r="E900" s="277" t="s">
        <v>1</v>
      </c>
      <c r="F900" s="278" t="s">
        <v>372</v>
      </c>
      <c r="G900" s="276"/>
      <c r="H900" s="279">
        <v>1.2</v>
      </c>
      <c r="I900" s="102"/>
      <c r="J900" s="276"/>
      <c r="K900" s="276"/>
      <c r="L900" s="100"/>
      <c r="M900" s="103"/>
      <c r="N900" s="104"/>
      <c r="O900" s="104"/>
      <c r="P900" s="104"/>
      <c r="Q900" s="104"/>
      <c r="R900" s="104"/>
      <c r="S900" s="104"/>
      <c r="T900" s="105"/>
      <c r="AT900" s="101" t="s">
        <v>164</v>
      </c>
      <c r="AU900" s="101" t="s">
        <v>83</v>
      </c>
      <c r="AV900" s="9" t="s">
        <v>83</v>
      </c>
      <c r="AW900" s="9" t="s">
        <v>30</v>
      </c>
      <c r="AX900" s="9" t="s">
        <v>73</v>
      </c>
      <c r="AY900" s="101" t="s">
        <v>156</v>
      </c>
    </row>
    <row r="901" spans="1:65" s="9" customFormat="1">
      <c r="B901" s="100"/>
      <c r="C901" s="276"/>
      <c r="D901" s="273" t="s">
        <v>164</v>
      </c>
      <c r="E901" s="277" t="s">
        <v>1</v>
      </c>
      <c r="F901" s="278" t="s">
        <v>373</v>
      </c>
      <c r="G901" s="276"/>
      <c r="H901" s="279">
        <v>2.4</v>
      </c>
      <c r="I901" s="102"/>
      <c r="J901" s="276"/>
      <c r="K901" s="276"/>
      <c r="L901" s="100"/>
      <c r="M901" s="103"/>
      <c r="N901" s="104"/>
      <c r="O901" s="104"/>
      <c r="P901" s="104"/>
      <c r="Q901" s="104"/>
      <c r="R901" s="104"/>
      <c r="S901" s="104"/>
      <c r="T901" s="105"/>
      <c r="AT901" s="101" t="s">
        <v>164</v>
      </c>
      <c r="AU901" s="101" t="s">
        <v>83</v>
      </c>
      <c r="AV901" s="9" t="s">
        <v>83</v>
      </c>
      <c r="AW901" s="9" t="s">
        <v>30</v>
      </c>
      <c r="AX901" s="9" t="s">
        <v>73</v>
      </c>
      <c r="AY901" s="101" t="s">
        <v>156</v>
      </c>
    </row>
    <row r="902" spans="1:65" s="9" customFormat="1">
      <c r="B902" s="100"/>
      <c r="C902" s="276"/>
      <c r="D902" s="273" t="s">
        <v>164</v>
      </c>
      <c r="E902" s="277" t="s">
        <v>1</v>
      </c>
      <c r="F902" s="278" t="s">
        <v>500</v>
      </c>
      <c r="G902" s="276"/>
      <c r="H902" s="279">
        <v>-123.9</v>
      </c>
      <c r="I902" s="102"/>
      <c r="J902" s="276"/>
      <c r="K902" s="276"/>
      <c r="L902" s="100"/>
      <c r="M902" s="103"/>
      <c r="N902" s="104"/>
      <c r="O902" s="104"/>
      <c r="P902" s="104"/>
      <c r="Q902" s="104"/>
      <c r="R902" s="104"/>
      <c r="S902" s="104"/>
      <c r="T902" s="105"/>
      <c r="AT902" s="101" t="s">
        <v>164</v>
      </c>
      <c r="AU902" s="101" t="s">
        <v>83</v>
      </c>
      <c r="AV902" s="9" t="s">
        <v>83</v>
      </c>
      <c r="AW902" s="9" t="s">
        <v>30</v>
      </c>
      <c r="AX902" s="9" t="s">
        <v>73</v>
      </c>
      <c r="AY902" s="101" t="s">
        <v>156</v>
      </c>
    </row>
    <row r="903" spans="1:65" s="10" customFormat="1">
      <c r="B903" s="106"/>
      <c r="C903" s="280"/>
      <c r="D903" s="273" t="s">
        <v>164</v>
      </c>
      <c r="E903" s="281" t="s">
        <v>1</v>
      </c>
      <c r="F903" s="282" t="s">
        <v>167</v>
      </c>
      <c r="G903" s="280"/>
      <c r="H903" s="283">
        <v>225.89999999999995</v>
      </c>
      <c r="I903" s="108"/>
      <c r="J903" s="280"/>
      <c r="K903" s="280"/>
      <c r="L903" s="106"/>
      <c r="M903" s="109"/>
      <c r="N903" s="110"/>
      <c r="O903" s="110"/>
      <c r="P903" s="110"/>
      <c r="Q903" s="110"/>
      <c r="R903" s="110"/>
      <c r="S903" s="110"/>
      <c r="T903" s="111"/>
      <c r="AT903" s="107" t="s">
        <v>164</v>
      </c>
      <c r="AU903" s="107" t="s">
        <v>83</v>
      </c>
      <c r="AV903" s="10" t="s">
        <v>163</v>
      </c>
      <c r="AW903" s="10" t="s">
        <v>30</v>
      </c>
      <c r="AX903" s="10" t="s">
        <v>81</v>
      </c>
      <c r="AY903" s="107" t="s">
        <v>156</v>
      </c>
    </row>
    <row r="904" spans="1:65" s="2" customFormat="1" ht="16.5" customHeight="1">
      <c r="A904" s="21"/>
      <c r="B904" s="86"/>
      <c r="C904" s="266" t="s">
        <v>842</v>
      </c>
      <c r="D904" s="266" t="s">
        <v>158</v>
      </c>
      <c r="E904" s="267" t="s">
        <v>843</v>
      </c>
      <c r="F904" s="268" t="s">
        <v>844</v>
      </c>
      <c r="G904" s="269" t="s">
        <v>355</v>
      </c>
      <c r="H904" s="270">
        <v>80</v>
      </c>
      <c r="I904" s="87"/>
      <c r="J904" s="271">
        <f>ROUND(I904*H904,2)</f>
        <v>0</v>
      </c>
      <c r="K904" s="268" t="s">
        <v>162</v>
      </c>
      <c r="L904" s="22"/>
      <c r="M904" s="88" t="s">
        <v>1</v>
      </c>
      <c r="N904" s="89" t="s">
        <v>38</v>
      </c>
      <c r="O904" s="36"/>
      <c r="P904" s="90">
        <f>O904*H904</f>
        <v>0</v>
      </c>
      <c r="Q904" s="90">
        <v>0</v>
      </c>
      <c r="R904" s="90">
        <f>Q904*H904</f>
        <v>0</v>
      </c>
      <c r="S904" s="90">
        <v>3.9399999999999999E-3</v>
      </c>
      <c r="T904" s="91">
        <f>S904*H904</f>
        <v>0.31519999999999998</v>
      </c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R904" s="92" t="s">
        <v>201</v>
      </c>
      <c r="AT904" s="92" t="s">
        <v>158</v>
      </c>
      <c r="AU904" s="92" t="s">
        <v>83</v>
      </c>
      <c r="AY904" s="12" t="s">
        <v>156</v>
      </c>
      <c r="BE904" s="93">
        <f>IF(N904="základní",J904,0)</f>
        <v>0</v>
      </c>
      <c r="BF904" s="93">
        <f>IF(N904="snížená",J904,0)</f>
        <v>0</v>
      </c>
      <c r="BG904" s="93">
        <f>IF(N904="zákl. přenesená",J904,0)</f>
        <v>0</v>
      </c>
      <c r="BH904" s="93">
        <f>IF(N904="sníž. přenesená",J904,0)</f>
        <v>0</v>
      </c>
      <c r="BI904" s="93">
        <f>IF(N904="nulová",J904,0)</f>
        <v>0</v>
      </c>
      <c r="BJ904" s="12" t="s">
        <v>81</v>
      </c>
      <c r="BK904" s="93">
        <f>ROUND(I904*H904,2)</f>
        <v>0</v>
      </c>
      <c r="BL904" s="12" t="s">
        <v>201</v>
      </c>
      <c r="BM904" s="92" t="s">
        <v>845</v>
      </c>
    </row>
    <row r="905" spans="1:65" s="8" customFormat="1">
      <c r="B905" s="94"/>
      <c r="C905" s="272"/>
      <c r="D905" s="273" t="s">
        <v>164</v>
      </c>
      <c r="E905" s="274" t="s">
        <v>1</v>
      </c>
      <c r="F905" s="275" t="s">
        <v>566</v>
      </c>
      <c r="G905" s="272"/>
      <c r="H905" s="274" t="s">
        <v>1</v>
      </c>
      <c r="I905" s="96"/>
      <c r="J905" s="272"/>
      <c r="K905" s="272"/>
      <c r="L905" s="94"/>
      <c r="M905" s="97"/>
      <c r="N905" s="98"/>
      <c r="O905" s="98"/>
      <c r="P905" s="98"/>
      <c r="Q905" s="98"/>
      <c r="R905" s="98"/>
      <c r="S905" s="98"/>
      <c r="T905" s="99"/>
      <c r="AT905" s="95" t="s">
        <v>164</v>
      </c>
      <c r="AU905" s="95" t="s">
        <v>83</v>
      </c>
      <c r="AV905" s="8" t="s">
        <v>81</v>
      </c>
      <c r="AW905" s="8" t="s">
        <v>30</v>
      </c>
      <c r="AX905" s="8" t="s">
        <v>73</v>
      </c>
      <c r="AY905" s="95" t="s">
        <v>156</v>
      </c>
    </row>
    <row r="906" spans="1:65" s="9" customFormat="1">
      <c r="B906" s="100"/>
      <c r="C906" s="276"/>
      <c r="D906" s="273" t="s">
        <v>164</v>
      </c>
      <c r="E906" s="277" t="s">
        <v>1</v>
      </c>
      <c r="F906" s="278" t="s">
        <v>846</v>
      </c>
      <c r="G906" s="276"/>
      <c r="H906" s="279">
        <v>80</v>
      </c>
      <c r="I906" s="102"/>
      <c r="J906" s="276"/>
      <c r="K906" s="276"/>
      <c r="L906" s="100"/>
      <c r="M906" s="103"/>
      <c r="N906" s="104"/>
      <c r="O906" s="104"/>
      <c r="P906" s="104"/>
      <c r="Q906" s="104"/>
      <c r="R906" s="104"/>
      <c r="S906" s="104"/>
      <c r="T906" s="105"/>
      <c r="AT906" s="101" t="s">
        <v>164</v>
      </c>
      <c r="AU906" s="101" t="s">
        <v>83</v>
      </c>
      <c r="AV906" s="9" t="s">
        <v>83</v>
      </c>
      <c r="AW906" s="9" t="s">
        <v>30</v>
      </c>
      <c r="AX906" s="9" t="s">
        <v>73</v>
      </c>
      <c r="AY906" s="101" t="s">
        <v>156</v>
      </c>
    </row>
    <row r="907" spans="1:65" s="10" customFormat="1">
      <c r="B907" s="106"/>
      <c r="C907" s="280"/>
      <c r="D907" s="273" t="s">
        <v>164</v>
      </c>
      <c r="E907" s="281" t="s">
        <v>1</v>
      </c>
      <c r="F907" s="282" t="s">
        <v>167</v>
      </c>
      <c r="G907" s="280"/>
      <c r="H907" s="283">
        <v>80</v>
      </c>
      <c r="I907" s="108"/>
      <c r="J907" s="280"/>
      <c r="K907" s="280"/>
      <c r="L907" s="106"/>
      <c r="M907" s="109"/>
      <c r="N907" s="110"/>
      <c r="O907" s="110"/>
      <c r="P907" s="110"/>
      <c r="Q907" s="110"/>
      <c r="R907" s="110"/>
      <c r="S907" s="110"/>
      <c r="T907" s="111"/>
      <c r="AT907" s="107" t="s">
        <v>164</v>
      </c>
      <c r="AU907" s="107" t="s">
        <v>83</v>
      </c>
      <c r="AV907" s="10" t="s">
        <v>163</v>
      </c>
      <c r="AW907" s="10" t="s">
        <v>30</v>
      </c>
      <c r="AX907" s="10" t="s">
        <v>81</v>
      </c>
      <c r="AY907" s="107" t="s">
        <v>156</v>
      </c>
    </row>
    <row r="908" spans="1:65" s="2" customFormat="1" ht="24.2" customHeight="1">
      <c r="A908" s="21"/>
      <c r="B908" s="86"/>
      <c r="C908" s="266" t="s">
        <v>570</v>
      </c>
      <c r="D908" s="266" t="s">
        <v>158</v>
      </c>
      <c r="E908" s="267" t="s">
        <v>847</v>
      </c>
      <c r="F908" s="268" t="s">
        <v>848</v>
      </c>
      <c r="G908" s="269" t="s">
        <v>355</v>
      </c>
      <c r="H908" s="270">
        <v>40</v>
      </c>
      <c r="I908" s="87"/>
      <c r="J908" s="271">
        <f>ROUND(I908*H908,2)</f>
        <v>0</v>
      </c>
      <c r="K908" s="268" t="s">
        <v>162</v>
      </c>
      <c r="L908" s="22"/>
      <c r="M908" s="88" t="s">
        <v>1</v>
      </c>
      <c r="N908" s="89" t="s">
        <v>38</v>
      </c>
      <c r="O908" s="36"/>
      <c r="P908" s="90">
        <f>O908*H908</f>
        <v>0</v>
      </c>
      <c r="Q908" s="90">
        <v>2.1800000000000001E-3</v>
      </c>
      <c r="R908" s="90">
        <f>Q908*H908</f>
        <v>8.72E-2</v>
      </c>
      <c r="S908" s="90">
        <v>0</v>
      </c>
      <c r="T908" s="91">
        <f>S908*H908</f>
        <v>0</v>
      </c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R908" s="92" t="s">
        <v>201</v>
      </c>
      <c r="AT908" s="92" t="s">
        <v>158</v>
      </c>
      <c r="AU908" s="92" t="s">
        <v>83</v>
      </c>
      <c r="AY908" s="12" t="s">
        <v>156</v>
      </c>
      <c r="BE908" s="93">
        <f>IF(N908="základní",J908,0)</f>
        <v>0</v>
      </c>
      <c r="BF908" s="93">
        <f>IF(N908="snížená",J908,0)</f>
        <v>0</v>
      </c>
      <c r="BG908" s="93">
        <f>IF(N908="zákl. přenesená",J908,0)</f>
        <v>0</v>
      </c>
      <c r="BH908" s="93">
        <f>IF(N908="sníž. přenesená",J908,0)</f>
        <v>0</v>
      </c>
      <c r="BI908" s="93">
        <f>IF(N908="nulová",J908,0)</f>
        <v>0</v>
      </c>
      <c r="BJ908" s="12" t="s">
        <v>81</v>
      </c>
      <c r="BK908" s="93">
        <f>ROUND(I908*H908,2)</f>
        <v>0</v>
      </c>
      <c r="BL908" s="12" t="s">
        <v>201</v>
      </c>
      <c r="BM908" s="92" t="s">
        <v>849</v>
      </c>
    </row>
    <row r="909" spans="1:65" s="8" customFormat="1">
      <c r="B909" s="94"/>
      <c r="C909" s="272"/>
      <c r="D909" s="273" t="s">
        <v>164</v>
      </c>
      <c r="E909" s="274" t="s">
        <v>1</v>
      </c>
      <c r="F909" s="275" t="s">
        <v>850</v>
      </c>
      <c r="G909" s="272"/>
      <c r="H909" s="274" t="s">
        <v>1</v>
      </c>
      <c r="I909" s="96"/>
      <c r="J909" s="272"/>
      <c r="K909" s="272"/>
      <c r="L909" s="94"/>
      <c r="M909" s="97"/>
      <c r="N909" s="98"/>
      <c r="O909" s="98"/>
      <c r="P909" s="98"/>
      <c r="Q909" s="98"/>
      <c r="R909" s="98"/>
      <c r="S909" s="98"/>
      <c r="T909" s="99"/>
      <c r="AT909" s="95" t="s">
        <v>164</v>
      </c>
      <c r="AU909" s="95" t="s">
        <v>83</v>
      </c>
      <c r="AV909" s="8" t="s">
        <v>81</v>
      </c>
      <c r="AW909" s="8" t="s">
        <v>30</v>
      </c>
      <c r="AX909" s="8" t="s">
        <v>73</v>
      </c>
      <c r="AY909" s="95" t="s">
        <v>156</v>
      </c>
    </row>
    <row r="910" spans="1:65" s="9" customFormat="1">
      <c r="B910" s="100"/>
      <c r="C910" s="276"/>
      <c r="D910" s="273" t="s">
        <v>164</v>
      </c>
      <c r="E910" s="277" t="s">
        <v>1</v>
      </c>
      <c r="F910" s="278" t="s">
        <v>851</v>
      </c>
      <c r="G910" s="276"/>
      <c r="H910" s="279">
        <v>40</v>
      </c>
      <c r="I910" s="102"/>
      <c r="J910" s="276"/>
      <c r="K910" s="276"/>
      <c r="L910" s="100"/>
      <c r="M910" s="103"/>
      <c r="N910" s="104"/>
      <c r="O910" s="104"/>
      <c r="P910" s="104"/>
      <c r="Q910" s="104"/>
      <c r="R910" s="104"/>
      <c r="S910" s="104"/>
      <c r="T910" s="105"/>
      <c r="AT910" s="101" t="s">
        <v>164</v>
      </c>
      <c r="AU910" s="101" t="s">
        <v>83</v>
      </c>
      <c r="AV910" s="9" t="s">
        <v>83</v>
      </c>
      <c r="AW910" s="9" t="s">
        <v>30</v>
      </c>
      <c r="AX910" s="9" t="s">
        <v>73</v>
      </c>
      <c r="AY910" s="101" t="s">
        <v>156</v>
      </c>
    </row>
    <row r="911" spans="1:65" s="10" customFormat="1">
      <c r="B911" s="106"/>
      <c r="C911" s="280"/>
      <c r="D911" s="273" t="s">
        <v>164</v>
      </c>
      <c r="E911" s="281" t="s">
        <v>1</v>
      </c>
      <c r="F911" s="282" t="s">
        <v>167</v>
      </c>
      <c r="G911" s="280"/>
      <c r="H911" s="283">
        <v>40</v>
      </c>
      <c r="I911" s="108"/>
      <c r="J911" s="280"/>
      <c r="K911" s="280"/>
      <c r="L911" s="106"/>
      <c r="M911" s="109"/>
      <c r="N911" s="110"/>
      <c r="O911" s="110"/>
      <c r="P911" s="110"/>
      <c r="Q911" s="110"/>
      <c r="R911" s="110"/>
      <c r="S911" s="110"/>
      <c r="T911" s="111"/>
      <c r="AT911" s="107" t="s">
        <v>164</v>
      </c>
      <c r="AU911" s="107" t="s">
        <v>83</v>
      </c>
      <c r="AV911" s="10" t="s">
        <v>163</v>
      </c>
      <c r="AW911" s="10" t="s">
        <v>30</v>
      </c>
      <c r="AX911" s="10" t="s">
        <v>81</v>
      </c>
      <c r="AY911" s="107" t="s">
        <v>156</v>
      </c>
    </row>
    <row r="912" spans="1:65" s="2" customFormat="1" ht="24.2" customHeight="1">
      <c r="A912" s="21"/>
      <c r="B912" s="86"/>
      <c r="C912" s="266" t="s">
        <v>852</v>
      </c>
      <c r="D912" s="266" t="s">
        <v>158</v>
      </c>
      <c r="E912" s="267" t="s">
        <v>853</v>
      </c>
      <c r="F912" s="268" t="s">
        <v>854</v>
      </c>
      <c r="G912" s="269" t="s">
        <v>355</v>
      </c>
      <c r="H912" s="270">
        <v>259.78500000000003</v>
      </c>
      <c r="I912" s="87"/>
      <c r="J912" s="271">
        <f>ROUND(I912*H912,2)</f>
        <v>0</v>
      </c>
      <c r="K912" s="268" t="s">
        <v>162</v>
      </c>
      <c r="L912" s="22"/>
      <c r="M912" s="88" t="s">
        <v>1</v>
      </c>
      <c r="N912" s="89" t="s">
        <v>38</v>
      </c>
      <c r="O912" s="36"/>
      <c r="P912" s="90">
        <f>O912*H912</f>
        <v>0</v>
      </c>
      <c r="Q912" s="90">
        <v>5.3499999999999997E-3</v>
      </c>
      <c r="R912" s="90">
        <f>Q912*H912</f>
        <v>1.38984975</v>
      </c>
      <c r="S912" s="90">
        <v>0</v>
      </c>
      <c r="T912" s="91">
        <f>S912*H912</f>
        <v>0</v>
      </c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R912" s="92" t="s">
        <v>201</v>
      </c>
      <c r="AT912" s="92" t="s">
        <v>158</v>
      </c>
      <c r="AU912" s="92" t="s">
        <v>83</v>
      </c>
      <c r="AY912" s="12" t="s">
        <v>156</v>
      </c>
      <c r="BE912" s="93">
        <f>IF(N912="základní",J912,0)</f>
        <v>0</v>
      </c>
      <c r="BF912" s="93">
        <f>IF(N912="snížená",J912,0)</f>
        <v>0</v>
      </c>
      <c r="BG912" s="93">
        <f>IF(N912="zákl. přenesená",J912,0)</f>
        <v>0</v>
      </c>
      <c r="BH912" s="93">
        <f>IF(N912="sníž. přenesená",J912,0)</f>
        <v>0</v>
      </c>
      <c r="BI912" s="93">
        <f>IF(N912="nulová",J912,0)</f>
        <v>0</v>
      </c>
      <c r="BJ912" s="12" t="s">
        <v>81</v>
      </c>
      <c r="BK912" s="93">
        <f>ROUND(I912*H912,2)</f>
        <v>0</v>
      </c>
      <c r="BL912" s="12" t="s">
        <v>201</v>
      </c>
      <c r="BM912" s="92" t="s">
        <v>855</v>
      </c>
    </row>
    <row r="913" spans="2:51" s="8" customFormat="1">
      <c r="B913" s="94"/>
      <c r="C913" s="272"/>
      <c r="D913" s="273" t="s">
        <v>164</v>
      </c>
      <c r="E913" s="274" t="s">
        <v>1</v>
      </c>
      <c r="F913" s="275" t="s">
        <v>285</v>
      </c>
      <c r="G913" s="272"/>
      <c r="H913" s="274" t="s">
        <v>1</v>
      </c>
      <c r="I913" s="96"/>
      <c r="J913" s="272"/>
      <c r="K913" s="272"/>
      <c r="L913" s="94"/>
      <c r="M913" s="97"/>
      <c r="N913" s="98"/>
      <c r="O913" s="98"/>
      <c r="P913" s="98"/>
      <c r="Q913" s="98"/>
      <c r="R913" s="98"/>
      <c r="S913" s="98"/>
      <c r="T913" s="99"/>
      <c r="AT913" s="95" t="s">
        <v>164</v>
      </c>
      <c r="AU913" s="95" t="s">
        <v>83</v>
      </c>
      <c r="AV913" s="8" t="s">
        <v>81</v>
      </c>
      <c r="AW913" s="8" t="s">
        <v>30</v>
      </c>
      <c r="AX913" s="8" t="s">
        <v>73</v>
      </c>
      <c r="AY913" s="95" t="s">
        <v>156</v>
      </c>
    </row>
    <row r="914" spans="2:51" s="8" customFormat="1">
      <c r="B914" s="94"/>
      <c r="C914" s="272"/>
      <c r="D914" s="273" t="s">
        <v>164</v>
      </c>
      <c r="E914" s="274" t="s">
        <v>1</v>
      </c>
      <c r="F914" s="275" t="s">
        <v>359</v>
      </c>
      <c r="G914" s="272"/>
      <c r="H914" s="274" t="s">
        <v>1</v>
      </c>
      <c r="I914" s="96"/>
      <c r="J914" s="272"/>
      <c r="K914" s="272"/>
      <c r="L914" s="94"/>
      <c r="M914" s="97"/>
      <c r="N914" s="98"/>
      <c r="O914" s="98"/>
      <c r="P914" s="98"/>
      <c r="Q914" s="98"/>
      <c r="R914" s="98"/>
      <c r="S914" s="98"/>
      <c r="T914" s="99"/>
      <c r="AT914" s="95" t="s">
        <v>164</v>
      </c>
      <c r="AU914" s="95" t="s">
        <v>83</v>
      </c>
      <c r="AV914" s="8" t="s">
        <v>81</v>
      </c>
      <c r="AW914" s="8" t="s">
        <v>30</v>
      </c>
      <c r="AX914" s="8" t="s">
        <v>73</v>
      </c>
      <c r="AY914" s="95" t="s">
        <v>156</v>
      </c>
    </row>
    <row r="915" spans="2:51" s="9" customFormat="1">
      <c r="B915" s="100"/>
      <c r="C915" s="276"/>
      <c r="D915" s="273" t="s">
        <v>164</v>
      </c>
      <c r="E915" s="277" t="s">
        <v>1</v>
      </c>
      <c r="F915" s="278" t="s">
        <v>486</v>
      </c>
      <c r="G915" s="276"/>
      <c r="H915" s="279">
        <v>203.7</v>
      </c>
      <c r="I915" s="102"/>
      <c r="J915" s="276"/>
      <c r="K915" s="276"/>
      <c r="L915" s="100"/>
      <c r="M915" s="103"/>
      <c r="N915" s="104"/>
      <c r="O915" s="104"/>
      <c r="P915" s="104"/>
      <c r="Q915" s="104"/>
      <c r="R915" s="104"/>
      <c r="S915" s="104"/>
      <c r="T915" s="105"/>
      <c r="AT915" s="101" t="s">
        <v>164</v>
      </c>
      <c r="AU915" s="101" t="s">
        <v>83</v>
      </c>
      <c r="AV915" s="9" t="s">
        <v>83</v>
      </c>
      <c r="AW915" s="9" t="s">
        <v>30</v>
      </c>
      <c r="AX915" s="9" t="s">
        <v>73</v>
      </c>
      <c r="AY915" s="101" t="s">
        <v>156</v>
      </c>
    </row>
    <row r="916" spans="2:51" s="9" customFormat="1">
      <c r="B916" s="100"/>
      <c r="C916" s="276"/>
      <c r="D916" s="273" t="s">
        <v>164</v>
      </c>
      <c r="E916" s="277" t="s">
        <v>1</v>
      </c>
      <c r="F916" s="278" t="s">
        <v>361</v>
      </c>
      <c r="G916" s="276"/>
      <c r="H916" s="279">
        <v>28.8</v>
      </c>
      <c r="I916" s="102"/>
      <c r="J916" s="276"/>
      <c r="K916" s="276"/>
      <c r="L916" s="100"/>
      <c r="M916" s="103"/>
      <c r="N916" s="104"/>
      <c r="O916" s="104"/>
      <c r="P916" s="104"/>
      <c r="Q916" s="104"/>
      <c r="R916" s="104"/>
      <c r="S916" s="104"/>
      <c r="T916" s="105"/>
      <c r="AT916" s="101" t="s">
        <v>164</v>
      </c>
      <c r="AU916" s="101" t="s">
        <v>83</v>
      </c>
      <c r="AV916" s="9" t="s">
        <v>83</v>
      </c>
      <c r="AW916" s="9" t="s">
        <v>30</v>
      </c>
      <c r="AX916" s="9" t="s">
        <v>73</v>
      </c>
      <c r="AY916" s="101" t="s">
        <v>156</v>
      </c>
    </row>
    <row r="917" spans="2:51" s="9" customFormat="1">
      <c r="B917" s="100"/>
      <c r="C917" s="276"/>
      <c r="D917" s="273" t="s">
        <v>164</v>
      </c>
      <c r="E917" s="277" t="s">
        <v>1</v>
      </c>
      <c r="F917" s="278" t="s">
        <v>362</v>
      </c>
      <c r="G917" s="276"/>
      <c r="H917" s="279">
        <v>15</v>
      </c>
      <c r="I917" s="102"/>
      <c r="J917" s="276"/>
      <c r="K917" s="276"/>
      <c r="L917" s="100"/>
      <c r="M917" s="103"/>
      <c r="N917" s="104"/>
      <c r="O917" s="104"/>
      <c r="P917" s="104"/>
      <c r="Q917" s="104"/>
      <c r="R917" s="104"/>
      <c r="S917" s="104"/>
      <c r="T917" s="105"/>
      <c r="AT917" s="101" t="s">
        <v>164</v>
      </c>
      <c r="AU917" s="101" t="s">
        <v>83</v>
      </c>
      <c r="AV917" s="9" t="s">
        <v>83</v>
      </c>
      <c r="AW917" s="9" t="s">
        <v>30</v>
      </c>
      <c r="AX917" s="9" t="s">
        <v>73</v>
      </c>
      <c r="AY917" s="101" t="s">
        <v>156</v>
      </c>
    </row>
    <row r="918" spans="2:51" s="9" customFormat="1">
      <c r="B918" s="100"/>
      <c r="C918" s="276"/>
      <c r="D918" s="273" t="s">
        <v>164</v>
      </c>
      <c r="E918" s="277" t="s">
        <v>1</v>
      </c>
      <c r="F918" s="278" t="s">
        <v>363</v>
      </c>
      <c r="G918" s="276"/>
      <c r="H918" s="279">
        <v>10.5</v>
      </c>
      <c r="I918" s="102"/>
      <c r="J918" s="276"/>
      <c r="K918" s="276"/>
      <c r="L918" s="100"/>
      <c r="M918" s="103"/>
      <c r="N918" s="104"/>
      <c r="O918" s="104"/>
      <c r="P918" s="104"/>
      <c r="Q918" s="104"/>
      <c r="R918" s="104"/>
      <c r="S918" s="104"/>
      <c r="T918" s="105"/>
      <c r="AT918" s="101" t="s">
        <v>164</v>
      </c>
      <c r="AU918" s="101" t="s">
        <v>83</v>
      </c>
      <c r="AV918" s="9" t="s">
        <v>83</v>
      </c>
      <c r="AW918" s="9" t="s">
        <v>30</v>
      </c>
      <c r="AX918" s="9" t="s">
        <v>73</v>
      </c>
      <c r="AY918" s="101" t="s">
        <v>156</v>
      </c>
    </row>
    <row r="919" spans="2:51" s="9" customFormat="1">
      <c r="B919" s="100"/>
      <c r="C919" s="276"/>
      <c r="D919" s="273" t="s">
        <v>164</v>
      </c>
      <c r="E919" s="277" t="s">
        <v>1</v>
      </c>
      <c r="F919" s="278" t="s">
        <v>364</v>
      </c>
      <c r="G919" s="276"/>
      <c r="H919" s="279">
        <v>12</v>
      </c>
      <c r="I919" s="102"/>
      <c r="J919" s="276"/>
      <c r="K919" s="276"/>
      <c r="L919" s="100"/>
      <c r="M919" s="103"/>
      <c r="N919" s="104"/>
      <c r="O919" s="104"/>
      <c r="P919" s="104"/>
      <c r="Q919" s="104"/>
      <c r="R919" s="104"/>
      <c r="S919" s="104"/>
      <c r="T919" s="105"/>
      <c r="AT919" s="101" t="s">
        <v>164</v>
      </c>
      <c r="AU919" s="101" t="s">
        <v>83</v>
      </c>
      <c r="AV919" s="9" t="s">
        <v>83</v>
      </c>
      <c r="AW919" s="9" t="s">
        <v>30</v>
      </c>
      <c r="AX919" s="9" t="s">
        <v>73</v>
      </c>
      <c r="AY919" s="101" t="s">
        <v>156</v>
      </c>
    </row>
    <row r="920" spans="2:51" s="9" customFormat="1">
      <c r="B920" s="100"/>
      <c r="C920" s="276"/>
      <c r="D920" s="273" t="s">
        <v>164</v>
      </c>
      <c r="E920" s="277" t="s">
        <v>1</v>
      </c>
      <c r="F920" s="278" t="s">
        <v>365</v>
      </c>
      <c r="G920" s="276"/>
      <c r="H920" s="279">
        <v>3.6</v>
      </c>
      <c r="I920" s="102"/>
      <c r="J920" s="276"/>
      <c r="K920" s="276"/>
      <c r="L920" s="100"/>
      <c r="M920" s="103"/>
      <c r="N920" s="104"/>
      <c r="O920" s="104"/>
      <c r="P920" s="104"/>
      <c r="Q920" s="104"/>
      <c r="R920" s="104"/>
      <c r="S920" s="104"/>
      <c r="T920" s="105"/>
      <c r="AT920" s="101" t="s">
        <v>164</v>
      </c>
      <c r="AU920" s="101" t="s">
        <v>83</v>
      </c>
      <c r="AV920" s="9" t="s">
        <v>83</v>
      </c>
      <c r="AW920" s="9" t="s">
        <v>30</v>
      </c>
      <c r="AX920" s="9" t="s">
        <v>73</v>
      </c>
      <c r="AY920" s="101" t="s">
        <v>156</v>
      </c>
    </row>
    <row r="921" spans="2:51" s="9" customFormat="1">
      <c r="B921" s="100"/>
      <c r="C921" s="276"/>
      <c r="D921" s="273" t="s">
        <v>164</v>
      </c>
      <c r="E921" s="277" t="s">
        <v>1</v>
      </c>
      <c r="F921" s="278" t="s">
        <v>366</v>
      </c>
      <c r="G921" s="276"/>
      <c r="H921" s="279">
        <v>10</v>
      </c>
      <c r="I921" s="102"/>
      <c r="J921" s="276"/>
      <c r="K921" s="276"/>
      <c r="L921" s="100"/>
      <c r="M921" s="103"/>
      <c r="N921" s="104"/>
      <c r="O921" s="104"/>
      <c r="P921" s="104"/>
      <c r="Q921" s="104"/>
      <c r="R921" s="104"/>
      <c r="S921" s="104"/>
      <c r="T921" s="105"/>
      <c r="AT921" s="101" t="s">
        <v>164</v>
      </c>
      <c r="AU921" s="101" t="s">
        <v>83</v>
      </c>
      <c r="AV921" s="9" t="s">
        <v>83</v>
      </c>
      <c r="AW921" s="9" t="s">
        <v>30</v>
      </c>
      <c r="AX921" s="9" t="s">
        <v>73</v>
      </c>
      <c r="AY921" s="101" t="s">
        <v>156</v>
      </c>
    </row>
    <row r="922" spans="2:51" s="9" customFormat="1">
      <c r="B922" s="100"/>
      <c r="C922" s="276"/>
      <c r="D922" s="273" t="s">
        <v>164</v>
      </c>
      <c r="E922" s="277" t="s">
        <v>1</v>
      </c>
      <c r="F922" s="278" t="s">
        <v>367</v>
      </c>
      <c r="G922" s="276"/>
      <c r="H922" s="279">
        <v>22.8</v>
      </c>
      <c r="I922" s="102"/>
      <c r="J922" s="276"/>
      <c r="K922" s="276"/>
      <c r="L922" s="100"/>
      <c r="M922" s="103"/>
      <c r="N922" s="104"/>
      <c r="O922" s="104"/>
      <c r="P922" s="104"/>
      <c r="Q922" s="104"/>
      <c r="R922" s="104"/>
      <c r="S922" s="104"/>
      <c r="T922" s="105"/>
      <c r="AT922" s="101" t="s">
        <v>164</v>
      </c>
      <c r="AU922" s="101" t="s">
        <v>83</v>
      </c>
      <c r="AV922" s="9" t="s">
        <v>83</v>
      </c>
      <c r="AW922" s="9" t="s">
        <v>30</v>
      </c>
      <c r="AX922" s="9" t="s">
        <v>73</v>
      </c>
      <c r="AY922" s="101" t="s">
        <v>156</v>
      </c>
    </row>
    <row r="923" spans="2:51" s="9" customFormat="1">
      <c r="B923" s="100"/>
      <c r="C923" s="276"/>
      <c r="D923" s="273" t="s">
        <v>164</v>
      </c>
      <c r="E923" s="277" t="s">
        <v>1</v>
      </c>
      <c r="F923" s="278" t="s">
        <v>368</v>
      </c>
      <c r="G923" s="276"/>
      <c r="H923" s="279">
        <v>15.2</v>
      </c>
      <c r="I923" s="102"/>
      <c r="J923" s="276"/>
      <c r="K923" s="276"/>
      <c r="L923" s="100"/>
      <c r="M923" s="103"/>
      <c r="N923" s="104"/>
      <c r="O923" s="104"/>
      <c r="P923" s="104"/>
      <c r="Q923" s="104"/>
      <c r="R923" s="104"/>
      <c r="S923" s="104"/>
      <c r="T923" s="105"/>
      <c r="AT923" s="101" t="s">
        <v>164</v>
      </c>
      <c r="AU923" s="101" t="s">
        <v>83</v>
      </c>
      <c r="AV923" s="9" t="s">
        <v>83</v>
      </c>
      <c r="AW923" s="9" t="s">
        <v>30</v>
      </c>
      <c r="AX923" s="9" t="s">
        <v>73</v>
      </c>
      <c r="AY923" s="101" t="s">
        <v>156</v>
      </c>
    </row>
    <row r="924" spans="2:51" s="9" customFormat="1">
      <c r="B924" s="100"/>
      <c r="C924" s="276"/>
      <c r="D924" s="273" t="s">
        <v>164</v>
      </c>
      <c r="E924" s="277" t="s">
        <v>1</v>
      </c>
      <c r="F924" s="278" t="s">
        <v>369</v>
      </c>
      <c r="G924" s="276"/>
      <c r="H924" s="279">
        <v>10.71</v>
      </c>
      <c r="I924" s="102"/>
      <c r="J924" s="276"/>
      <c r="K924" s="276"/>
      <c r="L924" s="100"/>
      <c r="M924" s="103"/>
      <c r="N924" s="104"/>
      <c r="O924" s="104"/>
      <c r="P924" s="104"/>
      <c r="Q924" s="104"/>
      <c r="R924" s="104"/>
      <c r="S924" s="104"/>
      <c r="T924" s="105"/>
      <c r="AT924" s="101" t="s">
        <v>164</v>
      </c>
      <c r="AU924" s="101" t="s">
        <v>83</v>
      </c>
      <c r="AV924" s="9" t="s">
        <v>83</v>
      </c>
      <c r="AW924" s="9" t="s">
        <v>30</v>
      </c>
      <c r="AX924" s="9" t="s">
        <v>73</v>
      </c>
      <c r="AY924" s="101" t="s">
        <v>156</v>
      </c>
    </row>
    <row r="925" spans="2:51" s="9" customFormat="1">
      <c r="B925" s="100"/>
      <c r="C925" s="276"/>
      <c r="D925" s="273" t="s">
        <v>164</v>
      </c>
      <c r="E925" s="277" t="s">
        <v>1</v>
      </c>
      <c r="F925" s="278" t="s">
        <v>370</v>
      </c>
      <c r="G925" s="276"/>
      <c r="H925" s="279">
        <v>7.14</v>
      </c>
      <c r="I925" s="102"/>
      <c r="J925" s="276"/>
      <c r="K925" s="276"/>
      <c r="L925" s="100"/>
      <c r="M925" s="103"/>
      <c r="N925" s="104"/>
      <c r="O925" s="104"/>
      <c r="P925" s="104"/>
      <c r="Q925" s="104"/>
      <c r="R925" s="104"/>
      <c r="S925" s="104"/>
      <c r="T925" s="105"/>
      <c r="AT925" s="101" t="s">
        <v>164</v>
      </c>
      <c r="AU925" s="101" t="s">
        <v>83</v>
      </c>
      <c r="AV925" s="9" t="s">
        <v>83</v>
      </c>
      <c r="AW925" s="9" t="s">
        <v>30</v>
      </c>
      <c r="AX925" s="9" t="s">
        <v>73</v>
      </c>
      <c r="AY925" s="101" t="s">
        <v>156</v>
      </c>
    </row>
    <row r="926" spans="2:51" s="9" customFormat="1">
      <c r="B926" s="100"/>
      <c r="C926" s="276"/>
      <c r="D926" s="273" t="s">
        <v>164</v>
      </c>
      <c r="E926" s="277" t="s">
        <v>1</v>
      </c>
      <c r="F926" s="278" t="s">
        <v>371</v>
      </c>
      <c r="G926" s="276"/>
      <c r="H926" s="279">
        <v>6.75</v>
      </c>
      <c r="I926" s="102"/>
      <c r="J926" s="276"/>
      <c r="K926" s="276"/>
      <c r="L926" s="100"/>
      <c r="M926" s="103"/>
      <c r="N926" s="104"/>
      <c r="O926" s="104"/>
      <c r="P926" s="104"/>
      <c r="Q926" s="104"/>
      <c r="R926" s="104"/>
      <c r="S926" s="104"/>
      <c r="T926" s="105"/>
      <c r="AT926" s="101" t="s">
        <v>164</v>
      </c>
      <c r="AU926" s="101" t="s">
        <v>83</v>
      </c>
      <c r="AV926" s="9" t="s">
        <v>83</v>
      </c>
      <c r="AW926" s="9" t="s">
        <v>30</v>
      </c>
      <c r="AX926" s="9" t="s">
        <v>73</v>
      </c>
      <c r="AY926" s="101" t="s">
        <v>156</v>
      </c>
    </row>
    <row r="927" spans="2:51" s="9" customFormat="1">
      <c r="B927" s="100"/>
      <c r="C927" s="276"/>
      <c r="D927" s="273" t="s">
        <v>164</v>
      </c>
      <c r="E927" s="277" t="s">
        <v>1</v>
      </c>
      <c r="F927" s="278" t="s">
        <v>372</v>
      </c>
      <c r="G927" s="276"/>
      <c r="H927" s="279">
        <v>1.2</v>
      </c>
      <c r="I927" s="102"/>
      <c r="J927" s="276"/>
      <c r="K927" s="276"/>
      <c r="L927" s="100"/>
      <c r="M927" s="103"/>
      <c r="N927" s="104"/>
      <c r="O927" s="104"/>
      <c r="P927" s="104"/>
      <c r="Q927" s="104"/>
      <c r="R927" s="104"/>
      <c r="S927" s="104"/>
      <c r="T927" s="105"/>
      <c r="AT927" s="101" t="s">
        <v>164</v>
      </c>
      <c r="AU927" s="101" t="s">
        <v>83</v>
      </c>
      <c r="AV927" s="9" t="s">
        <v>83</v>
      </c>
      <c r="AW927" s="9" t="s">
        <v>30</v>
      </c>
      <c r="AX927" s="9" t="s">
        <v>73</v>
      </c>
      <c r="AY927" s="101" t="s">
        <v>156</v>
      </c>
    </row>
    <row r="928" spans="2:51" s="9" customFormat="1">
      <c r="B928" s="100"/>
      <c r="C928" s="276"/>
      <c r="D928" s="273" t="s">
        <v>164</v>
      </c>
      <c r="E928" s="277" t="s">
        <v>1</v>
      </c>
      <c r="F928" s="278" t="s">
        <v>373</v>
      </c>
      <c r="G928" s="276"/>
      <c r="H928" s="279">
        <v>2.4</v>
      </c>
      <c r="I928" s="102"/>
      <c r="J928" s="276"/>
      <c r="K928" s="276"/>
      <c r="L928" s="100"/>
      <c r="M928" s="103"/>
      <c r="N928" s="104"/>
      <c r="O928" s="104"/>
      <c r="P928" s="104"/>
      <c r="Q928" s="104"/>
      <c r="R928" s="104"/>
      <c r="S928" s="104"/>
      <c r="T928" s="105"/>
      <c r="AT928" s="101" t="s">
        <v>164</v>
      </c>
      <c r="AU928" s="101" t="s">
        <v>83</v>
      </c>
      <c r="AV928" s="9" t="s">
        <v>83</v>
      </c>
      <c r="AW928" s="9" t="s">
        <v>30</v>
      </c>
      <c r="AX928" s="9" t="s">
        <v>73</v>
      </c>
      <c r="AY928" s="101" t="s">
        <v>156</v>
      </c>
    </row>
    <row r="929" spans="1:65" s="9" customFormat="1">
      <c r="B929" s="100"/>
      <c r="C929" s="276"/>
      <c r="D929" s="273" t="s">
        <v>164</v>
      </c>
      <c r="E929" s="277" t="s">
        <v>1</v>
      </c>
      <c r="F929" s="278" t="s">
        <v>500</v>
      </c>
      <c r="G929" s="276"/>
      <c r="H929" s="279">
        <v>-123.9</v>
      </c>
      <c r="I929" s="102"/>
      <c r="J929" s="276"/>
      <c r="K929" s="276"/>
      <c r="L929" s="100"/>
      <c r="M929" s="103"/>
      <c r="N929" s="104"/>
      <c r="O929" s="104"/>
      <c r="P929" s="104"/>
      <c r="Q929" s="104"/>
      <c r="R929" s="104"/>
      <c r="S929" s="104"/>
      <c r="T929" s="105"/>
      <c r="AT929" s="101" t="s">
        <v>164</v>
      </c>
      <c r="AU929" s="101" t="s">
        <v>83</v>
      </c>
      <c r="AV929" s="9" t="s">
        <v>83</v>
      </c>
      <c r="AW929" s="9" t="s">
        <v>30</v>
      </c>
      <c r="AX929" s="9" t="s">
        <v>73</v>
      </c>
      <c r="AY929" s="101" t="s">
        <v>156</v>
      </c>
    </row>
    <row r="930" spans="1:65" s="10" customFormat="1">
      <c r="B930" s="106"/>
      <c r="C930" s="280"/>
      <c r="D930" s="273" t="s">
        <v>164</v>
      </c>
      <c r="E930" s="281" t="s">
        <v>1</v>
      </c>
      <c r="F930" s="282" t="s">
        <v>167</v>
      </c>
      <c r="G930" s="280"/>
      <c r="H930" s="283">
        <v>225.89999999999995</v>
      </c>
      <c r="I930" s="108"/>
      <c r="J930" s="280"/>
      <c r="K930" s="280"/>
      <c r="L930" s="106"/>
      <c r="M930" s="109"/>
      <c r="N930" s="110"/>
      <c r="O930" s="110"/>
      <c r="P930" s="110"/>
      <c r="Q930" s="110"/>
      <c r="R930" s="110"/>
      <c r="S930" s="110"/>
      <c r="T930" s="111"/>
      <c r="AT930" s="107" t="s">
        <v>164</v>
      </c>
      <c r="AU930" s="107" t="s">
        <v>83</v>
      </c>
      <c r="AV930" s="10" t="s">
        <v>163</v>
      </c>
      <c r="AW930" s="10" t="s">
        <v>30</v>
      </c>
      <c r="AX930" s="10" t="s">
        <v>73</v>
      </c>
      <c r="AY930" s="107" t="s">
        <v>156</v>
      </c>
    </row>
    <row r="931" spans="1:65" s="9" customFormat="1">
      <c r="B931" s="100"/>
      <c r="C931" s="276"/>
      <c r="D931" s="273" t="s">
        <v>164</v>
      </c>
      <c r="E931" s="277" t="s">
        <v>1</v>
      </c>
      <c r="F931" s="278" t="s">
        <v>856</v>
      </c>
      <c r="G931" s="276"/>
      <c r="H931" s="279">
        <v>259.78500000000003</v>
      </c>
      <c r="I931" s="102"/>
      <c r="J931" s="276"/>
      <c r="K931" s="276"/>
      <c r="L931" s="100"/>
      <c r="M931" s="103"/>
      <c r="N931" s="104"/>
      <c r="O931" s="104"/>
      <c r="P931" s="104"/>
      <c r="Q931" s="104"/>
      <c r="R931" s="104"/>
      <c r="S931" s="104"/>
      <c r="T931" s="105"/>
      <c r="AT931" s="101" t="s">
        <v>164</v>
      </c>
      <c r="AU931" s="101" t="s">
        <v>83</v>
      </c>
      <c r="AV931" s="9" t="s">
        <v>83</v>
      </c>
      <c r="AW931" s="9" t="s">
        <v>30</v>
      </c>
      <c r="AX931" s="9" t="s">
        <v>73</v>
      </c>
      <c r="AY931" s="101" t="s">
        <v>156</v>
      </c>
    </row>
    <row r="932" spans="1:65" s="10" customFormat="1">
      <c r="B932" s="106"/>
      <c r="C932" s="280"/>
      <c r="D932" s="273" t="s">
        <v>164</v>
      </c>
      <c r="E932" s="281" t="s">
        <v>1</v>
      </c>
      <c r="F932" s="282" t="s">
        <v>167</v>
      </c>
      <c r="G932" s="280"/>
      <c r="H932" s="283">
        <v>259.78500000000003</v>
      </c>
      <c r="I932" s="108"/>
      <c r="J932" s="280"/>
      <c r="K932" s="280"/>
      <c r="L932" s="106"/>
      <c r="M932" s="109"/>
      <c r="N932" s="110"/>
      <c r="O932" s="110"/>
      <c r="P932" s="110"/>
      <c r="Q932" s="110"/>
      <c r="R932" s="110"/>
      <c r="S932" s="110"/>
      <c r="T932" s="111"/>
      <c r="AT932" s="107" t="s">
        <v>164</v>
      </c>
      <c r="AU932" s="107" t="s">
        <v>83</v>
      </c>
      <c r="AV932" s="10" t="s">
        <v>163</v>
      </c>
      <c r="AW932" s="10" t="s">
        <v>30</v>
      </c>
      <c r="AX932" s="10" t="s">
        <v>81</v>
      </c>
      <c r="AY932" s="107" t="s">
        <v>156</v>
      </c>
    </row>
    <row r="933" spans="1:65" s="2" customFormat="1" ht="24.2" customHeight="1">
      <c r="A933" s="21"/>
      <c r="B933" s="86"/>
      <c r="C933" s="266" t="s">
        <v>573</v>
      </c>
      <c r="D933" s="266" t="s">
        <v>158</v>
      </c>
      <c r="E933" s="267" t="s">
        <v>857</v>
      </c>
      <c r="F933" s="268" t="s">
        <v>858</v>
      </c>
      <c r="G933" s="269" t="s">
        <v>355</v>
      </c>
      <c r="H933" s="270">
        <v>80</v>
      </c>
      <c r="I933" s="87"/>
      <c r="J933" s="271">
        <f>ROUND(I933*H933,2)</f>
        <v>0</v>
      </c>
      <c r="K933" s="268" t="s">
        <v>162</v>
      </c>
      <c r="L933" s="22"/>
      <c r="M933" s="88" t="s">
        <v>1</v>
      </c>
      <c r="N933" s="89" t="s">
        <v>38</v>
      </c>
      <c r="O933" s="36"/>
      <c r="P933" s="90">
        <f>O933*H933</f>
        <v>0</v>
      </c>
      <c r="Q933" s="90">
        <v>2.1700000000000001E-3</v>
      </c>
      <c r="R933" s="90">
        <f>Q933*H933</f>
        <v>0.1736</v>
      </c>
      <c r="S933" s="90">
        <v>0</v>
      </c>
      <c r="T933" s="91">
        <f>S933*H933</f>
        <v>0</v>
      </c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R933" s="92" t="s">
        <v>201</v>
      </c>
      <c r="AT933" s="92" t="s">
        <v>158</v>
      </c>
      <c r="AU933" s="92" t="s">
        <v>83</v>
      </c>
      <c r="AY933" s="12" t="s">
        <v>156</v>
      </c>
      <c r="BE933" s="93">
        <f>IF(N933="základní",J933,0)</f>
        <v>0</v>
      </c>
      <c r="BF933" s="93">
        <f>IF(N933="snížená",J933,0)</f>
        <v>0</v>
      </c>
      <c r="BG933" s="93">
        <f>IF(N933="zákl. přenesená",J933,0)</f>
        <v>0</v>
      </c>
      <c r="BH933" s="93">
        <f>IF(N933="sníž. přenesená",J933,0)</f>
        <v>0</v>
      </c>
      <c r="BI933" s="93">
        <f>IF(N933="nulová",J933,0)</f>
        <v>0</v>
      </c>
      <c r="BJ933" s="12" t="s">
        <v>81</v>
      </c>
      <c r="BK933" s="93">
        <f>ROUND(I933*H933,2)</f>
        <v>0</v>
      </c>
      <c r="BL933" s="12" t="s">
        <v>201</v>
      </c>
      <c r="BM933" s="92" t="s">
        <v>859</v>
      </c>
    </row>
    <row r="934" spans="1:65" s="8" customFormat="1">
      <c r="B934" s="94"/>
      <c r="C934" s="272"/>
      <c r="D934" s="273" t="s">
        <v>164</v>
      </c>
      <c r="E934" s="274" t="s">
        <v>1</v>
      </c>
      <c r="F934" s="275" t="s">
        <v>566</v>
      </c>
      <c r="G934" s="272"/>
      <c r="H934" s="274" t="s">
        <v>1</v>
      </c>
      <c r="I934" s="96"/>
      <c r="J934" s="272"/>
      <c r="K934" s="272"/>
      <c r="L934" s="94"/>
      <c r="M934" s="97"/>
      <c r="N934" s="98"/>
      <c r="O934" s="98"/>
      <c r="P934" s="98"/>
      <c r="Q934" s="98"/>
      <c r="R934" s="98"/>
      <c r="S934" s="98"/>
      <c r="T934" s="99"/>
      <c r="AT934" s="95" t="s">
        <v>164</v>
      </c>
      <c r="AU934" s="95" t="s">
        <v>83</v>
      </c>
      <c r="AV934" s="8" t="s">
        <v>81</v>
      </c>
      <c r="AW934" s="8" t="s">
        <v>30</v>
      </c>
      <c r="AX934" s="8" t="s">
        <v>73</v>
      </c>
      <c r="AY934" s="95" t="s">
        <v>156</v>
      </c>
    </row>
    <row r="935" spans="1:65" s="9" customFormat="1">
      <c r="B935" s="100"/>
      <c r="C935" s="276"/>
      <c r="D935" s="273" t="s">
        <v>164</v>
      </c>
      <c r="E935" s="277" t="s">
        <v>1</v>
      </c>
      <c r="F935" s="278" t="s">
        <v>860</v>
      </c>
      <c r="G935" s="276"/>
      <c r="H935" s="279">
        <v>80</v>
      </c>
      <c r="I935" s="102"/>
      <c r="J935" s="276"/>
      <c r="K935" s="276"/>
      <c r="L935" s="100"/>
      <c r="M935" s="103"/>
      <c r="N935" s="104"/>
      <c r="O935" s="104"/>
      <c r="P935" s="104"/>
      <c r="Q935" s="104"/>
      <c r="R935" s="104"/>
      <c r="S935" s="104"/>
      <c r="T935" s="105"/>
      <c r="AT935" s="101" t="s">
        <v>164</v>
      </c>
      <c r="AU935" s="101" t="s">
        <v>83</v>
      </c>
      <c r="AV935" s="9" t="s">
        <v>83</v>
      </c>
      <c r="AW935" s="9" t="s">
        <v>30</v>
      </c>
      <c r="AX935" s="9" t="s">
        <v>73</v>
      </c>
      <c r="AY935" s="101" t="s">
        <v>156</v>
      </c>
    </row>
    <row r="936" spans="1:65" s="10" customFormat="1">
      <c r="B936" s="106"/>
      <c r="C936" s="280"/>
      <c r="D936" s="273" t="s">
        <v>164</v>
      </c>
      <c r="E936" s="281" t="s">
        <v>1</v>
      </c>
      <c r="F936" s="282" t="s">
        <v>167</v>
      </c>
      <c r="G936" s="280"/>
      <c r="H936" s="283">
        <v>80</v>
      </c>
      <c r="I936" s="108"/>
      <c r="J936" s="280"/>
      <c r="K936" s="280"/>
      <c r="L936" s="106"/>
      <c r="M936" s="109"/>
      <c r="N936" s="110"/>
      <c r="O936" s="110"/>
      <c r="P936" s="110"/>
      <c r="Q936" s="110"/>
      <c r="R936" s="110"/>
      <c r="S936" s="110"/>
      <c r="T936" s="111"/>
      <c r="AT936" s="107" t="s">
        <v>164</v>
      </c>
      <c r="AU936" s="107" t="s">
        <v>83</v>
      </c>
      <c r="AV936" s="10" t="s">
        <v>163</v>
      </c>
      <c r="AW936" s="10" t="s">
        <v>30</v>
      </c>
      <c r="AX936" s="10" t="s">
        <v>81</v>
      </c>
      <c r="AY936" s="107" t="s">
        <v>156</v>
      </c>
    </row>
    <row r="937" spans="1:65" s="2" customFormat="1" ht="24.2" customHeight="1">
      <c r="A937" s="21"/>
      <c r="B937" s="86"/>
      <c r="C937" s="266" t="s">
        <v>861</v>
      </c>
      <c r="D937" s="266" t="s">
        <v>158</v>
      </c>
      <c r="E937" s="267" t="s">
        <v>862</v>
      </c>
      <c r="F937" s="268" t="s">
        <v>863</v>
      </c>
      <c r="G937" s="269" t="s">
        <v>659</v>
      </c>
      <c r="H937" s="270">
        <v>1.651</v>
      </c>
      <c r="I937" s="87"/>
      <c r="J937" s="271">
        <f>ROUND(I937*H937,2)</f>
        <v>0</v>
      </c>
      <c r="K937" s="268" t="s">
        <v>162</v>
      </c>
      <c r="L937" s="22"/>
      <c r="M937" s="88" t="s">
        <v>1</v>
      </c>
      <c r="N937" s="89" t="s">
        <v>38</v>
      </c>
      <c r="O937" s="36"/>
      <c r="P937" s="90">
        <f>O937*H937</f>
        <v>0</v>
      </c>
      <c r="Q937" s="90">
        <v>0</v>
      </c>
      <c r="R937" s="90">
        <f>Q937*H937</f>
        <v>0</v>
      </c>
      <c r="S937" s="90">
        <v>0</v>
      </c>
      <c r="T937" s="91">
        <f>S937*H937</f>
        <v>0</v>
      </c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R937" s="92" t="s">
        <v>201</v>
      </c>
      <c r="AT937" s="92" t="s">
        <v>158</v>
      </c>
      <c r="AU937" s="92" t="s">
        <v>83</v>
      </c>
      <c r="AY937" s="12" t="s">
        <v>156</v>
      </c>
      <c r="BE937" s="93">
        <f>IF(N937="základní",J937,0)</f>
        <v>0</v>
      </c>
      <c r="BF937" s="93">
        <f>IF(N937="snížená",J937,0)</f>
        <v>0</v>
      </c>
      <c r="BG937" s="93">
        <f>IF(N937="zákl. přenesená",J937,0)</f>
        <v>0</v>
      </c>
      <c r="BH937" s="93">
        <f>IF(N937="sníž. přenesená",J937,0)</f>
        <v>0</v>
      </c>
      <c r="BI937" s="93">
        <f>IF(N937="nulová",J937,0)</f>
        <v>0</v>
      </c>
      <c r="BJ937" s="12" t="s">
        <v>81</v>
      </c>
      <c r="BK937" s="93">
        <f>ROUND(I937*H937,2)</f>
        <v>0</v>
      </c>
      <c r="BL937" s="12" t="s">
        <v>201</v>
      </c>
      <c r="BM937" s="92" t="s">
        <v>864</v>
      </c>
    </row>
    <row r="938" spans="1:65" s="7" customFormat="1" ht="22.9" customHeight="1">
      <c r="B938" s="77"/>
      <c r="C938" s="260"/>
      <c r="D938" s="261" t="s">
        <v>72</v>
      </c>
      <c r="E938" s="264" t="s">
        <v>865</v>
      </c>
      <c r="F938" s="264" t="s">
        <v>866</v>
      </c>
      <c r="G938" s="260"/>
      <c r="H938" s="260"/>
      <c r="I938" s="79"/>
      <c r="J938" s="265">
        <f>BK938</f>
        <v>0</v>
      </c>
      <c r="K938" s="260"/>
      <c r="L938" s="77"/>
      <c r="M938" s="80"/>
      <c r="N938" s="81"/>
      <c r="O938" s="81"/>
      <c r="P938" s="82">
        <f>SUM(P939:P943)</f>
        <v>0</v>
      </c>
      <c r="Q938" s="81"/>
      <c r="R938" s="82">
        <f>SUM(R939:R943)</f>
        <v>0</v>
      </c>
      <c r="S938" s="81"/>
      <c r="T938" s="83">
        <f>SUM(T939:T943)</f>
        <v>0</v>
      </c>
      <c r="AR938" s="78" t="s">
        <v>83</v>
      </c>
      <c r="AT938" s="84" t="s">
        <v>72</v>
      </c>
      <c r="AU938" s="84" t="s">
        <v>81</v>
      </c>
      <c r="AY938" s="78" t="s">
        <v>156</v>
      </c>
      <c r="BK938" s="85">
        <f>SUM(BK939:BK943)</f>
        <v>0</v>
      </c>
    </row>
    <row r="939" spans="1:65" s="2" customFormat="1" ht="24.2" customHeight="1">
      <c r="A939" s="21"/>
      <c r="B939" s="86"/>
      <c r="C939" s="266" t="s">
        <v>579</v>
      </c>
      <c r="D939" s="266" t="s">
        <v>158</v>
      </c>
      <c r="E939" s="267" t="s">
        <v>867</v>
      </c>
      <c r="F939" s="268" t="s">
        <v>868</v>
      </c>
      <c r="G939" s="269" t="s">
        <v>185</v>
      </c>
      <c r="H939" s="270">
        <v>3</v>
      </c>
      <c r="I939" s="87"/>
      <c r="J939" s="271">
        <f>ROUND(I939*H939,2)</f>
        <v>0</v>
      </c>
      <c r="K939" s="268" t="s">
        <v>186</v>
      </c>
      <c r="L939" s="22"/>
      <c r="M939" s="88" t="s">
        <v>1</v>
      </c>
      <c r="N939" s="89" t="s">
        <v>38</v>
      </c>
      <c r="O939" s="36"/>
      <c r="P939" s="90">
        <f>O939*H939</f>
        <v>0</v>
      </c>
      <c r="Q939" s="90">
        <v>0</v>
      </c>
      <c r="R939" s="90">
        <f>Q939*H939</f>
        <v>0</v>
      </c>
      <c r="S939" s="90">
        <v>0</v>
      </c>
      <c r="T939" s="91">
        <f>S939*H939</f>
        <v>0</v>
      </c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R939" s="92" t="s">
        <v>201</v>
      </c>
      <c r="AT939" s="92" t="s">
        <v>158</v>
      </c>
      <c r="AU939" s="92" t="s">
        <v>83</v>
      </c>
      <c r="AY939" s="12" t="s">
        <v>156</v>
      </c>
      <c r="BE939" s="93">
        <f>IF(N939="základní",J939,0)</f>
        <v>0</v>
      </c>
      <c r="BF939" s="93">
        <f>IF(N939="snížená",J939,0)</f>
        <v>0</v>
      </c>
      <c r="BG939" s="93">
        <f>IF(N939="zákl. přenesená",J939,0)</f>
        <v>0</v>
      </c>
      <c r="BH939" s="93">
        <f>IF(N939="sníž. přenesená",J939,0)</f>
        <v>0</v>
      </c>
      <c r="BI939" s="93">
        <f>IF(N939="nulová",J939,0)</f>
        <v>0</v>
      </c>
      <c r="BJ939" s="12" t="s">
        <v>81</v>
      </c>
      <c r="BK939" s="93">
        <f>ROUND(I939*H939,2)</f>
        <v>0</v>
      </c>
      <c r="BL939" s="12" t="s">
        <v>201</v>
      </c>
      <c r="BM939" s="92" t="s">
        <v>869</v>
      </c>
    </row>
    <row r="940" spans="1:65" s="8" customFormat="1">
      <c r="B940" s="94"/>
      <c r="C940" s="272"/>
      <c r="D940" s="273" t="s">
        <v>164</v>
      </c>
      <c r="E940" s="274" t="s">
        <v>1</v>
      </c>
      <c r="F940" s="275" t="s">
        <v>870</v>
      </c>
      <c r="G940" s="272"/>
      <c r="H940" s="274" t="s">
        <v>1</v>
      </c>
      <c r="I940" s="96"/>
      <c r="J940" s="272"/>
      <c r="K940" s="272"/>
      <c r="L940" s="94"/>
      <c r="M940" s="97"/>
      <c r="N940" s="98"/>
      <c r="O940" s="98"/>
      <c r="P940" s="98"/>
      <c r="Q940" s="98"/>
      <c r="R940" s="98"/>
      <c r="S940" s="98"/>
      <c r="T940" s="99"/>
      <c r="AT940" s="95" t="s">
        <v>164</v>
      </c>
      <c r="AU940" s="95" t="s">
        <v>83</v>
      </c>
      <c r="AV940" s="8" t="s">
        <v>81</v>
      </c>
      <c r="AW940" s="8" t="s">
        <v>30</v>
      </c>
      <c r="AX940" s="8" t="s">
        <v>73</v>
      </c>
      <c r="AY940" s="95" t="s">
        <v>156</v>
      </c>
    </row>
    <row r="941" spans="1:65" s="8" customFormat="1">
      <c r="B941" s="94"/>
      <c r="C941" s="272"/>
      <c r="D941" s="273" t="s">
        <v>164</v>
      </c>
      <c r="E941" s="274" t="s">
        <v>1</v>
      </c>
      <c r="F941" s="275" t="s">
        <v>871</v>
      </c>
      <c r="G941" s="272"/>
      <c r="H941" s="274" t="s">
        <v>1</v>
      </c>
      <c r="I941" s="96"/>
      <c r="J941" s="272"/>
      <c r="K941" s="272"/>
      <c r="L941" s="94"/>
      <c r="M941" s="97"/>
      <c r="N941" s="98"/>
      <c r="O941" s="98"/>
      <c r="P941" s="98"/>
      <c r="Q941" s="98"/>
      <c r="R941" s="98"/>
      <c r="S941" s="98"/>
      <c r="T941" s="99"/>
      <c r="AT941" s="95" t="s">
        <v>164</v>
      </c>
      <c r="AU941" s="95" t="s">
        <v>83</v>
      </c>
      <c r="AV941" s="8" t="s">
        <v>81</v>
      </c>
      <c r="AW941" s="8" t="s">
        <v>30</v>
      </c>
      <c r="AX941" s="8" t="s">
        <v>73</v>
      </c>
      <c r="AY941" s="95" t="s">
        <v>156</v>
      </c>
    </row>
    <row r="942" spans="1:65" s="9" customFormat="1">
      <c r="B942" s="100"/>
      <c r="C942" s="276"/>
      <c r="D942" s="273" t="s">
        <v>164</v>
      </c>
      <c r="E942" s="277" t="s">
        <v>1</v>
      </c>
      <c r="F942" s="278" t="s">
        <v>170</v>
      </c>
      <c r="G942" s="276"/>
      <c r="H942" s="279">
        <v>3</v>
      </c>
      <c r="I942" s="102"/>
      <c r="J942" s="276"/>
      <c r="K942" s="276"/>
      <c r="L942" s="100"/>
      <c r="M942" s="103"/>
      <c r="N942" s="104"/>
      <c r="O942" s="104"/>
      <c r="P942" s="104"/>
      <c r="Q942" s="104"/>
      <c r="R942" s="104"/>
      <c r="S942" s="104"/>
      <c r="T942" s="105"/>
      <c r="AT942" s="101" t="s">
        <v>164</v>
      </c>
      <c r="AU942" s="101" t="s">
        <v>83</v>
      </c>
      <c r="AV942" s="9" t="s">
        <v>83</v>
      </c>
      <c r="AW942" s="9" t="s">
        <v>30</v>
      </c>
      <c r="AX942" s="9" t="s">
        <v>73</v>
      </c>
      <c r="AY942" s="101" t="s">
        <v>156</v>
      </c>
    </row>
    <row r="943" spans="1:65" s="10" customFormat="1">
      <c r="B943" s="106"/>
      <c r="C943" s="280"/>
      <c r="D943" s="273" t="s">
        <v>164</v>
      </c>
      <c r="E943" s="281" t="s">
        <v>1</v>
      </c>
      <c r="F943" s="282" t="s">
        <v>167</v>
      </c>
      <c r="G943" s="280"/>
      <c r="H943" s="283">
        <v>3</v>
      </c>
      <c r="I943" s="108"/>
      <c r="J943" s="280"/>
      <c r="K943" s="280"/>
      <c r="L943" s="106"/>
      <c r="M943" s="109"/>
      <c r="N943" s="110"/>
      <c r="O943" s="110"/>
      <c r="P943" s="110"/>
      <c r="Q943" s="110"/>
      <c r="R943" s="110"/>
      <c r="S943" s="110"/>
      <c r="T943" s="111"/>
      <c r="AT943" s="107" t="s">
        <v>164</v>
      </c>
      <c r="AU943" s="107" t="s">
        <v>83</v>
      </c>
      <c r="AV943" s="10" t="s">
        <v>163</v>
      </c>
      <c r="AW943" s="10" t="s">
        <v>30</v>
      </c>
      <c r="AX943" s="10" t="s">
        <v>81</v>
      </c>
      <c r="AY943" s="107" t="s">
        <v>156</v>
      </c>
    </row>
    <row r="944" spans="1:65" s="7" customFormat="1" ht="22.9" customHeight="1">
      <c r="B944" s="77"/>
      <c r="C944" s="260"/>
      <c r="D944" s="261" t="s">
        <v>72</v>
      </c>
      <c r="E944" s="264" t="s">
        <v>872</v>
      </c>
      <c r="F944" s="264" t="s">
        <v>873</v>
      </c>
      <c r="G944" s="260"/>
      <c r="H944" s="260"/>
      <c r="I944" s="79"/>
      <c r="J944" s="265">
        <f>BK944</f>
        <v>0</v>
      </c>
      <c r="K944" s="260"/>
      <c r="L944" s="77"/>
      <c r="M944" s="80"/>
      <c r="N944" s="81"/>
      <c r="O944" s="81"/>
      <c r="P944" s="82">
        <f>SUM(P945:P954)</f>
        <v>0</v>
      </c>
      <c r="Q944" s="81"/>
      <c r="R944" s="82">
        <f>SUM(R945:R954)</f>
        <v>0</v>
      </c>
      <c r="S944" s="81"/>
      <c r="T944" s="83">
        <f>SUM(T945:T954)</f>
        <v>0</v>
      </c>
      <c r="AR944" s="78" t="s">
        <v>83</v>
      </c>
      <c r="AT944" s="84" t="s">
        <v>72</v>
      </c>
      <c r="AU944" s="84" t="s">
        <v>81</v>
      </c>
      <c r="AY944" s="78" t="s">
        <v>156</v>
      </c>
      <c r="BK944" s="85">
        <f>SUM(BK945:BK954)</f>
        <v>0</v>
      </c>
    </row>
    <row r="945" spans="1:65" s="2" customFormat="1" ht="24.2" customHeight="1">
      <c r="A945" s="21"/>
      <c r="B945" s="86"/>
      <c r="C945" s="266" t="s">
        <v>874</v>
      </c>
      <c r="D945" s="266" t="s">
        <v>158</v>
      </c>
      <c r="E945" s="267" t="s">
        <v>875</v>
      </c>
      <c r="F945" s="268" t="s">
        <v>876</v>
      </c>
      <c r="G945" s="269" t="s">
        <v>185</v>
      </c>
      <c r="H945" s="270">
        <v>1</v>
      </c>
      <c r="I945" s="87"/>
      <c r="J945" s="271">
        <f>ROUND(I945*H945,2)</f>
        <v>0</v>
      </c>
      <c r="K945" s="268" t="s">
        <v>186</v>
      </c>
      <c r="L945" s="22"/>
      <c r="M945" s="88" t="s">
        <v>1</v>
      </c>
      <c r="N945" s="89" t="s">
        <v>38</v>
      </c>
      <c r="O945" s="36"/>
      <c r="P945" s="90">
        <f>O945*H945</f>
        <v>0</v>
      </c>
      <c r="Q945" s="90">
        <v>0</v>
      </c>
      <c r="R945" s="90">
        <f>Q945*H945</f>
        <v>0</v>
      </c>
      <c r="S945" s="90">
        <v>0</v>
      </c>
      <c r="T945" s="91">
        <f>S945*H945</f>
        <v>0</v>
      </c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R945" s="92" t="s">
        <v>201</v>
      </c>
      <c r="AT945" s="92" t="s">
        <v>158</v>
      </c>
      <c r="AU945" s="92" t="s">
        <v>83</v>
      </c>
      <c r="AY945" s="12" t="s">
        <v>156</v>
      </c>
      <c r="BE945" s="93">
        <f>IF(N945="základní",J945,0)</f>
        <v>0</v>
      </c>
      <c r="BF945" s="93">
        <f>IF(N945="snížená",J945,0)</f>
        <v>0</v>
      </c>
      <c r="BG945" s="93">
        <f>IF(N945="zákl. přenesená",J945,0)</f>
        <v>0</v>
      </c>
      <c r="BH945" s="93">
        <f>IF(N945="sníž. přenesená",J945,0)</f>
        <v>0</v>
      </c>
      <c r="BI945" s="93">
        <f>IF(N945="nulová",J945,0)</f>
        <v>0</v>
      </c>
      <c r="BJ945" s="12" t="s">
        <v>81</v>
      </c>
      <c r="BK945" s="93">
        <f>ROUND(I945*H945,2)</f>
        <v>0</v>
      </c>
      <c r="BL945" s="12" t="s">
        <v>201</v>
      </c>
      <c r="BM945" s="92" t="s">
        <v>877</v>
      </c>
    </row>
    <row r="946" spans="1:65" s="2" customFormat="1" ht="29.25">
      <c r="A946" s="21"/>
      <c r="B946" s="22"/>
      <c r="C946" s="162"/>
      <c r="D946" s="273" t="s">
        <v>273</v>
      </c>
      <c r="E946" s="162"/>
      <c r="F946" s="290" t="s">
        <v>565</v>
      </c>
      <c r="G946" s="162"/>
      <c r="H946" s="162"/>
      <c r="I946" s="116"/>
      <c r="J946" s="162"/>
      <c r="K946" s="162"/>
      <c r="L946" s="22"/>
      <c r="M946" s="117"/>
      <c r="N946" s="118"/>
      <c r="O946" s="36"/>
      <c r="P946" s="36"/>
      <c r="Q946" s="36"/>
      <c r="R946" s="36"/>
      <c r="S946" s="36"/>
      <c r="T946" s="37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T946" s="12" t="s">
        <v>273</v>
      </c>
      <c r="AU946" s="12" t="s">
        <v>83</v>
      </c>
    </row>
    <row r="947" spans="1:65" s="8" customFormat="1">
      <c r="B947" s="94"/>
      <c r="C947" s="272"/>
      <c r="D947" s="273" t="s">
        <v>164</v>
      </c>
      <c r="E947" s="274" t="s">
        <v>1</v>
      </c>
      <c r="F947" s="275" t="s">
        <v>878</v>
      </c>
      <c r="G947" s="272"/>
      <c r="H947" s="274" t="s">
        <v>1</v>
      </c>
      <c r="I947" s="96"/>
      <c r="J947" s="272"/>
      <c r="K947" s="272"/>
      <c r="L947" s="94"/>
      <c r="M947" s="97"/>
      <c r="N947" s="98"/>
      <c r="O947" s="98"/>
      <c r="P947" s="98"/>
      <c r="Q947" s="98"/>
      <c r="R947" s="98"/>
      <c r="S947" s="98"/>
      <c r="T947" s="99"/>
      <c r="AT947" s="95" t="s">
        <v>164</v>
      </c>
      <c r="AU947" s="95" t="s">
        <v>83</v>
      </c>
      <c r="AV947" s="8" t="s">
        <v>81</v>
      </c>
      <c r="AW947" s="8" t="s">
        <v>30</v>
      </c>
      <c r="AX947" s="8" t="s">
        <v>73</v>
      </c>
      <c r="AY947" s="95" t="s">
        <v>156</v>
      </c>
    </row>
    <row r="948" spans="1:65" s="9" customFormat="1">
      <c r="B948" s="100"/>
      <c r="C948" s="276"/>
      <c r="D948" s="273" t="s">
        <v>164</v>
      </c>
      <c r="E948" s="277" t="s">
        <v>1</v>
      </c>
      <c r="F948" s="278" t="s">
        <v>81</v>
      </c>
      <c r="G948" s="276"/>
      <c r="H948" s="279">
        <v>1</v>
      </c>
      <c r="I948" s="102"/>
      <c r="J948" s="276"/>
      <c r="K948" s="276"/>
      <c r="L948" s="100"/>
      <c r="M948" s="103"/>
      <c r="N948" s="104"/>
      <c r="O948" s="104"/>
      <c r="P948" s="104"/>
      <c r="Q948" s="104"/>
      <c r="R948" s="104"/>
      <c r="S948" s="104"/>
      <c r="T948" s="105"/>
      <c r="AT948" s="101" t="s">
        <v>164</v>
      </c>
      <c r="AU948" s="101" t="s">
        <v>83</v>
      </c>
      <c r="AV948" s="9" t="s">
        <v>83</v>
      </c>
      <c r="AW948" s="9" t="s">
        <v>30</v>
      </c>
      <c r="AX948" s="9" t="s">
        <v>73</v>
      </c>
      <c r="AY948" s="101" t="s">
        <v>156</v>
      </c>
    </row>
    <row r="949" spans="1:65" s="10" customFormat="1">
      <c r="B949" s="106"/>
      <c r="C949" s="280"/>
      <c r="D949" s="273" t="s">
        <v>164</v>
      </c>
      <c r="E949" s="281" t="s">
        <v>1</v>
      </c>
      <c r="F949" s="282" t="s">
        <v>167</v>
      </c>
      <c r="G949" s="280"/>
      <c r="H949" s="283">
        <v>1</v>
      </c>
      <c r="I949" s="108"/>
      <c r="J949" s="280"/>
      <c r="K949" s="280"/>
      <c r="L949" s="106"/>
      <c r="M949" s="109"/>
      <c r="N949" s="110"/>
      <c r="O949" s="110"/>
      <c r="P949" s="110"/>
      <c r="Q949" s="110"/>
      <c r="R949" s="110"/>
      <c r="S949" s="110"/>
      <c r="T949" s="111"/>
      <c r="AT949" s="107" t="s">
        <v>164</v>
      </c>
      <c r="AU949" s="107" t="s">
        <v>83</v>
      </c>
      <c r="AV949" s="10" t="s">
        <v>163</v>
      </c>
      <c r="AW949" s="10" t="s">
        <v>30</v>
      </c>
      <c r="AX949" s="10" t="s">
        <v>81</v>
      </c>
      <c r="AY949" s="107" t="s">
        <v>156</v>
      </c>
    </row>
    <row r="950" spans="1:65" s="2" customFormat="1" ht="24.2" customHeight="1">
      <c r="A950" s="21"/>
      <c r="B950" s="86"/>
      <c r="C950" s="266" t="s">
        <v>583</v>
      </c>
      <c r="D950" s="266" t="s">
        <v>158</v>
      </c>
      <c r="E950" s="267" t="s">
        <v>879</v>
      </c>
      <c r="F950" s="268" t="s">
        <v>880</v>
      </c>
      <c r="G950" s="269" t="s">
        <v>185</v>
      </c>
      <c r="H950" s="270">
        <v>2</v>
      </c>
      <c r="I950" s="87"/>
      <c r="J950" s="271">
        <f>ROUND(I950*H950,2)</f>
        <v>0</v>
      </c>
      <c r="K950" s="268" t="s">
        <v>186</v>
      </c>
      <c r="L950" s="22"/>
      <c r="M950" s="88" t="s">
        <v>1</v>
      </c>
      <c r="N950" s="89" t="s">
        <v>38</v>
      </c>
      <c r="O950" s="36"/>
      <c r="P950" s="90">
        <f>O950*H950</f>
        <v>0</v>
      </c>
      <c r="Q950" s="90">
        <v>0</v>
      </c>
      <c r="R950" s="90">
        <f>Q950*H950</f>
        <v>0</v>
      </c>
      <c r="S950" s="90">
        <v>0</v>
      </c>
      <c r="T950" s="91">
        <f>S950*H950</f>
        <v>0</v>
      </c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R950" s="92" t="s">
        <v>201</v>
      </c>
      <c r="AT950" s="92" t="s">
        <v>158</v>
      </c>
      <c r="AU950" s="92" t="s">
        <v>83</v>
      </c>
      <c r="AY950" s="12" t="s">
        <v>156</v>
      </c>
      <c r="BE950" s="93">
        <f>IF(N950="základní",J950,0)</f>
        <v>0</v>
      </c>
      <c r="BF950" s="93">
        <f>IF(N950="snížená",J950,0)</f>
        <v>0</v>
      </c>
      <c r="BG950" s="93">
        <f>IF(N950="zákl. přenesená",J950,0)</f>
        <v>0</v>
      </c>
      <c r="BH950" s="93">
        <f>IF(N950="sníž. přenesená",J950,0)</f>
        <v>0</v>
      </c>
      <c r="BI950" s="93">
        <f>IF(N950="nulová",J950,0)</f>
        <v>0</v>
      </c>
      <c r="BJ950" s="12" t="s">
        <v>81</v>
      </c>
      <c r="BK950" s="93">
        <f>ROUND(I950*H950,2)</f>
        <v>0</v>
      </c>
      <c r="BL950" s="12" t="s">
        <v>201</v>
      </c>
      <c r="BM950" s="92" t="s">
        <v>881</v>
      </c>
    </row>
    <row r="951" spans="1:65" s="2" customFormat="1" ht="29.25">
      <c r="A951" s="21"/>
      <c r="B951" s="22"/>
      <c r="C951" s="162"/>
      <c r="D951" s="273" t="s">
        <v>273</v>
      </c>
      <c r="E951" s="162"/>
      <c r="F951" s="290" t="s">
        <v>565</v>
      </c>
      <c r="G951" s="162"/>
      <c r="H951" s="162"/>
      <c r="I951" s="116"/>
      <c r="J951" s="162"/>
      <c r="K951" s="162"/>
      <c r="L951" s="22"/>
      <c r="M951" s="117"/>
      <c r="N951" s="118"/>
      <c r="O951" s="36"/>
      <c r="P951" s="36"/>
      <c r="Q951" s="36"/>
      <c r="R951" s="36"/>
      <c r="S951" s="36"/>
      <c r="T951" s="37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T951" s="12" t="s">
        <v>273</v>
      </c>
      <c r="AU951" s="12" t="s">
        <v>83</v>
      </c>
    </row>
    <row r="952" spans="1:65" s="8" customFormat="1">
      <c r="B952" s="94"/>
      <c r="C952" s="272"/>
      <c r="D952" s="273" t="s">
        <v>164</v>
      </c>
      <c r="E952" s="274" t="s">
        <v>1</v>
      </c>
      <c r="F952" s="275" t="s">
        <v>882</v>
      </c>
      <c r="G952" s="272"/>
      <c r="H952" s="274" t="s">
        <v>1</v>
      </c>
      <c r="I952" s="96"/>
      <c r="J952" s="272"/>
      <c r="K952" s="272"/>
      <c r="L952" s="94"/>
      <c r="M952" s="97"/>
      <c r="N952" s="98"/>
      <c r="O952" s="98"/>
      <c r="P952" s="98"/>
      <c r="Q952" s="98"/>
      <c r="R952" s="98"/>
      <c r="S952" s="98"/>
      <c r="T952" s="99"/>
      <c r="AT952" s="95" t="s">
        <v>164</v>
      </c>
      <c r="AU952" s="95" t="s">
        <v>83</v>
      </c>
      <c r="AV952" s="8" t="s">
        <v>81</v>
      </c>
      <c r="AW952" s="8" t="s">
        <v>30</v>
      </c>
      <c r="AX952" s="8" t="s">
        <v>73</v>
      </c>
      <c r="AY952" s="95" t="s">
        <v>156</v>
      </c>
    </row>
    <row r="953" spans="1:65" s="9" customFormat="1">
      <c r="B953" s="100"/>
      <c r="C953" s="276"/>
      <c r="D953" s="273" t="s">
        <v>164</v>
      </c>
      <c r="E953" s="277" t="s">
        <v>1</v>
      </c>
      <c r="F953" s="278" t="s">
        <v>83</v>
      </c>
      <c r="G953" s="276"/>
      <c r="H953" s="279">
        <v>2</v>
      </c>
      <c r="I953" s="102"/>
      <c r="J953" s="276"/>
      <c r="K953" s="276"/>
      <c r="L953" s="100"/>
      <c r="M953" s="103"/>
      <c r="N953" s="104"/>
      <c r="O953" s="104"/>
      <c r="P953" s="104"/>
      <c r="Q953" s="104"/>
      <c r="R953" s="104"/>
      <c r="S953" s="104"/>
      <c r="T953" s="105"/>
      <c r="AT953" s="101" t="s">
        <v>164</v>
      </c>
      <c r="AU953" s="101" t="s">
        <v>83</v>
      </c>
      <c r="AV953" s="9" t="s">
        <v>83</v>
      </c>
      <c r="AW953" s="9" t="s">
        <v>30</v>
      </c>
      <c r="AX953" s="9" t="s">
        <v>73</v>
      </c>
      <c r="AY953" s="101" t="s">
        <v>156</v>
      </c>
    </row>
    <row r="954" spans="1:65" s="10" customFormat="1">
      <c r="B954" s="106"/>
      <c r="C954" s="280"/>
      <c r="D954" s="273" t="s">
        <v>164</v>
      </c>
      <c r="E954" s="281" t="s">
        <v>1</v>
      </c>
      <c r="F954" s="282" t="s">
        <v>167</v>
      </c>
      <c r="G954" s="280"/>
      <c r="H954" s="283">
        <v>2</v>
      </c>
      <c r="I954" s="108"/>
      <c r="J954" s="280"/>
      <c r="K954" s="280"/>
      <c r="L954" s="106"/>
      <c r="M954" s="109"/>
      <c r="N954" s="110"/>
      <c r="O954" s="110"/>
      <c r="P954" s="110"/>
      <c r="Q954" s="110"/>
      <c r="R954" s="110"/>
      <c r="S954" s="110"/>
      <c r="T954" s="111"/>
      <c r="AT954" s="107" t="s">
        <v>164</v>
      </c>
      <c r="AU954" s="107" t="s">
        <v>83</v>
      </c>
      <c r="AV954" s="10" t="s">
        <v>163</v>
      </c>
      <c r="AW954" s="10" t="s">
        <v>30</v>
      </c>
      <c r="AX954" s="10" t="s">
        <v>81</v>
      </c>
      <c r="AY954" s="107" t="s">
        <v>156</v>
      </c>
    </row>
    <row r="955" spans="1:65" s="7" customFormat="1" ht="22.9" customHeight="1">
      <c r="B955" s="77"/>
      <c r="C955" s="260"/>
      <c r="D955" s="261" t="s">
        <v>72</v>
      </c>
      <c r="E955" s="264" t="s">
        <v>883</v>
      </c>
      <c r="F955" s="264" t="s">
        <v>884</v>
      </c>
      <c r="G955" s="260"/>
      <c r="H955" s="260"/>
      <c r="I955" s="79"/>
      <c r="J955" s="265">
        <f>BK955</f>
        <v>0</v>
      </c>
      <c r="K955" s="260"/>
      <c r="L955" s="77"/>
      <c r="M955" s="80"/>
      <c r="N955" s="81"/>
      <c r="O955" s="81"/>
      <c r="P955" s="82">
        <f>SUM(P956:P990)</f>
        <v>0</v>
      </c>
      <c r="Q955" s="81"/>
      <c r="R955" s="82">
        <f>SUM(R956:R990)</f>
        <v>0.13063907999999999</v>
      </c>
      <c r="S955" s="81"/>
      <c r="T955" s="83">
        <f>SUM(T956:T990)</f>
        <v>0</v>
      </c>
      <c r="AR955" s="78" t="s">
        <v>83</v>
      </c>
      <c r="AT955" s="84" t="s">
        <v>72</v>
      </c>
      <c r="AU955" s="84" t="s">
        <v>81</v>
      </c>
      <c r="AY955" s="78" t="s">
        <v>156</v>
      </c>
      <c r="BK955" s="85">
        <f>SUM(BK956:BK990)</f>
        <v>0</v>
      </c>
    </row>
    <row r="956" spans="1:65" s="2" customFormat="1" ht="24.2" customHeight="1">
      <c r="A956" s="21"/>
      <c r="B956" s="86"/>
      <c r="C956" s="266" t="s">
        <v>885</v>
      </c>
      <c r="D956" s="266" t="s">
        <v>158</v>
      </c>
      <c r="E956" s="267" t="s">
        <v>886</v>
      </c>
      <c r="F956" s="268" t="s">
        <v>887</v>
      </c>
      <c r="G956" s="269" t="s">
        <v>161</v>
      </c>
      <c r="H956" s="270">
        <v>283.99799999999999</v>
      </c>
      <c r="I956" s="87"/>
      <c r="J956" s="271">
        <f>ROUND(I956*H956,2)</f>
        <v>0</v>
      </c>
      <c r="K956" s="268" t="s">
        <v>162</v>
      </c>
      <c r="L956" s="22"/>
      <c r="M956" s="88" t="s">
        <v>1</v>
      </c>
      <c r="N956" s="89" t="s">
        <v>38</v>
      </c>
      <c r="O956" s="36"/>
      <c r="P956" s="90">
        <f>O956*H956</f>
        <v>0</v>
      </c>
      <c r="Q956" s="90">
        <v>2.0000000000000001E-4</v>
      </c>
      <c r="R956" s="90">
        <f>Q956*H956</f>
        <v>5.6799599999999999E-2</v>
      </c>
      <c r="S956" s="90">
        <v>0</v>
      </c>
      <c r="T956" s="91">
        <f>S956*H956</f>
        <v>0</v>
      </c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R956" s="92" t="s">
        <v>201</v>
      </c>
      <c r="AT956" s="92" t="s">
        <v>158</v>
      </c>
      <c r="AU956" s="92" t="s">
        <v>83</v>
      </c>
      <c r="AY956" s="12" t="s">
        <v>156</v>
      </c>
      <c r="BE956" s="93">
        <f>IF(N956="základní",J956,0)</f>
        <v>0</v>
      </c>
      <c r="BF956" s="93">
        <f>IF(N956="snížená",J956,0)</f>
        <v>0</v>
      </c>
      <c r="BG956" s="93">
        <f>IF(N956="zákl. přenesená",J956,0)</f>
        <v>0</v>
      </c>
      <c r="BH956" s="93">
        <f>IF(N956="sníž. přenesená",J956,0)</f>
        <v>0</v>
      </c>
      <c r="BI956" s="93">
        <f>IF(N956="nulová",J956,0)</f>
        <v>0</v>
      </c>
      <c r="BJ956" s="12" t="s">
        <v>81</v>
      </c>
      <c r="BK956" s="93">
        <f>ROUND(I956*H956,2)</f>
        <v>0</v>
      </c>
      <c r="BL956" s="12" t="s">
        <v>201</v>
      </c>
      <c r="BM956" s="92" t="s">
        <v>888</v>
      </c>
    </row>
    <row r="957" spans="1:65" s="8" customFormat="1">
      <c r="B957" s="94"/>
      <c r="C957" s="272"/>
      <c r="D957" s="273" t="s">
        <v>164</v>
      </c>
      <c r="E957" s="274" t="s">
        <v>1</v>
      </c>
      <c r="F957" s="275" t="s">
        <v>788</v>
      </c>
      <c r="G957" s="272"/>
      <c r="H957" s="274" t="s">
        <v>1</v>
      </c>
      <c r="I957" s="96"/>
      <c r="J957" s="272"/>
      <c r="K957" s="272"/>
      <c r="L957" s="94"/>
      <c r="M957" s="97"/>
      <c r="N957" s="98"/>
      <c r="O957" s="98"/>
      <c r="P957" s="98"/>
      <c r="Q957" s="98"/>
      <c r="R957" s="98"/>
      <c r="S957" s="98"/>
      <c r="T957" s="99"/>
      <c r="AT957" s="95" t="s">
        <v>164</v>
      </c>
      <c r="AU957" s="95" t="s">
        <v>83</v>
      </c>
      <c r="AV957" s="8" t="s">
        <v>81</v>
      </c>
      <c r="AW957" s="8" t="s">
        <v>30</v>
      </c>
      <c r="AX957" s="8" t="s">
        <v>73</v>
      </c>
      <c r="AY957" s="95" t="s">
        <v>156</v>
      </c>
    </row>
    <row r="958" spans="1:65" s="8" customFormat="1">
      <c r="B958" s="94"/>
      <c r="C958" s="272"/>
      <c r="D958" s="273" t="s">
        <v>164</v>
      </c>
      <c r="E958" s="274" t="s">
        <v>1</v>
      </c>
      <c r="F958" s="275" t="s">
        <v>191</v>
      </c>
      <c r="G958" s="272"/>
      <c r="H958" s="274" t="s">
        <v>1</v>
      </c>
      <c r="I958" s="96"/>
      <c r="J958" s="272"/>
      <c r="K958" s="272"/>
      <c r="L958" s="94"/>
      <c r="M958" s="97"/>
      <c r="N958" s="98"/>
      <c r="O958" s="98"/>
      <c r="P958" s="98"/>
      <c r="Q958" s="98"/>
      <c r="R958" s="98"/>
      <c r="S958" s="98"/>
      <c r="T958" s="99"/>
      <c r="AT958" s="95" t="s">
        <v>164</v>
      </c>
      <c r="AU958" s="95" t="s">
        <v>83</v>
      </c>
      <c r="AV958" s="8" t="s">
        <v>81</v>
      </c>
      <c r="AW958" s="8" t="s">
        <v>30</v>
      </c>
      <c r="AX958" s="8" t="s">
        <v>73</v>
      </c>
      <c r="AY958" s="95" t="s">
        <v>156</v>
      </c>
    </row>
    <row r="959" spans="1:65" s="9" customFormat="1">
      <c r="B959" s="100"/>
      <c r="C959" s="276"/>
      <c r="D959" s="273" t="s">
        <v>164</v>
      </c>
      <c r="E959" s="277" t="s">
        <v>1</v>
      </c>
      <c r="F959" s="278" t="s">
        <v>889</v>
      </c>
      <c r="G959" s="276"/>
      <c r="H959" s="279">
        <v>2.4</v>
      </c>
      <c r="I959" s="102"/>
      <c r="J959" s="276"/>
      <c r="K959" s="276"/>
      <c r="L959" s="100"/>
      <c r="M959" s="103"/>
      <c r="N959" s="104"/>
      <c r="O959" s="104"/>
      <c r="P959" s="104"/>
      <c r="Q959" s="104"/>
      <c r="R959" s="104"/>
      <c r="S959" s="104"/>
      <c r="T959" s="105"/>
      <c r="AT959" s="101" t="s">
        <v>164</v>
      </c>
      <c r="AU959" s="101" t="s">
        <v>83</v>
      </c>
      <c r="AV959" s="9" t="s">
        <v>83</v>
      </c>
      <c r="AW959" s="9" t="s">
        <v>30</v>
      </c>
      <c r="AX959" s="9" t="s">
        <v>73</v>
      </c>
      <c r="AY959" s="101" t="s">
        <v>156</v>
      </c>
    </row>
    <row r="960" spans="1:65" s="9" customFormat="1">
      <c r="B960" s="100"/>
      <c r="C960" s="276"/>
      <c r="D960" s="273" t="s">
        <v>164</v>
      </c>
      <c r="E960" s="277" t="s">
        <v>1</v>
      </c>
      <c r="F960" s="278" t="s">
        <v>890</v>
      </c>
      <c r="G960" s="276"/>
      <c r="H960" s="279">
        <v>1.5</v>
      </c>
      <c r="I960" s="102"/>
      <c r="J960" s="276"/>
      <c r="K960" s="276"/>
      <c r="L960" s="100"/>
      <c r="M960" s="103"/>
      <c r="N960" s="104"/>
      <c r="O960" s="104"/>
      <c r="P960" s="104"/>
      <c r="Q960" s="104"/>
      <c r="R960" s="104"/>
      <c r="S960" s="104"/>
      <c r="T960" s="105"/>
      <c r="AT960" s="101" t="s">
        <v>164</v>
      </c>
      <c r="AU960" s="101" t="s">
        <v>83</v>
      </c>
      <c r="AV960" s="9" t="s">
        <v>83</v>
      </c>
      <c r="AW960" s="9" t="s">
        <v>30</v>
      </c>
      <c r="AX960" s="9" t="s">
        <v>73</v>
      </c>
      <c r="AY960" s="101" t="s">
        <v>156</v>
      </c>
    </row>
    <row r="961" spans="2:51" s="9" customFormat="1">
      <c r="B961" s="100"/>
      <c r="C961" s="276"/>
      <c r="D961" s="273" t="s">
        <v>164</v>
      </c>
      <c r="E961" s="277" t="s">
        <v>1</v>
      </c>
      <c r="F961" s="278" t="s">
        <v>889</v>
      </c>
      <c r="G961" s="276"/>
      <c r="H961" s="279">
        <v>2.4</v>
      </c>
      <c r="I961" s="102"/>
      <c r="J961" s="276"/>
      <c r="K961" s="276"/>
      <c r="L961" s="100"/>
      <c r="M961" s="103"/>
      <c r="N961" s="104"/>
      <c r="O961" s="104"/>
      <c r="P961" s="104"/>
      <c r="Q961" s="104"/>
      <c r="R961" s="104"/>
      <c r="S961" s="104"/>
      <c r="T961" s="105"/>
      <c r="AT961" s="101" t="s">
        <v>164</v>
      </c>
      <c r="AU961" s="101" t="s">
        <v>83</v>
      </c>
      <c r="AV961" s="9" t="s">
        <v>83</v>
      </c>
      <c r="AW961" s="9" t="s">
        <v>30</v>
      </c>
      <c r="AX961" s="9" t="s">
        <v>73</v>
      </c>
      <c r="AY961" s="101" t="s">
        <v>156</v>
      </c>
    </row>
    <row r="962" spans="2:51" s="9" customFormat="1">
      <c r="B962" s="100"/>
      <c r="C962" s="276"/>
      <c r="D962" s="273" t="s">
        <v>164</v>
      </c>
      <c r="E962" s="277" t="s">
        <v>1</v>
      </c>
      <c r="F962" s="278" t="s">
        <v>891</v>
      </c>
      <c r="G962" s="276"/>
      <c r="H962" s="279">
        <v>1.2</v>
      </c>
      <c r="I962" s="102"/>
      <c r="J962" s="276"/>
      <c r="K962" s="276"/>
      <c r="L962" s="100"/>
      <c r="M962" s="103"/>
      <c r="N962" s="104"/>
      <c r="O962" s="104"/>
      <c r="P962" s="104"/>
      <c r="Q962" s="104"/>
      <c r="R962" s="104"/>
      <c r="S962" s="104"/>
      <c r="T962" s="105"/>
      <c r="AT962" s="101" t="s">
        <v>164</v>
      </c>
      <c r="AU962" s="101" t="s">
        <v>83</v>
      </c>
      <c r="AV962" s="9" t="s">
        <v>83</v>
      </c>
      <c r="AW962" s="9" t="s">
        <v>30</v>
      </c>
      <c r="AX962" s="9" t="s">
        <v>73</v>
      </c>
      <c r="AY962" s="101" t="s">
        <v>156</v>
      </c>
    </row>
    <row r="963" spans="2:51" s="9" customFormat="1">
      <c r="B963" s="100"/>
      <c r="C963" s="276"/>
      <c r="D963" s="273" t="s">
        <v>164</v>
      </c>
      <c r="E963" s="277" t="s">
        <v>1</v>
      </c>
      <c r="F963" s="278" t="s">
        <v>892</v>
      </c>
      <c r="G963" s="276"/>
      <c r="H963" s="279">
        <v>0.9</v>
      </c>
      <c r="I963" s="102"/>
      <c r="J963" s="276"/>
      <c r="K963" s="276"/>
      <c r="L963" s="100"/>
      <c r="M963" s="103"/>
      <c r="N963" s="104"/>
      <c r="O963" s="104"/>
      <c r="P963" s="104"/>
      <c r="Q963" s="104"/>
      <c r="R963" s="104"/>
      <c r="S963" s="104"/>
      <c r="T963" s="105"/>
      <c r="AT963" s="101" t="s">
        <v>164</v>
      </c>
      <c r="AU963" s="101" t="s">
        <v>83</v>
      </c>
      <c r="AV963" s="9" t="s">
        <v>83</v>
      </c>
      <c r="AW963" s="9" t="s">
        <v>30</v>
      </c>
      <c r="AX963" s="9" t="s">
        <v>73</v>
      </c>
      <c r="AY963" s="101" t="s">
        <v>156</v>
      </c>
    </row>
    <row r="964" spans="2:51" s="8" customFormat="1">
      <c r="B964" s="94"/>
      <c r="C964" s="272"/>
      <c r="D964" s="273" t="s">
        <v>164</v>
      </c>
      <c r="E964" s="274" t="s">
        <v>1</v>
      </c>
      <c r="F964" s="275" t="s">
        <v>190</v>
      </c>
      <c r="G964" s="272"/>
      <c r="H964" s="274" t="s">
        <v>1</v>
      </c>
      <c r="I964" s="96"/>
      <c r="J964" s="272"/>
      <c r="K964" s="272"/>
      <c r="L964" s="94"/>
      <c r="M964" s="97"/>
      <c r="N964" s="98"/>
      <c r="O964" s="98"/>
      <c r="P964" s="98"/>
      <c r="Q964" s="98"/>
      <c r="R964" s="98"/>
      <c r="S964" s="98"/>
      <c r="T964" s="99"/>
      <c r="AT964" s="95" t="s">
        <v>164</v>
      </c>
      <c r="AU964" s="95" t="s">
        <v>83</v>
      </c>
      <c r="AV964" s="8" t="s">
        <v>81</v>
      </c>
      <c r="AW964" s="8" t="s">
        <v>30</v>
      </c>
      <c r="AX964" s="8" t="s">
        <v>73</v>
      </c>
      <c r="AY964" s="95" t="s">
        <v>156</v>
      </c>
    </row>
    <row r="965" spans="2:51" s="9" customFormat="1">
      <c r="B965" s="100"/>
      <c r="C965" s="276"/>
      <c r="D965" s="273" t="s">
        <v>164</v>
      </c>
      <c r="E965" s="277" t="s">
        <v>1</v>
      </c>
      <c r="F965" s="278" t="s">
        <v>891</v>
      </c>
      <c r="G965" s="276"/>
      <c r="H965" s="279">
        <v>1.2</v>
      </c>
      <c r="I965" s="102"/>
      <c r="J965" s="276"/>
      <c r="K965" s="276"/>
      <c r="L965" s="100"/>
      <c r="M965" s="103"/>
      <c r="N965" s="104"/>
      <c r="O965" s="104"/>
      <c r="P965" s="104"/>
      <c r="Q965" s="104"/>
      <c r="R965" s="104"/>
      <c r="S965" s="104"/>
      <c r="T965" s="105"/>
      <c r="AT965" s="101" t="s">
        <v>164</v>
      </c>
      <c r="AU965" s="101" t="s">
        <v>83</v>
      </c>
      <c r="AV965" s="9" t="s">
        <v>83</v>
      </c>
      <c r="AW965" s="9" t="s">
        <v>30</v>
      </c>
      <c r="AX965" s="9" t="s">
        <v>73</v>
      </c>
      <c r="AY965" s="101" t="s">
        <v>156</v>
      </c>
    </row>
    <row r="966" spans="2:51" s="9" customFormat="1">
      <c r="B966" s="100"/>
      <c r="C966" s="276"/>
      <c r="D966" s="273" t="s">
        <v>164</v>
      </c>
      <c r="E966" s="277" t="s">
        <v>1</v>
      </c>
      <c r="F966" s="278" t="s">
        <v>890</v>
      </c>
      <c r="G966" s="276"/>
      <c r="H966" s="279">
        <v>1.5</v>
      </c>
      <c r="I966" s="102"/>
      <c r="J966" s="276"/>
      <c r="K966" s="276"/>
      <c r="L966" s="100"/>
      <c r="M966" s="103"/>
      <c r="N966" s="104"/>
      <c r="O966" s="104"/>
      <c r="P966" s="104"/>
      <c r="Q966" s="104"/>
      <c r="R966" s="104"/>
      <c r="S966" s="104"/>
      <c r="T966" s="105"/>
      <c r="AT966" s="101" t="s">
        <v>164</v>
      </c>
      <c r="AU966" s="101" t="s">
        <v>83</v>
      </c>
      <c r="AV966" s="9" t="s">
        <v>83</v>
      </c>
      <c r="AW966" s="9" t="s">
        <v>30</v>
      </c>
      <c r="AX966" s="9" t="s">
        <v>73</v>
      </c>
      <c r="AY966" s="101" t="s">
        <v>156</v>
      </c>
    </row>
    <row r="967" spans="2:51" s="9" customFormat="1">
      <c r="B967" s="100"/>
      <c r="C967" s="276"/>
      <c r="D967" s="273" t="s">
        <v>164</v>
      </c>
      <c r="E967" s="277" t="s">
        <v>1</v>
      </c>
      <c r="F967" s="278" t="s">
        <v>893</v>
      </c>
      <c r="G967" s="276"/>
      <c r="H967" s="279">
        <v>1.8</v>
      </c>
      <c r="I967" s="102"/>
      <c r="J967" s="276"/>
      <c r="K967" s="276"/>
      <c r="L967" s="100"/>
      <c r="M967" s="103"/>
      <c r="N967" s="104"/>
      <c r="O967" s="104"/>
      <c r="P967" s="104"/>
      <c r="Q967" s="104"/>
      <c r="R967" s="104"/>
      <c r="S967" s="104"/>
      <c r="T967" s="105"/>
      <c r="AT967" s="101" t="s">
        <v>164</v>
      </c>
      <c r="AU967" s="101" t="s">
        <v>83</v>
      </c>
      <c r="AV967" s="9" t="s">
        <v>83</v>
      </c>
      <c r="AW967" s="9" t="s">
        <v>30</v>
      </c>
      <c r="AX967" s="9" t="s">
        <v>73</v>
      </c>
      <c r="AY967" s="101" t="s">
        <v>156</v>
      </c>
    </row>
    <row r="968" spans="2:51" s="9" customFormat="1">
      <c r="B968" s="100"/>
      <c r="C968" s="276"/>
      <c r="D968" s="273" t="s">
        <v>164</v>
      </c>
      <c r="E968" s="277" t="s">
        <v>1</v>
      </c>
      <c r="F968" s="278" t="s">
        <v>892</v>
      </c>
      <c r="G968" s="276"/>
      <c r="H968" s="279">
        <v>0.9</v>
      </c>
      <c r="I968" s="102"/>
      <c r="J968" s="276"/>
      <c r="K968" s="276"/>
      <c r="L968" s="100"/>
      <c r="M968" s="103"/>
      <c r="N968" s="104"/>
      <c r="O968" s="104"/>
      <c r="P968" s="104"/>
      <c r="Q968" s="104"/>
      <c r="R968" s="104"/>
      <c r="S968" s="104"/>
      <c r="T968" s="105"/>
      <c r="AT968" s="101" t="s">
        <v>164</v>
      </c>
      <c r="AU968" s="101" t="s">
        <v>83</v>
      </c>
      <c r="AV968" s="9" t="s">
        <v>83</v>
      </c>
      <c r="AW968" s="9" t="s">
        <v>30</v>
      </c>
      <c r="AX968" s="9" t="s">
        <v>73</v>
      </c>
      <c r="AY968" s="101" t="s">
        <v>156</v>
      </c>
    </row>
    <row r="969" spans="2:51" s="9" customFormat="1">
      <c r="B969" s="100"/>
      <c r="C969" s="276"/>
      <c r="D969" s="273" t="s">
        <v>164</v>
      </c>
      <c r="E969" s="277" t="s">
        <v>1</v>
      </c>
      <c r="F969" s="278" t="s">
        <v>891</v>
      </c>
      <c r="G969" s="276"/>
      <c r="H969" s="279">
        <v>1.2</v>
      </c>
      <c r="I969" s="102"/>
      <c r="J969" s="276"/>
      <c r="K969" s="276"/>
      <c r="L969" s="100"/>
      <c r="M969" s="103"/>
      <c r="N969" s="104"/>
      <c r="O969" s="104"/>
      <c r="P969" s="104"/>
      <c r="Q969" s="104"/>
      <c r="R969" s="104"/>
      <c r="S969" s="104"/>
      <c r="T969" s="105"/>
      <c r="AT969" s="101" t="s">
        <v>164</v>
      </c>
      <c r="AU969" s="101" t="s">
        <v>83</v>
      </c>
      <c r="AV969" s="9" t="s">
        <v>83</v>
      </c>
      <c r="AW969" s="9" t="s">
        <v>30</v>
      </c>
      <c r="AX969" s="9" t="s">
        <v>73</v>
      </c>
      <c r="AY969" s="101" t="s">
        <v>156</v>
      </c>
    </row>
    <row r="970" spans="2:51" s="9" customFormat="1">
      <c r="B970" s="100"/>
      <c r="C970" s="276"/>
      <c r="D970" s="273" t="s">
        <v>164</v>
      </c>
      <c r="E970" s="277" t="s">
        <v>1</v>
      </c>
      <c r="F970" s="278" t="s">
        <v>894</v>
      </c>
      <c r="G970" s="276"/>
      <c r="H970" s="279">
        <v>4.9000000000000004</v>
      </c>
      <c r="I970" s="102"/>
      <c r="J970" s="276"/>
      <c r="K970" s="276"/>
      <c r="L970" s="100"/>
      <c r="M970" s="103"/>
      <c r="N970" s="104"/>
      <c r="O970" s="104"/>
      <c r="P970" s="104"/>
      <c r="Q970" s="104"/>
      <c r="R970" s="104"/>
      <c r="S970" s="104"/>
      <c r="T970" s="105"/>
      <c r="AT970" s="101" t="s">
        <v>164</v>
      </c>
      <c r="AU970" s="101" t="s">
        <v>83</v>
      </c>
      <c r="AV970" s="9" t="s">
        <v>83</v>
      </c>
      <c r="AW970" s="9" t="s">
        <v>30</v>
      </c>
      <c r="AX970" s="9" t="s">
        <v>73</v>
      </c>
      <c r="AY970" s="101" t="s">
        <v>156</v>
      </c>
    </row>
    <row r="971" spans="2:51" s="9" customFormat="1">
      <c r="B971" s="100"/>
      <c r="C971" s="276"/>
      <c r="D971" s="273" t="s">
        <v>164</v>
      </c>
      <c r="E971" s="277" t="s">
        <v>1</v>
      </c>
      <c r="F971" s="278" t="s">
        <v>889</v>
      </c>
      <c r="G971" s="276"/>
      <c r="H971" s="279">
        <v>2.4</v>
      </c>
      <c r="I971" s="102"/>
      <c r="J971" s="276"/>
      <c r="K971" s="276"/>
      <c r="L971" s="100"/>
      <c r="M971" s="103"/>
      <c r="N971" s="104"/>
      <c r="O971" s="104"/>
      <c r="P971" s="104"/>
      <c r="Q971" s="104"/>
      <c r="R971" s="104"/>
      <c r="S971" s="104"/>
      <c r="T971" s="105"/>
      <c r="AT971" s="101" t="s">
        <v>164</v>
      </c>
      <c r="AU971" s="101" t="s">
        <v>83</v>
      </c>
      <c r="AV971" s="9" t="s">
        <v>83</v>
      </c>
      <c r="AW971" s="9" t="s">
        <v>30</v>
      </c>
      <c r="AX971" s="9" t="s">
        <v>73</v>
      </c>
      <c r="AY971" s="101" t="s">
        <v>156</v>
      </c>
    </row>
    <row r="972" spans="2:51" s="9" customFormat="1">
      <c r="B972" s="100"/>
      <c r="C972" s="276"/>
      <c r="D972" s="273" t="s">
        <v>164</v>
      </c>
      <c r="E972" s="277" t="s">
        <v>1</v>
      </c>
      <c r="F972" s="278" t="s">
        <v>895</v>
      </c>
      <c r="G972" s="276"/>
      <c r="H972" s="279">
        <v>2.0699999999999998</v>
      </c>
      <c r="I972" s="102"/>
      <c r="J972" s="276"/>
      <c r="K972" s="276"/>
      <c r="L972" s="100"/>
      <c r="M972" s="103"/>
      <c r="N972" s="104"/>
      <c r="O972" s="104"/>
      <c r="P972" s="104"/>
      <c r="Q972" s="104"/>
      <c r="R972" s="104"/>
      <c r="S972" s="104"/>
      <c r="T972" s="105"/>
      <c r="AT972" s="101" t="s">
        <v>164</v>
      </c>
      <c r="AU972" s="101" t="s">
        <v>83</v>
      </c>
      <c r="AV972" s="9" t="s">
        <v>83</v>
      </c>
      <c r="AW972" s="9" t="s">
        <v>30</v>
      </c>
      <c r="AX972" s="9" t="s">
        <v>73</v>
      </c>
      <c r="AY972" s="101" t="s">
        <v>156</v>
      </c>
    </row>
    <row r="973" spans="2:51" s="8" customFormat="1">
      <c r="B973" s="94"/>
      <c r="C973" s="272"/>
      <c r="D973" s="273" t="s">
        <v>164</v>
      </c>
      <c r="E973" s="274" t="s">
        <v>1</v>
      </c>
      <c r="F973" s="275" t="s">
        <v>189</v>
      </c>
      <c r="G973" s="272"/>
      <c r="H973" s="274" t="s">
        <v>1</v>
      </c>
      <c r="I973" s="96"/>
      <c r="J973" s="272"/>
      <c r="K973" s="272"/>
      <c r="L973" s="94"/>
      <c r="M973" s="97"/>
      <c r="N973" s="98"/>
      <c r="O973" s="98"/>
      <c r="P973" s="98"/>
      <c r="Q973" s="98"/>
      <c r="R973" s="98"/>
      <c r="S973" s="98"/>
      <c r="T973" s="99"/>
      <c r="AT973" s="95" t="s">
        <v>164</v>
      </c>
      <c r="AU973" s="95" t="s">
        <v>83</v>
      </c>
      <c r="AV973" s="8" t="s">
        <v>81</v>
      </c>
      <c r="AW973" s="8" t="s">
        <v>30</v>
      </c>
      <c r="AX973" s="8" t="s">
        <v>73</v>
      </c>
      <c r="AY973" s="95" t="s">
        <v>156</v>
      </c>
    </row>
    <row r="974" spans="2:51" s="9" customFormat="1">
      <c r="B974" s="100"/>
      <c r="C974" s="276"/>
      <c r="D974" s="273" t="s">
        <v>164</v>
      </c>
      <c r="E974" s="277" t="s">
        <v>1</v>
      </c>
      <c r="F974" s="278" t="s">
        <v>896</v>
      </c>
      <c r="G974" s="276"/>
      <c r="H974" s="279">
        <v>1.8</v>
      </c>
      <c r="I974" s="102"/>
      <c r="J974" s="276"/>
      <c r="K974" s="276"/>
      <c r="L974" s="100"/>
      <c r="M974" s="103"/>
      <c r="N974" s="104"/>
      <c r="O974" s="104"/>
      <c r="P974" s="104"/>
      <c r="Q974" s="104"/>
      <c r="R974" s="104"/>
      <c r="S974" s="104"/>
      <c r="T974" s="105"/>
      <c r="AT974" s="101" t="s">
        <v>164</v>
      </c>
      <c r="AU974" s="101" t="s">
        <v>83</v>
      </c>
      <c r="AV974" s="9" t="s">
        <v>83</v>
      </c>
      <c r="AW974" s="9" t="s">
        <v>30</v>
      </c>
      <c r="AX974" s="9" t="s">
        <v>73</v>
      </c>
      <c r="AY974" s="101" t="s">
        <v>156</v>
      </c>
    </row>
    <row r="975" spans="2:51" s="9" customFormat="1">
      <c r="B975" s="100"/>
      <c r="C975" s="276"/>
      <c r="D975" s="273" t="s">
        <v>164</v>
      </c>
      <c r="E975" s="277" t="s">
        <v>1</v>
      </c>
      <c r="F975" s="278" t="s">
        <v>891</v>
      </c>
      <c r="G975" s="276"/>
      <c r="H975" s="279">
        <v>1.2</v>
      </c>
      <c r="I975" s="102"/>
      <c r="J975" s="276"/>
      <c r="K975" s="276"/>
      <c r="L975" s="100"/>
      <c r="M975" s="103"/>
      <c r="N975" s="104"/>
      <c r="O975" s="104"/>
      <c r="P975" s="104"/>
      <c r="Q975" s="104"/>
      <c r="R975" s="104"/>
      <c r="S975" s="104"/>
      <c r="T975" s="105"/>
      <c r="AT975" s="101" t="s">
        <v>164</v>
      </c>
      <c r="AU975" s="101" t="s">
        <v>83</v>
      </c>
      <c r="AV975" s="9" t="s">
        <v>83</v>
      </c>
      <c r="AW975" s="9" t="s">
        <v>30</v>
      </c>
      <c r="AX975" s="9" t="s">
        <v>73</v>
      </c>
      <c r="AY975" s="101" t="s">
        <v>156</v>
      </c>
    </row>
    <row r="976" spans="2:51" s="9" customFormat="1">
      <c r="B976" s="100"/>
      <c r="C976" s="276"/>
      <c r="D976" s="273" t="s">
        <v>164</v>
      </c>
      <c r="E976" s="277" t="s">
        <v>1</v>
      </c>
      <c r="F976" s="278" t="s">
        <v>897</v>
      </c>
      <c r="G976" s="276"/>
      <c r="H976" s="279">
        <v>2.34</v>
      </c>
      <c r="I976" s="102"/>
      <c r="J976" s="276"/>
      <c r="K976" s="276"/>
      <c r="L976" s="100"/>
      <c r="M976" s="103"/>
      <c r="N976" s="104"/>
      <c r="O976" s="104"/>
      <c r="P976" s="104"/>
      <c r="Q976" s="104"/>
      <c r="R976" s="104"/>
      <c r="S976" s="104"/>
      <c r="T976" s="105"/>
      <c r="AT976" s="101" t="s">
        <v>164</v>
      </c>
      <c r="AU976" s="101" t="s">
        <v>83</v>
      </c>
      <c r="AV976" s="9" t="s">
        <v>83</v>
      </c>
      <c r="AW976" s="9" t="s">
        <v>30</v>
      </c>
      <c r="AX976" s="9" t="s">
        <v>73</v>
      </c>
      <c r="AY976" s="101" t="s">
        <v>156</v>
      </c>
    </row>
    <row r="977" spans="1:65" s="8" customFormat="1">
      <c r="B977" s="94"/>
      <c r="C977" s="272"/>
      <c r="D977" s="273" t="s">
        <v>164</v>
      </c>
      <c r="E977" s="274" t="s">
        <v>1</v>
      </c>
      <c r="F977" s="275" t="s">
        <v>898</v>
      </c>
      <c r="G977" s="272"/>
      <c r="H977" s="274" t="s">
        <v>1</v>
      </c>
      <c r="I977" s="96"/>
      <c r="J977" s="272"/>
      <c r="K977" s="272"/>
      <c r="L977" s="94"/>
      <c r="M977" s="97"/>
      <c r="N977" s="98"/>
      <c r="O977" s="98"/>
      <c r="P977" s="98"/>
      <c r="Q977" s="98"/>
      <c r="R977" s="98"/>
      <c r="S977" s="98"/>
      <c r="T977" s="99"/>
      <c r="AT977" s="95" t="s">
        <v>164</v>
      </c>
      <c r="AU977" s="95" t="s">
        <v>83</v>
      </c>
      <c r="AV977" s="8" t="s">
        <v>81</v>
      </c>
      <c r="AW977" s="8" t="s">
        <v>30</v>
      </c>
      <c r="AX977" s="8" t="s">
        <v>73</v>
      </c>
      <c r="AY977" s="95" t="s">
        <v>156</v>
      </c>
    </row>
    <row r="978" spans="1:65" s="9" customFormat="1">
      <c r="B978" s="100"/>
      <c r="C978" s="276"/>
      <c r="D978" s="273" t="s">
        <v>164</v>
      </c>
      <c r="E978" s="277" t="s">
        <v>1</v>
      </c>
      <c r="F978" s="278" t="s">
        <v>899</v>
      </c>
      <c r="G978" s="276"/>
      <c r="H978" s="279">
        <v>155.40799999999999</v>
      </c>
      <c r="I978" s="102"/>
      <c r="J978" s="276"/>
      <c r="K978" s="276"/>
      <c r="L978" s="100"/>
      <c r="M978" s="103"/>
      <c r="N978" s="104"/>
      <c r="O978" s="104"/>
      <c r="P978" s="104"/>
      <c r="Q978" s="104"/>
      <c r="R978" s="104"/>
      <c r="S978" s="104"/>
      <c r="T978" s="105"/>
      <c r="AT978" s="101" t="s">
        <v>164</v>
      </c>
      <c r="AU978" s="101" t="s">
        <v>83</v>
      </c>
      <c r="AV978" s="9" t="s">
        <v>83</v>
      </c>
      <c r="AW978" s="9" t="s">
        <v>30</v>
      </c>
      <c r="AX978" s="9" t="s">
        <v>73</v>
      </c>
      <c r="AY978" s="101" t="s">
        <v>156</v>
      </c>
    </row>
    <row r="979" spans="1:65" s="9" customFormat="1">
      <c r="B979" s="100"/>
      <c r="C979" s="276"/>
      <c r="D979" s="273" t="s">
        <v>164</v>
      </c>
      <c r="E979" s="277" t="s">
        <v>1</v>
      </c>
      <c r="F979" s="278" t="s">
        <v>424</v>
      </c>
      <c r="G979" s="276"/>
      <c r="H979" s="279">
        <v>64</v>
      </c>
      <c r="I979" s="102"/>
      <c r="J979" s="276"/>
      <c r="K979" s="276"/>
      <c r="L979" s="100"/>
      <c r="M979" s="103"/>
      <c r="N979" s="104"/>
      <c r="O979" s="104"/>
      <c r="P979" s="104"/>
      <c r="Q979" s="104"/>
      <c r="R979" s="104"/>
      <c r="S979" s="104"/>
      <c r="T979" s="105"/>
      <c r="AT979" s="101" t="s">
        <v>164</v>
      </c>
      <c r="AU979" s="101" t="s">
        <v>83</v>
      </c>
      <c r="AV979" s="9" t="s">
        <v>83</v>
      </c>
      <c r="AW979" s="9" t="s">
        <v>30</v>
      </c>
      <c r="AX979" s="9" t="s">
        <v>73</v>
      </c>
      <c r="AY979" s="101" t="s">
        <v>156</v>
      </c>
    </row>
    <row r="980" spans="1:65" s="11" customFormat="1">
      <c r="B980" s="119"/>
      <c r="C980" s="291"/>
      <c r="D980" s="273" t="s">
        <v>164</v>
      </c>
      <c r="E980" s="292" t="s">
        <v>1</v>
      </c>
      <c r="F980" s="293" t="s">
        <v>303</v>
      </c>
      <c r="G980" s="291"/>
      <c r="H980" s="294">
        <v>249.11799999999999</v>
      </c>
      <c r="I980" s="121"/>
      <c r="J980" s="291"/>
      <c r="K980" s="291"/>
      <c r="L980" s="119"/>
      <c r="M980" s="122"/>
      <c r="N980" s="123"/>
      <c r="O980" s="123"/>
      <c r="P980" s="123"/>
      <c r="Q980" s="123"/>
      <c r="R980" s="123"/>
      <c r="S980" s="123"/>
      <c r="T980" s="124"/>
      <c r="AT980" s="120" t="s">
        <v>164</v>
      </c>
      <c r="AU980" s="120" t="s">
        <v>83</v>
      </c>
      <c r="AV980" s="11" t="s">
        <v>170</v>
      </c>
      <c r="AW980" s="11" t="s">
        <v>30</v>
      </c>
      <c r="AX980" s="11" t="s">
        <v>73</v>
      </c>
      <c r="AY980" s="120" t="s">
        <v>156</v>
      </c>
    </row>
    <row r="981" spans="1:65" s="9" customFormat="1">
      <c r="B981" s="100"/>
      <c r="C981" s="276"/>
      <c r="D981" s="273" t="s">
        <v>164</v>
      </c>
      <c r="E981" s="277" t="s">
        <v>1</v>
      </c>
      <c r="F981" s="278" t="s">
        <v>900</v>
      </c>
      <c r="G981" s="276"/>
      <c r="H981" s="279">
        <v>8.6</v>
      </c>
      <c r="I981" s="102"/>
      <c r="J981" s="276"/>
      <c r="K981" s="276"/>
      <c r="L981" s="100"/>
      <c r="M981" s="103"/>
      <c r="N981" s="104"/>
      <c r="O981" s="104"/>
      <c r="P981" s="104"/>
      <c r="Q981" s="104"/>
      <c r="R981" s="104"/>
      <c r="S981" s="104"/>
      <c r="T981" s="105"/>
      <c r="AT981" s="101" t="s">
        <v>164</v>
      </c>
      <c r="AU981" s="101" t="s">
        <v>83</v>
      </c>
      <c r="AV981" s="9" t="s">
        <v>83</v>
      </c>
      <c r="AW981" s="9" t="s">
        <v>30</v>
      </c>
      <c r="AX981" s="9" t="s">
        <v>73</v>
      </c>
      <c r="AY981" s="101" t="s">
        <v>156</v>
      </c>
    </row>
    <row r="982" spans="1:65" s="9" customFormat="1">
      <c r="B982" s="100"/>
      <c r="C982" s="276"/>
      <c r="D982" s="273" t="s">
        <v>164</v>
      </c>
      <c r="E982" s="277" t="s">
        <v>1</v>
      </c>
      <c r="F982" s="278" t="s">
        <v>771</v>
      </c>
      <c r="G982" s="276"/>
      <c r="H982" s="279">
        <v>5.22</v>
      </c>
      <c r="I982" s="102"/>
      <c r="J982" s="276"/>
      <c r="K982" s="276"/>
      <c r="L982" s="100"/>
      <c r="M982" s="103"/>
      <c r="N982" s="104"/>
      <c r="O982" s="104"/>
      <c r="P982" s="104"/>
      <c r="Q982" s="104"/>
      <c r="R982" s="104"/>
      <c r="S982" s="104"/>
      <c r="T982" s="105"/>
      <c r="AT982" s="101" t="s">
        <v>164</v>
      </c>
      <c r="AU982" s="101" t="s">
        <v>83</v>
      </c>
      <c r="AV982" s="9" t="s">
        <v>83</v>
      </c>
      <c r="AW982" s="9" t="s">
        <v>30</v>
      </c>
      <c r="AX982" s="9" t="s">
        <v>73</v>
      </c>
      <c r="AY982" s="101" t="s">
        <v>156</v>
      </c>
    </row>
    <row r="983" spans="1:65" s="9" customFormat="1">
      <c r="B983" s="100"/>
      <c r="C983" s="276"/>
      <c r="D983" s="273" t="s">
        <v>164</v>
      </c>
      <c r="E983" s="277" t="s">
        <v>1</v>
      </c>
      <c r="F983" s="278" t="s">
        <v>773</v>
      </c>
      <c r="G983" s="276"/>
      <c r="H983" s="279">
        <v>8.2799999999999994</v>
      </c>
      <c r="I983" s="102"/>
      <c r="J983" s="276"/>
      <c r="K983" s="276"/>
      <c r="L983" s="100"/>
      <c r="M983" s="103"/>
      <c r="N983" s="104"/>
      <c r="O983" s="104"/>
      <c r="P983" s="104"/>
      <c r="Q983" s="104"/>
      <c r="R983" s="104"/>
      <c r="S983" s="104"/>
      <c r="T983" s="105"/>
      <c r="AT983" s="101" t="s">
        <v>164</v>
      </c>
      <c r="AU983" s="101" t="s">
        <v>83</v>
      </c>
      <c r="AV983" s="9" t="s">
        <v>83</v>
      </c>
      <c r="AW983" s="9" t="s">
        <v>30</v>
      </c>
      <c r="AX983" s="9" t="s">
        <v>73</v>
      </c>
      <c r="AY983" s="101" t="s">
        <v>156</v>
      </c>
    </row>
    <row r="984" spans="1:65" s="9" customFormat="1">
      <c r="B984" s="100"/>
      <c r="C984" s="276"/>
      <c r="D984" s="273" t="s">
        <v>164</v>
      </c>
      <c r="E984" s="277" t="s">
        <v>1</v>
      </c>
      <c r="F984" s="278" t="s">
        <v>771</v>
      </c>
      <c r="G984" s="276"/>
      <c r="H984" s="279">
        <v>5.22</v>
      </c>
      <c r="I984" s="102"/>
      <c r="J984" s="276"/>
      <c r="K984" s="276"/>
      <c r="L984" s="100"/>
      <c r="M984" s="103"/>
      <c r="N984" s="104"/>
      <c r="O984" s="104"/>
      <c r="P984" s="104"/>
      <c r="Q984" s="104"/>
      <c r="R984" s="104"/>
      <c r="S984" s="104"/>
      <c r="T984" s="105"/>
      <c r="AT984" s="101" t="s">
        <v>164</v>
      </c>
      <c r="AU984" s="101" t="s">
        <v>83</v>
      </c>
      <c r="AV984" s="9" t="s">
        <v>83</v>
      </c>
      <c r="AW984" s="9" t="s">
        <v>30</v>
      </c>
      <c r="AX984" s="9" t="s">
        <v>73</v>
      </c>
      <c r="AY984" s="101" t="s">
        <v>156</v>
      </c>
    </row>
    <row r="985" spans="1:65" s="9" customFormat="1">
      <c r="B985" s="100"/>
      <c r="C985" s="276"/>
      <c r="D985" s="273" t="s">
        <v>164</v>
      </c>
      <c r="E985" s="277" t="s">
        <v>1</v>
      </c>
      <c r="F985" s="278" t="s">
        <v>776</v>
      </c>
      <c r="G985" s="276"/>
      <c r="H985" s="279">
        <v>7.56</v>
      </c>
      <c r="I985" s="102"/>
      <c r="J985" s="276"/>
      <c r="K985" s="276"/>
      <c r="L985" s="100"/>
      <c r="M985" s="103"/>
      <c r="N985" s="104"/>
      <c r="O985" s="104"/>
      <c r="P985" s="104"/>
      <c r="Q985" s="104"/>
      <c r="R985" s="104"/>
      <c r="S985" s="104"/>
      <c r="T985" s="105"/>
      <c r="AT985" s="101" t="s">
        <v>164</v>
      </c>
      <c r="AU985" s="101" t="s">
        <v>83</v>
      </c>
      <c r="AV985" s="9" t="s">
        <v>83</v>
      </c>
      <c r="AW985" s="9" t="s">
        <v>30</v>
      </c>
      <c r="AX985" s="9" t="s">
        <v>73</v>
      </c>
      <c r="AY985" s="101" t="s">
        <v>156</v>
      </c>
    </row>
    <row r="986" spans="1:65" s="11" customFormat="1">
      <c r="B986" s="119"/>
      <c r="C986" s="291"/>
      <c r="D986" s="273" t="s">
        <v>164</v>
      </c>
      <c r="E986" s="292" t="s">
        <v>1</v>
      </c>
      <c r="F986" s="293" t="s">
        <v>303</v>
      </c>
      <c r="G986" s="291"/>
      <c r="H986" s="294">
        <v>34.880000000000003</v>
      </c>
      <c r="I986" s="121"/>
      <c r="J986" s="291"/>
      <c r="K986" s="291"/>
      <c r="L986" s="119"/>
      <c r="M986" s="122"/>
      <c r="N986" s="123"/>
      <c r="O986" s="123"/>
      <c r="P986" s="123"/>
      <c r="Q986" s="123"/>
      <c r="R986" s="123"/>
      <c r="S986" s="123"/>
      <c r="T986" s="124"/>
      <c r="AT986" s="120" t="s">
        <v>164</v>
      </c>
      <c r="AU986" s="120" t="s">
        <v>83</v>
      </c>
      <c r="AV986" s="11" t="s">
        <v>170</v>
      </c>
      <c r="AW986" s="11" t="s">
        <v>30</v>
      </c>
      <c r="AX986" s="11" t="s">
        <v>73</v>
      </c>
      <c r="AY986" s="120" t="s">
        <v>156</v>
      </c>
    </row>
    <row r="987" spans="1:65" s="10" customFormat="1">
      <c r="B987" s="106"/>
      <c r="C987" s="280"/>
      <c r="D987" s="273" t="s">
        <v>164</v>
      </c>
      <c r="E987" s="281" t="s">
        <v>1</v>
      </c>
      <c r="F987" s="282" t="s">
        <v>167</v>
      </c>
      <c r="G987" s="280"/>
      <c r="H987" s="283">
        <v>283.99800000000005</v>
      </c>
      <c r="I987" s="108"/>
      <c r="J987" s="280"/>
      <c r="K987" s="280"/>
      <c r="L987" s="106"/>
      <c r="M987" s="109"/>
      <c r="N987" s="110"/>
      <c r="O987" s="110"/>
      <c r="P987" s="110"/>
      <c r="Q987" s="110"/>
      <c r="R987" s="110"/>
      <c r="S987" s="110"/>
      <c r="T987" s="111"/>
      <c r="AT987" s="107" t="s">
        <v>164</v>
      </c>
      <c r="AU987" s="107" t="s">
        <v>83</v>
      </c>
      <c r="AV987" s="10" t="s">
        <v>163</v>
      </c>
      <c r="AW987" s="10" t="s">
        <v>30</v>
      </c>
      <c r="AX987" s="10" t="s">
        <v>81</v>
      </c>
      <c r="AY987" s="107" t="s">
        <v>156</v>
      </c>
    </row>
    <row r="988" spans="1:65" s="2" customFormat="1" ht="33" customHeight="1">
      <c r="A988" s="21"/>
      <c r="B988" s="86"/>
      <c r="C988" s="266" t="s">
        <v>601</v>
      </c>
      <c r="D988" s="266" t="s">
        <v>158</v>
      </c>
      <c r="E988" s="267" t="s">
        <v>901</v>
      </c>
      <c r="F988" s="268" t="s">
        <v>902</v>
      </c>
      <c r="G988" s="269" t="s">
        <v>161</v>
      </c>
      <c r="H988" s="270">
        <v>283.99799999999999</v>
      </c>
      <c r="I988" s="87"/>
      <c r="J988" s="271">
        <f>ROUND(I988*H988,2)</f>
        <v>0</v>
      </c>
      <c r="K988" s="268" t="s">
        <v>162</v>
      </c>
      <c r="L988" s="22"/>
      <c r="M988" s="88" t="s">
        <v>1</v>
      </c>
      <c r="N988" s="89" t="s">
        <v>38</v>
      </c>
      <c r="O988" s="36"/>
      <c r="P988" s="90">
        <f>O988*H988</f>
        <v>0</v>
      </c>
      <c r="Q988" s="90">
        <v>2.5999999999999998E-4</v>
      </c>
      <c r="R988" s="90">
        <f>Q988*H988</f>
        <v>7.3839479999999985E-2</v>
      </c>
      <c r="S988" s="90">
        <v>0</v>
      </c>
      <c r="T988" s="91">
        <f>S988*H988</f>
        <v>0</v>
      </c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R988" s="92" t="s">
        <v>201</v>
      </c>
      <c r="AT988" s="92" t="s">
        <v>158</v>
      </c>
      <c r="AU988" s="92" t="s">
        <v>83</v>
      </c>
      <c r="AY988" s="12" t="s">
        <v>156</v>
      </c>
      <c r="BE988" s="93">
        <f>IF(N988="základní",J988,0)</f>
        <v>0</v>
      </c>
      <c r="BF988" s="93">
        <f>IF(N988="snížená",J988,0)</f>
        <v>0</v>
      </c>
      <c r="BG988" s="93">
        <f>IF(N988="zákl. přenesená",J988,0)</f>
        <v>0</v>
      </c>
      <c r="BH988" s="93">
        <f>IF(N988="sníž. přenesená",J988,0)</f>
        <v>0</v>
      </c>
      <c r="BI988" s="93">
        <f>IF(N988="nulová",J988,0)</f>
        <v>0</v>
      </c>
      <c r="BJ988" s="12" t="s">
        <v>81</v>
      </c>
      <c r="BK988" s="93">
        <f>ROUND(I988*H988,2)</f>
        <v>0</v>
      </c>
      <c r="BL988" s="12" t="s">
        <v>201</v>
      </c>
      <c r="BM988" s="92" t="s">
        <v>903</v>
      </c>
    </row>
    <row r="989" spans="1:65" s="9" customFormat="1">
      <c r="B989" s="100"/>
      <c r="C989" s="276"/>
      <c r="D989" s="273" t="s">
        <v>164</v>
      </c>
      <c r="E989" s="277" t="s">
        <v>1</v>
      </c>
      <c r="F989" s="278" t="s">
        <v>904</v>
      </c>
      <c r="G989" s="276"/>
      <c r="H989" s="279">
        <v>283.99799999999999</v>
      </c>
      <c r="I989" s="102"/>
      <c r="J989" s="276"/>
      <c r="K989" s="276"/>
      <c r="L989" s="100"/>
      <c r="M989" s="103"/>
      <c r="N989" s="104"/>
      <c r="O989" s="104"/>
      <c r="P989" s="104"/>
      <c r="Q989" s="104"/>
      <c r="R989" s="104"/>
      <c r="S989" s="104"/>
      <c r="T989" s="105"/>
      <c r="AT989" s="101" t="s">
        <v>164</v>
      </c>
      <c r="AU989" s="101" t="s">
        <v>83</v>
      </c>
      <c r="AV989" s="9" t="s">
        <v>83</v>
      </c>
      <c r="AW989" s="9" t="s">
        <v>30</v>
      </c>
      <c r="AX989" s="9" t="s">
        <v>73</v>
      </c>
      <c r="AY989" s="101" t="s">
        <v>156</v>
      </c>
    </row>
    <row r="990" spans="1:65" s="10" customFormat="1">
      <c r="B990" s="106"/>
      <c r="C990" s="280"/>
      <c r="D990" s="273" t="s">
        <v>164</v>
      </c>
      <c r="E990" s="281" t="s">
        <v>1</v>
      </c>
      <c r="F990" s="282" t="s">
        <v>167</v>
      </c>
      <c r="G990" s="280"/>
      <c r="H990" s="283">
        <v>283.99799999999999</v>
      </c>
      <c r="I990" s="108"/>
      <c r="J990" s="280"/>
      <c r="K990" s="280"/>
      <c r="L990" s="106"/>
      <c r="M990" s="109"/>
      <c r="N990" s="110"/>
      <c r="O990" s="110"/>
      <c r="P990" s="110"/>
      <c r="Q990" s="110"/>
      <c r="R990" s="110"/>
      <c r="S990" s="110"/>
      <c r="T990" s="111"/>
      <c r="AT990" s="107" t="s">
        <v>164</v>
      </c>
      <c r="AU990" s="107" t="s">
        <v>83</v>
      </c>
      <c r="AV990" s="10" t="s">
        <v>163</v>
      </c>
      <c r="AW990" s="10" t="s">
        <v>30</v>
      </c>
      <c r="AX990" s="10" t="s">
        <v>81</v>
      </c>
      <c r="AY990" s="107" t="s">
        <v>156</v>
      </c>
    </row>
    <row r="991" spans="1:65" s="7" customFormat="1" ht="25.9" customHeight="1">
      <c r="B991" s="77"/>
      <c r="C991" s="260"/>
      <c r="D991" s="261" t="s">
        <v>72</v>
      </c>
      <c r="E991" s="262" t="s">
        <v>905</v>
      </c>
      <c r="F991" s="262" t="s">
        <v>906</v>
      </c>
      <c r="G991" s="260"/>
      <c r="H991" s="260"/>
      <c r="I991" s="79"/>
      <c r="J991" s="263">
        <f>BK991</f>
        <v>0</v>
      </c>
      <c r="K991" s="260"/>
      <c r="L991" s="77"/>
      <c r="M991" s="80"/>
      <c r="N991" s="81"/>
      <c r="O991" s="81"/>
      <c r="P991" s="82">
        <f>SUM(P992:P995)</f>
        <v>0</v>
      </c>
      <c r="Q991" s="81"/>
      <c r="R991" s="82">
        <f>SUM(R992:R995)</f>
        <v>0</v>
      </c>
      <c r="S991" s="81"/>
      <c r="T991" s="83">
        <f>SUM(T992:T995)</f>
        <v>0</v>
      </c>
      <c r="AR991" s="78" t="s">
        <v>163</v>
      </c>
      <c r="AT991" s="84" t="s">
        <v>72</v>
      </c>
      <c r="AU991" s="84" t="s">
        <v>73</v>
      </c>
      <c r="AY991" s="78" t="s">
        <v>156</v>
      </c>
      <c r="BK991" s="85">
        <f>SUM(BK992:BK995)</f>
        <v>0</v>
      </c>
    </row>
    <row r="992" spans="1:65" s="2" customFormat="1" ht="21.75" customHeight="1">
      <c r="A992" s="21"/>
      <c r="B992" s="86"/>
      <c r="C992" s="266" t="s">
        <v>907</v>
      </c>
      <c r="D992" s="266" t="s">
        <v>158</v>
      </c>
      <c r="E992" s="267" t="s">
        <v>908</v>
      </c>
      <c r="F992" s="268" t="s">
        <v>909</v>
      </c>
      <c r="G992" s="269" t="s">
        <v>910</v>
      </c>
      <c r="H992" s="270">
        <v>60</v>
      </c>
      <c r="I992" s="87"/>
      <c r="J992" s="271">
        <f>ROUND(I992*H992,2)</f>
        <v>0</v>
      </c>
      <c r="K992" s="268" t="s">
        <v>162</v>
      </c>
      <c r="L992" s="22"/>
      <c r="M992" s="88" t="s">
        <v>1</v>
      </c>
      <c r="N992" s="89" t="s">
        <v>38</v>
      </c>
      <c r="O992" s="36"/>
      <c r="P992" s="90">
        <f>O992*H992</f>
        <v>0</v>
      </c>
      <c r="Q992" s="90">
        <v>0</v>
      </c>
      <c r="R992" s="90">
        <f>Q992*H992</f>
        <v>0</v>
      </c>
      <c r="S992" s="90">
        <v>0</v>
      </c>
      <c r="T992" s="91">
        <f>S992*H992</f>
        <v>0</v>
      </c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R992" s="92" t="s">
        <v>911</v>
      </c>
      <c r="AT992" s="92" t="s">
        <v>158</v>
      </c>
      <c r="AU992" s="92" t="s">
        <v>81</v>
      </c>
      <c r="AY992" s="12" t="s">
        <v>156</v>
      </c>
      <c r="BE992" s="93">
        <f>IF(N992="základní",J992,0)</f>
        <v>0</v>
      </c>
      <c r="BF992" s="93">
        <f>IF(N992="snížená",J992,0)</f>
        <v>0</v>
      </c>
      <c r="BG992" s="93">
        <f>IF(N992="zákl. přenesená",J992,0)</f>
        <v>0</v>
      </c>
      <c r="BH992" s="93">
        <f>IF(N992="sníž. přenesená",J992,0)</f>
        <v>0</v>
      </c>
      <c r="BI992" s="93">
        <f>IF(N992="nulová",J992,0)</f>
        <v>0</v>
      </c>
      <c r="BJ992" s="12" t="s">
        <v>81</v>
      </c>
      <c r="BK992" s="93">
        <f>ROUND(I992*H992,2)</f>
        <v>0</v>
      </c>
      <c r="BL992" s="12" t="s">
        <v>911</v>
      </c>
      <c r="BM992" s="92" t="s">
        <v>912</v>
      </c>
    </row>
    <row r="993" spans="1:51" s="8" customFormat="1" ht="33.75">
      <c r="B993" s="94"/>
      <c r="C993" s="272"/>
      <c r="D993" s="273" t="s">
        <v>164</v>
      </c>
      <c r="E993" s="274" t="s">
        <v>1</v>
      </c>
      <c r="F993" s="275" t="s">
        <v>913</v>
      </c>
      <c r="G993" s="272"/>
      <c r="H993" s="274" t="s">
        <v>1</v>
      </c>
      <c r="I993" s="96"/>
      <c r="J993" s="272"/>
      <c r="K993" s="272"/>
      <c r="L993" s="94"/>
      <c r="M993" s="97"/>
      <c r="N993" s="98"/>
      <c r="O993" s="98"/>
      <c r="P993" s="98"/>
      <c r="Q993" s="98"/>
      <c r="R993" s="98"/>
      <c r="S993" s="98"/>
      <c r="T993" s="99"/>
      <c r="AT993" s="95" t="s">
        <v>164</v>
      </c>
      <c r="AU993" s="95" t="s">
        <v>81</v>
      </c>
      <c r="AV993" s="8" t="s">
        <v>81</v>
      </c>
      <c r="AW993" s="8" t="s">
        <v>30</v>
      </c>
      <c r="AX993" s="8" t="s">
        <v>73</v>
      </c>
      <c r="AY993" s="95" t="s">
        <v>156</v>
      </c>
    </row>
    <row r="994" spans="1:51" s="9" customFormat="1">
      <c r="B994" s="100"/>
      <c r="C994" s="276"/>
      <c r="D994" s="273" t="s">
        <v>164</v>
      </c>
      <c r="E994" s="277" t="s">
        <v>1</v>
      </c>
      <c r="F994" s="278" t="s">
        <v>914</v>
      </c>
      <c r="G994" s="276"/>
      <c r="H994" s="279">
        <v>60</v>
      </c>
      <c r="I994" s="102"/>
      <c r="J994" s="276"/>
      <c r="K994" s="276"/>
      <c r="L994" s="100"/>
      <c r="M994" s="103"/>
      <c r="N994" s="104"/>
      <c r="O994" s="104"/>
      <c r="P994" s="104"/>
      <c r="Q994" s="104"/>
      <c r="R994" s="104"/>
      <c r="S994" s="104"/>
      <c r="T994" s="105"/>
      <c r="AT994" s="101" t="s">
        <v>164</v>
      </c>
      <c r="AU994" s="101" t="s">
        <v>81</v>
      </c>
      <c r="AV994" s="9" t="s">
        <v>83</v>
      </c>
      <c r="AW994" s="9" t="s">
        <v>30</v>
      </c>
      <c r="AX994" s="9" t="s">
        <v>73</v>
      </c>
      <c r="AY994" s="101" t="s">
        <v>156</v>
      </c>
    </row>
    <row r="995" spans="1:51" s="10" customFormat="1">
      <c r="B995" s="106"/>
      <c r="C995" s="280"/>
      <c r="D995" s="273" t="s">
        <v>164</v>
      </c>
      <c r="E995" s="281" t="s">
        <v>1</v>
      </c>
      <c r="F995" s="282" t="s">
        <v>167</v>
      </c>
      <c r="G995" s="280"/>
      <c r="H995" s="283">
        <v>60</v>
      </c>
      <c r="I995" s="108"/>
      <c r="J995" s="280"/>
      <c r="K995" s="280"/>
      <c r="L995" s="106"/>
      <c r="M995" s="125"/>
      <c r="N995" s="126"/>
      <c r="O995" s="126"/>
      <c r="P995" s="126"/>
      <c r="Q995" s="126"/>
      <c r="R995" s="126"/>
      <c r="S995" s="126"/>
      <c r="T995" s="127"/>
      <c r="AT995" s="107" t="s">
        <v>164</v>
      </c>
      <c r="AU995" s="107" t="s">
        <v>81</v>
      </c>
      <c r="AV995" s="10" t="s">
        <v>163</v>
      </c>
      <c r="AW995" s="10" t="s">
        <v>30</v>
      </c>
      <c r="AX995" s="10" t="s">
        <v>81</v>
      </c>
      <c r="AY995" s="107" t="s">
        <v>156</v>
      </c>
    </row>
    <row r="996" spans="1:51" s="2" customFormat="1" ht="6.95" customHeight="1">
      <c r="A996" s="21"/>
      <c r="B996" s="30"/>
      <c r="C996" s="31"/>
      <c r="D996" s="31"/>
      <c r="E996" s="31"/>
      <c r="F996" s="31"/>
      <c r="G996" s="31"/>
      <c r="H996" s="31"/>
      <c r="I996" s="306"/>
      <c r="J996" s="31"/>
      <c r="K996" s="31"/>
      <c r="L996" s="22"/>
      <c r="M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</row>
  </sheetData>
  <sheetProtection algorithmName="SHA-512" hashValue="syUp3yyu2fF5AbLtXMyGFMFY8PYwpU/Msz0wu7GKKAG2q5bacIhpW9VLQBdt2EBD/jyJ5aXPlEXr6+aDZt8Avg==" saltValue="HiWIYm+PkbYsL8c3C1sKsA==" spinCount="100000" sheet="1" objects="1" scenarios="1"/>
  <autoFilter ref="C134:K995" xr:uid="{00000000-0009-0000-0000-000001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99"/>
  <sheetViews>
    <sheetView showGridLines="0" topLeftCell="A110" workbookViewId="0">
      <selection activeCell="J104" sqref="J104:AF104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86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915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ROUND(J125,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ROUND((SUM(BE125:BE398)),  2)</f>
        <v>0</v>
      </c>
      <c r="G33" s="162"/>
      <c r="H33" s="162"/>
      <c r="I33" s="301">
        <v>0.21</v>
      </c>
      <c r="J33" s="326">
        <f>ROUND(((SUM(BE125:BE398))*I33),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ROUND((SUM(BF125:BF398)),  2)</f>
        <v>0</v>
      </c>
      <c r="G34" s="162"/>
      <c r="H34" s="162"/>
      <c r="I34" s="301">
        <v>0.15</v>
      </c>
      <c r="J34" s="326">
        <f>ROUND(((SUM(BF125:BF398))*I34),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ROUND((SUM(BG125:BG398)),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ROUND((SUM(BH125:BH398)),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ROUND((SUM(BI125:BI398)),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01.1 - Zateplení obvodové...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J125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339" customFormat="1" ht="24.95" customHeight="1">
      <c r="B97" s="340"/>
      <c r="D97" s="341" t="s">
        <v>122</v>
      </c>
      <c r="E97" s="342"/>
      <c r="F97" s="342"/>
      <c r="G97" s="342"/>
      <c r="H97" s="342"/>
      <c r="I97" s="309"/>
      <c r="J97" s="343">
        <f>J126</f>
        <v>0</v>
      </c>
      <c r="L97" s="340"/>
    </row>
    <row r="98" spans="1:31" s="344" customFormat="1" ht="19.899999999999999" customHeight="1">
      <c r="B98" s="345"/>
      <c r="D98" s="346" t="s">
        <v>126</v>
      </c>
      <c r="E98" s="347"/>
      <c r="F98" s="347"/>
      <c r="G98" s="347"/>
      <c r="H98" s="347"/>
      <c r="I98" s="310"/>
      <c r="J98" s="348">
        <f>J127</f>
        <v>0</v>
      </c>
      <c r="L98" s="345"/>
    </row>
    <row r="99" spans="1:31" s="344" customFormat="1" ht="19.899999999999999" customHeight="1">
      <c r="B99" s="345"/>
      <c r="D99" s="346" t="s">
        <v>127</v>
      </c>
      <c r="E99" s="347"/>
      <c r="F99" s="347"/>
      <c r="G99" s="347"/>
      <c r="H99" s="347"/>
      <c r="I99" s="310"/>
      <c r="J99" s="348">
        <f>J283</f>
        <v>0</v>
      </c>
      <c r="L99" s="345"/>
    </row>
    <row r="100" spans="1:31" s="344" customFormat="1" ht="19.899999999999999" customHeight="1">
      <c r="B100" s="345"/>
      <c r="D100" s="346" t="s">
        <v>128</v>
      </c>
      <c r="E100" s="347"/>
      <c r="F100" s="347"/>
      <c r="G100" s="347"/>
      <c r="H100" s="347"/>
      <c r="I100" s="310"/>
      <c r="J100" s="348">
        <f>J322</f>
        <v>0</v>
      </c>
      <c r="L100" s="345"/>
    </row>
    <row r="101" spans="1:31" s="344" customFormat="1" ht="19.899999999999999" customHeight="1">
      <c r="B101" s="345"/>
      <c r="D101" s="346" t="s">
        <v>129</v>
      </c>
      <c r="E101" s="347"/>
      <c r="F101" s="347"/>
      <c r="G101" s="347"/>
      <c r="H101" s="347"/>
      <c r="I101" s="310"/>
      <c r="J101" s="348">
        <f>J329</f>
        <v>0</v>
      </c>
      <c r="L101" s="345"/>
    </row>
    <row r="102" spans="1:31" s="339" customFormat="1" ht="24.95" customHeight="1">
      <c r="B102" s="340"/>
      <c r="D102" s="341" t="s">
        <v>130</v>
      </c>
      <c r="E102" s="342"/>
      <c r="F102" s="342"/>
      <c r="G102" s="342"/>
      <c r="H102" s="342"/>
      <c r="I102" s="309"/>
      <c r="J102" s="343" t="s">
        <v>103</v>
      </c>
      <c r="L102" s="340"/>
    </row>
    <row r="103" spans="1:31" s="344" customFormat="1" ht="19.899999999999999" customHeight="1">
      <c r="B103" s="345"/>
      <c r="D103" s="346" t="s">
        <v>136</v>
      </c>
      <c r="E103" s="347"/>
      <c r="F103" s="347"/>
      <c r="G103" s="347"/>
      <c r="H103" s="347"/>
      <c r="I103" s="310"/>
      <c r="J103" s="348">
        <f>J332</f>
        <v>0</v>
      </c>
      <c r="L103" s="345"/>
    </row>
    <row r="104" spans="1:31" s="344" customFormat="1" ht="19.899999999999999" customHeight="1">
      <c r="B104" s="345"/>
      <c r="D104" s="346" t="s">
        <v>916</v>
      </c>
      <c r="E104" s="347"/>
      <c r="F104" s="347"/>
      <c r="G104" s="347"/>
      <c r="H104" s="347"/>
      <c r="I104" s="310"/>
      <c r="J104" s="348">
        <f>J358</f>
        <v>0</v>
      </c>
      <c r="L104" s="345"/>
    </row>
    <row r="105" spans="1:31" s="339" customFormat="1" ht="24.95" customHeight="1">
      <c r="B105" s="340"/>
      <c r="D105" s="341" t="s">
        <v>140</v>
      </c>
      <c r="E105" s="342"/>
      <c r="F105" s="342"/>
      <c r="G105" s="342"/>
      <c r="H105" s="342"/>
      <c r="I105" s="309"/>
      <c r="J105" s="343">
        <f>J394</f>
        <v>0</v>
      </c>
      <c r="L105" s="340"/>
    </row>
    <row r="106" spans="1:31" s="168" customFormat="1" ht="21.75" customHeight="1">
      <c r="A106" s="162"/>
      <c r="B106" s="163"/>
      <c r="C106" s="162"/>
      <c r="D106" s="162"/>
      <c r="E106" s="162"/>
      <c r="F106" s="162"/>
      <c r="G106" s="162"/>
      <c r="H106" s="162"/>
      <c r="I106" s="116"/>
      <c r="J106" s="162"/>
      <c r="K106" s="162"/>
      <c r="L106" s="184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</row>
    <row r="107" spans="1:31" s="168" customFormat="1" ht="6.95" customHeight="1">
      <c r="A107" s="162"/>
      <c r="B107" s="189"/>
      <c r="C107" s="190"/>
      <c r="D107" s="190"/>
      <c r="E107" s="190"/>
      <c r="F107" s="190"/>
      <c r="G107" s="190"/>
      <c r="H107" s="190"/>
      <c r="I107" s="306"/>
      <c r="J107" s="190"/>
      <c r="K107" s="190"/>
      <c r="L107" s="184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</row>
    <row r="111" spans="1:31" s="168" customFormat="1" ht="6.95" customHeight="1">
      <c r="A111" s="162"/>
      <c r="B111" s="191"/>
      <c r="C111" s="192"/>
      <c r="D111" s="192"/>
      <c r="E111" s="192"/>
      <c r="F111" s="192"/>
      <c r="G111" s="192"/>
      <c r="H111" s="192"/>
      <c r="I111" s="307"/>
      <c r="J111" s="192"/>
      <c r="K111" s="192"/>
      <c r="L111" s="184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</row>
    <row r="112" spans="1:31" s="168" customFormat="1" ht="24.95" customHeight="1">
      <c r="A112" s="162"/>
      <c r="B112" s="163"/>
      <c r="C112" s="145" t="s">
        <v>141</v>
      </c>
      <c r="D112" s="162"/>
      <c r="E112" s="162"/>
      <c r="F112" s="162"/>
      <c r="G112" s="162"/>
      <c r="H112" s="162"/>
      <c r="I112" s="116"/>
      <c r="J112" s="162"/>
      <c r="K112" s="16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5" s="168" customFormat="1" ht="6.95" customHeight="1">
      <c r="A113" s="162"/>
      <c r="B113" s="163"/>
      <c r="C113" s="162"/>
      <c r="D113" s="162"/>
      <c r="E113" s="162"/>
      <c r="F113" s="162"/>
      <c r="G113" s="162"/>
      <c r="H113" s="162"/>
      <c r="I113" s="116"/>
      <c r="J113" s="162"/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168" customFormat="1" ht="12" customHeight="1">
      <c r="A114" s="162"/>
      <c r="B114" s="163"/>
      <c r="C114" s="154" t="s">
        <v>16</v>
      </c>
      <c r="D114" s="162"/>
      <c r="E114" s="162"/>
      <c r="F114" s="162"/>
      <c r="G114" s="162"/>
      <c r="H114" s="162"/>
      <c r="I114" s="116"/>
      <c r="J114" s="162"/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5" s="168" customFormat="1" ht="26.25" customHeight="1">
      <c r="A115" s="162"/>
      <c r="B115" s="163"/>
      <c r="C115" s="162"/>
      <c r="D115" s="162"/>
      <c r="E115" s="313" t="str">
        <f>E7</f>
        <v>Snížení energetické náročnost budovy školy gymnázia SOŠ a VOŠ,Nový Bydžov</v>
      </c>
      <c r="F115" s="314"/>
      <c r="G115" s="314"/>
      <c r="H115" s="314"/>
      <c r="I115" s="116"/>
      <c r="J115" s="162"/>
      <c r="K115" s="162"/>
      <c r="L115" s="184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</row>
    <row r="116" spans="1:65" s="168" customFormat="1" ht="12" customHeight="1">
      <c r="A116" s="162"/>
      <c r="B116" s="163"/>
      <c r="C116" s="154" t="s">
        <v>115</v>
      </c>
      <c r="D116" s="162"/>
      <c r="E116" s="162"/>
      <c r="F116" s="162"/>
      <c r="G116" s="162"/>
      <c r="H116" s="162"/>
      <c r="I116" s="116"/>
      <c r="J116" s="162"/>
      <c r="K116" s="162"/>
      <c r="L116" s="184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</row>
    <row r="117" spans="1:65" s="168" customFormat="1" ht="16.5" customHeight="1">
      <c r="A117" s="162"/>
      <c r="B117" s="163"/>
      <c r="C117" s="162"/>
      <c r="D117" s="162"/>
      <c r="E117" s="198" t="str">
        <f>E9</f>
        <v>01.1 - Zateplení obvodové...</v>
      </c>
      <c r="F117" s="315"/>
      <c r="G117" s="315"/>
      <c r="H117" s="315"/>
      <c r="I117" s="116"/>
      <c r="J117" s="162"/>
      <c r="K117" s="162"/>
      <c r="L117" s="184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5" s="168" customFormat="1" ht="6.95" customHeight="1">
      <c r="A118" s="162"/>
      <c r="B118" s="163"/>
      <c r="C118" s="162"/>
      <c r="D118" s="162"/>
      <c r="E118" s="162"/>
      <c r="F118" s="162"/>
      <c r="G118" s="162"/>
      <c r="H118" s="162"/>
      <c r="I118" s="116"/>
      <c r="J118" s="162"/>
      <c r="K118" s="162"/>
      <c r="L118" s="184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</row>
    <row r="119" spans="1:65" s="168" customFormat="1" ht="12" customHeight="1">
      <c r="A119" s="162"/>
      <c r="B119" s="163"/>
      <c r="C119" s="154" t="s">
        <v>20</v>
      </c>
      <c r="D119" s="162"/>
      <c r="E119" s="162"/>
      <c r="F119" s="155" t="str">
        <f>F12</f>
        <v xml:space="preserve"> </v>
      </c>
      <c r="G119" s="162"/>
      <c r="H119" s="162"/>
      <c r="I119" s="297" t="s">
        <v>22</v>
      </c>
      <c r="J119" s="316" t="str">
        <f>IF(J12="","",J12)</f>
        <v>25. 3. 2022</v>
      </c>
      <c r="K119" s="162"/>
      <c r="L119" s="184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</row>
    <row r="120" spans="1:65" s="168" customFormat="1" ht="6.95" customHeight="1">
      <c r="A120" s="162"/>
      <c r="B120" s="163"/>
      <c r="C120" s="162"/>
      <c r="D120" s="162"/>
      <c r="E120" s="162"/>
      <c r="F120" s="162"/>
      <c r="G120" s="162"/>
      <c r="H120" s="162"/>
      <c r="I120" s="116"/>
      <c r="J120" s="162"/>
      <c r="K120" s="162"/>
      <c r="L120" s="184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</row>
    <row r="121" spans="1:65" s="168" customFormat="1" ht="15.2" customHeight="1">
      <c r="A121" s="162"/>
      <c r="B121" s="163"/>
      <c r="C121" s="154" t="s">
        <v>24</v>
      </c>
      <c r="D121" s="162"/>
      <c r="E121" s="162"/>
      <c r="F121" s="155" t="str">
        <f>E15</f>
        <v xml:space="preserve"> </v>
      </c>
      <c r="G121" s="162"/>
      <c r="H121" s="162"/>
      <c r="I121" s="297" t="s">
        <v>29</v>
      </c>
      <c r="J121" s="335" t="str">
        <f>E21</f>
        <v xml:space="preserve"> </v>
      </c>
      <c r="K121" s="162"/>
      <c r="L121" s="184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pans="1:65" s="168" customFormat="1" ht="15.2" customHeight="1">
      <c r="A122" s="162"/>
      <c r="B122" s="163"/>
      <c r="C122" s="154" t="s">
        <v>27</v>
      </c>
      <c r="D122" s="162"/>
      <c r="E122" s="162"/>
      <c r="F122" s="155" t="str">
        <f>IF(E18="","",E18)</f>
        <v>Vyplň údaj</v>
      </c>
      <c r="G122" s="162"/>
      <c r="H122" s="162"/>
      <c r="I122" s="297" t="s">
        <v>31</v>
      </c>
      <c r="J122" s="335" t="str">
        <f>E24</f>
        <v xml:space="preserve"> </v>
      </c>
      <c r="K122" s="162"/>
      <c r="L122" s="184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pans="1:65" s="168" customFormat="1" ht="10.35" customHeight="1">
      <c r="A123" s="162"/>
      <c r="B123" s="163"/>
      <c r="C123" s="162"/>
      <c r="D123" s="162"/>
      <c r="E123" s="162"/>
      <c r="F123" s="162"/>
      <c r="G123" s="162"/>
      <c r="H123" s="162"/>
      <c r="I123" s="116"/>
      <c r="J123" s="162"/>
      <c r="K123" s="162"/>
      <c r="L123" s="184"/>
      <c r="S123" s="162"/>
      <c r="T123" s="162"/>
      <c r="U123" s="162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/>
    </row>
    <row r="124" spans="1:65" s="352" customFormat="1" ht="29.25" customHeight="1">
      <c r="A124" s="349"/>
      <c r="B124" s="350"/>
      <c r="C124" s="256" t="s">
        <v>142</v>
      </c>
      <c r="D124" s="257" t="s">
        <v>58</v>
      </c>
      <c r="E124" s="257" t="s">
        <v>54</v>
      </c>
      <c r="F124" s="257" t="s">
        <v>55</v>
      </c>
      <c r="G124" s="257" t="s">
        <v>143</v>
      </c>
      <c r="H124" s="257" t="s">
        <v>144</v>
      </c>
      <c r="I124" s="311" t="s">
        <v>145</v>
      </c>
      <c r="J124" s="257" t="s">
        <v>119</v>
      </c>
      <c r="K124" s="258" t="s">
        <v>146</v>
      </c>
      <c r="L124" s="351"/>
      <c r="M124" s="219" t="s">
        <v>1</v>
      </c>
      <c r="N124" s="220" t="s">
        <v>37</v>
      </c>
      <c r="O124" s="220" t="s">
        <v>147</v>
      </c>
      <c r="P124" s="220" t="s">
        <v>148</v>
      </c>
      <c r="Q124" s="220" t="s">
        <v>149</v>
      </c>
      <c r="R124" s="220" t="s">
        <v>150</v>
      </c>
      <c r="S124" s="220" t="s">
        <v>151</v>
      </c>
      <c r="T124" s="221" t="s">
        <v>152</v>
      </c>
      <c r="U124" s="349"/>
      <c r="V124" s="349"/>
      <c r="W124" s="349"/>
      <c r="X124" s="349"/>
      <c r="Y124" s="349"/>
      <c r="Z124" s="349"/>
      <c r="AA124" s="349"/>
      <c r="AB124" s="349"/>
      <c r="AC124" s="349"/>
      <c r="AD124" s="349"/>
      <c r="AE124" s="349"/>
    </row>
    <row r="125" spans="1:65" s="168" customFormat="1" ht="22.9" customHeight="1">
      <c r="A125" s="162"/>
      <c r="B125" s="163"/>
      <c r="C125" s="227" t="s">
        <v>153</v>
      </c>
      <c r="D125" s="162"/>
      <c r="E125" s="162"/>
      <c r="F125" s="162"/>
      <c r="G125" s="162"/>
      <c r="H125" s="162"/>
      <c r="I125" s="116"/>
      <c r="J125" s="259">
        <f>BK125</f>
        <v>0</v>
      </c>
      <c r="K125" s="162"/>
      <c r="L125" s="163"/>
      <c r="M125" s="222"/>
      <c r="N125" s="206"/>
      <c r="O125" s="223"/>
      <c r="P125" s="353">
        <f>P126+P331+P394</f>
        <v>0</v>
      </c>
      <c r="Q125" s="223"/>
      <c r="R125" s="353">
        <f>R126+R331+R394</f>
        <v>38.524675109999997</v>
      </c>
      <c r="S125" s="223"/>
      <c r="T125" s="354">
        <f>T126+T331+T394</f>
        <v>9.425453000000001</v>
      </c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  <c r="AT125" s="141" t="s">
        <v>72</v>
      </c>
      <c r="AU125" s="141" t="s">
        <v>121</v>
      </c>
      <c r="BK125" s="355">
        <f>BK126+BK331+BK394</f>
        <v>0</v>
      </c>
    </row>
    <row r="126" spans="1:65" s="260" customFormat="1" ht="25.9" customHeight="1">
      <c r="B126" s="356"/>
      <c r="D126" s="261" t="s">
        <v>72</v>
      </c>
      <c r="E126" s="262" t="s">
        <v>154</v>
      </c>
      <c r="F126" s="262" t="s">
        <v>155</v>
      </c>
      <c r="I126" s="79"/>
      <c r="J126" s="263">
        <f>BK126</f>
        <v>0</v>
      </c>
      <c r="L126" s="356"/>
      <c r="M126" s="357"/>
      <c r="N126" s="358"/>
      <c r="O126" s="358"/>
      <c r="P126" s="359">
        <f>P127+P283+P322+P329</f>
        <v>0</v>
      </c>
      <c r="Q126" s="358"/>
      <c r="R126" s="359">
        <f>R127+R283+R322+R329</f>
        <v>37.023287959999998</v>
      </c>
      <c r="S126" s="358"/>
      <c r="T126" s="360">
        <f>T127+T283+T322+T329</f>
        <v>8.686300000000001</v>
      </c>
      <c r="AR126" s="261" t="s">
        <v>81</v>
      </c>
      <c r="AT126" s="361" t="s">
        <v>72</v>
      </c>
      <c r="AU126" s="361" t="s">
        <v>73</v>
      </c>
      <c r="AY126" s="261" t="s">
        <v>156</v>
      </c>
      <c r="BK126" s="362">
        <f>BK127+BK283+BK322+BK329</f>
        <v>0</v>
      </c>
    </row>
    <row r="127" spans="1:65" s="260" customFormat="1" ht="22.9" customHeight="1">
      <c r="B127" s="356"/>
      <c r="D127" s="261" t="s">
        <v>72</v>
      </c>
      <c r="E127" s="264" t="s">
        <v>173</v>
      </c>
      <c r="F127" s="264" t="s">
        <v>203</v>
      </c>
      <c r="I127" s="79"/>
      <c r="J127" s="265">
        <f>BK127</f>
        <v>0</v>
      </c>
      <c r="L127" s="356"/>
      <c r="M127" s="357"/>
      <c r="N127" s="358"/>
      <c r="O127" s="358"/>
      <c r="P127" s="359">
        <f>SUM(P128:P282)</f>
        <v>0</v>
      </c>
      <c r="Q127" s="358"/>
      <c r="R127" s="359">
        <f>SUM(R128:R282)</f>
        <v>37.019927959999997</v>
      </c>
      <c r="S127" s="358"/>
      <c r="T127" s="360">
        <f>SUM(T128:T282)</f>
        <v>0.33600000000000002</v>
      </c>
      <c r="AR127" s="261" t="s">
        <v>81</v>
      </c>
      <c r="AT127" s="361" t="s">
        <v>72</v>
      </c>
      <c r="AU127" s="361" t="s">
        <v>81</v>
      </c>
      <c r="AY127" s="261" t="s">
        <v>156</v>
      </c>
      <c r="BK127" s="362">
        <f>SUM(BK128:BK282)</f>
        <v>0</v>
      </c>
    </row>
    <row r="128" spans="1:65" s="168" customFormat="1" ht="24.2" customHeight="1">
      <c r="A128" s="162"/>
      <c r="B128" s="163"/>
      <c r="C128" s="266" t="s">
        <v>81</v>
      </c>
      <c r="D128" s="266" t="s">
        <v>158</v>
      </c>
      <c r="E128" s="267" t="s">
        <v>205</v>
      </c>
      <c r="F128" s="268" t="s">
        <v>206</v>
      </c>
      <c r="G128" s="269" t="s">
        <v>161</v>
      </c>
      <c r="H128" s="270">
        <v>84</v>
      </c>
      <c r="I128" s="87"/>
      <c r="J128" s="271">
        <f>ROUND(I128*H128,2)</f>
        <v>0</v>
      </c>
      <c r="K128" s="268" t="s">
        <v>162</v>
      </c>
      <c r="L128" s="163"/>
      <c r="M128" s="363" t="s">
        <v>1</v>
      </c>
      <c r="N128" s="364" t="s">
        <v>38</v>
      </c>
      <c r="O128" s="210"/>
      <c r="P128" s="365">
        <f>O128*H128</f>
        <v>0</v>
      </c>
      <c r="Q128" s="365">
        <v>2.2000000000000001E-4</v>
      </c>
      <c r="R128" s="365">
        <f>Q128*H128</f>
        <v>1.848E-2</v>
      </c>
      <c r="S128" s="365">
        <v>2E-3</v>
      </c>
      <c r="T128" s="366">
        <f>S128*H128</f>
        <v>0.16800000000000001</v>
      </c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  <c r="AR128" s="367" t="s">
        <v>163</v>
      </c>
      <c r="AT128" s="367" t="s">
        <v>158</v>
      </c>
      <c r="AU128" s="367" t="s">
        <v>83</v>
      </c>
      <c r="AY128" s="141" t="s">
        <v>156</v>
      </c>
      <c r="BE128" s="368">
        <f>IF(N128="základní",J128,0)</f>
        <v>0</v>
      </c>
      <c r="BF128" s="368">
        <f>IF(N128="snížená",J128,0)</f>
        <v>0</v>
      </c>
      <c r="BG128" s="368">
        <f>IF(N128="zákl. přenesená",J128,0)</f>
        <v>0</v>
      </c>
      <c r="BH128" s="368">
        <f>IF(N128="sníž. přenesená",J128,0)</f>
        <v>0</v>
      </c>
      <c r="BI128" s="368">
        <f>IF(N128="nulová",J128,0)</f>
        <v>0</v>
      </c>
      <c r="BJ128" s="141" t="s">
        <v>81</v>
      </c>
      <c r="BK128" s="368">
        <f>ROUND(I128*H128,2)</f>
        <v>0</v>
      </c>
      <c r="BL128" s="141" t="s">
        <v>163</v>
      </c>
      <c r="BM128" s="367" t="s">
        <v>83</v>
      </c>
    </row>
    <row r="129" spans="1:65" s="272" customFormat="1">
      <c r="B129" s="369"/>
      <c r="D129" s="273" t="s">
        <v>164</v>
      </c>
      <c r="E129" s="274" t="s">
        <v>1</v>
      </c>
      <c r="F129" s="275" t="s">
        <v>208</v>
      </c>
      <c r="H129" s="274" t="s">
        <v>1</v>
      </c>
      <c r="I129" s="96"/>
      <c r="L129" s="369"/>
      <c r="M129" s="370"/>
      <c r="N129" s="371"/>
      <c r="O129" s="371"/>
      <c r="P129" s="371"/>
      <c r="Q129" s="371"/>
      <c r="R129" s="371"/>
      <c r="S129" s="371"/>
      <c r="T129" s="372"/>
      <c r="AT129" s="274" t="s">
        <v>164</v>
      </c>
      <c r="AU129" s="274" t="s">
        <v>83</v>
      </c>
      <c r="AV129" s="272" t="s">
        <v>81</v>
      </c>
      <c r="AW129" s="272" t="s">
        <v>30</v>
      </c>
      <c r="AX129" s="272" t="s">
        <v>73</v>
      </c>
      <c r="AY129" s="274" t="s">
        <v>156</v>
      </c>
    </row>
    <row r="130" spans="1:65" s="276" customFormat="1">
      <c r="B130" s="373"/>
      <c r="D130" s="273" t="s">
        <v>164</v>
      </c>
      <c r="E130" s="277" t="s">
        <v>1</v>
      </c>
      <c r="F130" s="278" t="s">
        <v>917</v>
      </c>
      <c r="H130" s="279">
        <v>84</v>
      </c>
      <c r="I130" s="102"/>
      <c r="L130" s="373"/>
      <c r="M130" s="374"/>
      <c r="N130" s="375"/>
      <c r="O130" s="375"/>
      <c r="P130" s="375"/>
      <c r="Q130" s="375"/>
      <c r="R130" s="375"/>
      <c r="S130" s="375"/>
      <c r="T130" s="376"/>
      <c r="AT130" s="277" t="s">
        <v>164</v>
      </c>
      <c r="AU130" s="277" t="s">
        <v>83</v>
      </c>
      <c r="AV130" s="276" t="s">
        <v>83</v>
      </c>
      <c r="AW130" s="276" t="s">
        <v>30</v>
      </c>
      <c r="AX130" s="276" t="s">
        <v>73</v>
      </c>
      <c r="AY130" s="277" t="s">
        <v>156</v>
      </c>
    </row>
    <row r="131" spans="1:65" s="280" customFormat="1">
      <c r="B131" s="377"/>
      <c r="D131" s="273" t="s">
        <v>164</v>
      </c>
      <c r="E131" s="281" t="s">
        <v>1</v>
      </c>
      <c r="F131" s="282" t="s">
        <v>167</v>
      </c>
      <c r="H131" s="283">
        <v>84</v>
      </c>
      <c r="I131" s="108"/>
      <c r="L131" s="377"/>
      <c r="M131" s="378"/>
      <c r="N131" s="379"/>
      <c r="O131" s="379"/>
      <c r="P131" s="379"/>
      <c r="Q131" s="379"/>
      <c r="R131" s="379"/>
      <c r="S131" s="379"/>
      <c r="T131" s="380"/>
      <c r="AT131" s="281" t="s">
        <v>164</v>
      </c>
      <c r="AU131" s="281" t="s">
        <v>83</v>
      </c>
      <c r="AV131" s="280" t="s">
        <v>163</v>
      </c>
      <c r="AW131" s="280" t="s">
        <v>30</v>
      </c>
      <c r="AX131" s="280" t="s">
        <v>81</v>
      </c>
      <c r="AY131" s="281" t="s">
        <v>156</v>
      </c>
    </row>
    <row r="132" spans="1:65" s="168" customFormat="1" ht="24.2" customHeight="1">
      <c r="A132" s="162"/>
      <c r="B132" s="163"/>
      <c r="C132" s="266" t="s">
        <v>83</v>
      </c>
      <c r="D132" s="266" t="s">
        <v>158</v>
      </c>
      <c r="E132" s="267" t="s">
        <v>245</v>
      </c>
      <c r="F132" s="268" t="s">
        <v>246</v>
      </c>
      <c r="G132" s="269" t="s">
        <v>161</v>
      </c>
      <c r="H132" s="270">
        <v>839.98</v>
      </c>
      <c r="I132" s="87"/>
      <c r="J132" s="271">
        <f>ROUND(I132*H132,2)</f>
        <v>0</v>
      </c>
      <c r="K132" s="268" t="s">
        <v>162</v>
      </c>
      <c r="L132" s="163"/>
      <c r="M132" s="363" t="s">
        <v>1</v>
      </c>
      <c r="N132" s="364" t="s">
        <v>38</v>
      </c>
      <c r="O132" s="210"/>
      <c r="P132" s="365">
        <f>O132*H132</f>
        <v>0</v>
      </c>
      <c r="Q132" s="365">
        <v>7.3499999999999998E-3</v>
      </c>
      <c r="R132" s="365">
        <f>Q132*H132</f>
        <v>6.1738530000000003</v>
      </c>
      <c r="S132" s="365">
        <v>0</v>
      </c>
      <c r="T132" s="366">
        <f>S132*H132</f>
        <v>0</v>
      </c>
      <c r="U132" s="162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/>
      <c r="AR132" s="367" t="s">
        <v>163</v>
      </c>
      <c r="AT132" s="367" t="s">
        <v>158</v>
      </c>
      <c r="AU132" s="367" t="s">
        <v>83</v>
      </c>
      <c r="AY132" s="141" t="s">
        <v>156</v>
      </c>
      <c r="BE132" s="368">
        <f>IF(N132="základní",J132,0)</f>
        <v>0</v>
      </c>
      <c r="BF132" s="368">
        <f>IF(N132="snížená",J132,0)</f>
        <v>0</v>
      </c>
      <c r="BG132" s="368">
        <f>IF(N132="zákl. přenesená",J132,0)</f>
        <v>0</v>
      </c>
      <c r="BH132" s="368">
        <f>IF(N132="sníž. přenesená",J132,0)</f>
        <v>0</v>
      </c>
      <c r="BI132" s="368">
        <f>IF(N132="nulová",J132,0)</f>
        <v>0</v>
      </c>
      <c r="BJ132" s="141" t="s">
        <v>81</v>
      </c>
      <c r="BK132" s="368">
        <f>ROUND(I132*H132,2)</f>
        <v>0</v>
      </c>
      <c r="BL132" s="141" t="s">
        <v>163</v>
      </c>
      <c r="BM132" s="367" t="s">
        <v>163</v>
      </c>
    </row>
    <row r="133" spans="1:65" s="272" customFormat="1" ht="22.5">
      <c r="B133" s="369"/>
      <c r="D133" s="273" t="s">
        <v>164</v>
      </c>
      <c r="E133" s="274" t="s">
        <v>1</v>
      </c>
      <c r="F133" s="275" t="s">
        <v>248</v>
      </c>
      <c r="H133" s="274" t="s">
        <v>1</v>
      </c>
      <c r="I133" s="96"/>
      <c r="L133" s="369"/>
      <c r="M133" s="370"/>
      <c r="N133" s="371"/>
      <c r="O133" s="371"/>
      <c r="P133" s="371"/>
      <c r="Q133" s="371"/>
      <c r="R133" s="371"/>
      <c r="S133" s="371"/>
      <c r="T133" s="372"/>
      <c r="AT133" s="274" t="s">
        <v>164</v>
      </c>
      <c r="AU133" s="274" t="s">
        <v>83</v>
      </c>
      <c r="AV133" s="272" t="s">
        <v>81</v>
      </c>
      <c r="AW133" s="272" t="s">
        <v>30</v>
      </c>
      <c r="AX133" s="272" t="s">
        <v>73</v>
      </c>
      <c r="AY133" s="274" t="s">
        <v>156</v>
      </c>
    </row>
    <row r="134" spans="1:65" s="276" customFormat="1">
      <c r="B134" s="373"/>
      <c r="D134" s="273" t="s">
        <v>164</v>
      </c>
      <c r="E134" s="277" t="s">
        <v>1</v>
      </c>
      <c r="F134" s="278" t="s">
        <v>918</v>
      </c>
      <c r="H134" s="279">
        <v>839.98</v>
      </c>
      <c r="I134" s="102"/>
      <c r="L134" s="373"/>
      <c r="M134" s="374"/>
      <c r="N134" s="375"/>
      <c r="O134" s="375"/>
      <c r="P134" s="375"/>
      <c r="Q134" s="375"/>
      <c r="R134" s="375"/>
      <c r="S134" s="375"/>
      <c r="T134" s="376"/>
      <c r="AT134" s="277" t="s">
        <v>164</v>
      </c>
      <c r="AU134" s="277" t="s">
        <v>83</v>
      </c>
      <c r="AV134" s="276" t="s">
        <v>83</v>
      </c>
      <c r="AW134" s="276" t="s">
        <v>30</v>
      </c>
      <c r="AX134" s="276" t="s">
        <v>73</v>
      </c>
      <c r="AY134" s="277" t="s">
        <v>156</v>
      </c>
    </row>
    <row r="135" spans="1:65" s="280" customFormat="1">
      <c r="B135" s="377"/>
      <c r="D135" s="273" t="s">
        <v>164</v>
      </c>
      <c r="E135" s="281" t="s">
        <v>1</v>
      </c>
      <c r="F135" s="282" t="s">
        <v>167</v>
      </c>
      <c r="H135" s="283">
        <v>839.98</v>
      </c>
      <c r="I135" s="108"/>
      <c r="L135" s="377"/>
      <c r="M135" s="378"/>
      <c r="N135" s="379"/>
      <c r="O135" s="379"/>
      <c r="P135" s="379"/>
      <c r="Q135" s="379"/>
      <c r="R135" s="379"/>
      <c r="S135" s="379"/>
      <c r="T135" s="380"/>
      <c r="AT135" s="281" t="s">
        <v>164</v>
      </c>
      <c r="AU135" s="281" t="s">
        <v>83</v>
      </c>
      <c r="AV135" s="280" t="s">
        <v>163</v>
      </c>
      <c r="AW135" s="280" t="s">
        <v>30</v>
      </c>
      <c r="AX135" s="280" t="s">
        <v>81</v>
      </c>
      <c r="AY135" s="281" t="s">
        <v>156</v>
      </c>
    </row>
    <row r="136" spans="1:65" s="168" customFormat="1" ht="21.75" customHeight="1">
      <c r="A136" s="162"/>
      <c r="B136" s="163"/>
      <c r="C136" s="266" t="s">
        <v>170</v>
      </c>
      <c r="D136" s="266" t="s">
        <v>158</v>
      </c>
      <c r="E136" s="267" t="s">
        <v>252</v>
      </c>
      <c r="F136" s="268" t="s">
        <v>253</v>
      </c>
      <c r="G136" s="269" t="s">
        <v>161</v>
      </c>
      <c r="H136" s="270">
        <v>839.98</v>
      </c>
      <c r="I136" s="87"/>
      <c r="J136" s="271">
        <f>ROUND(I136*H136,2)</f>
        <v>0</v>
      </c>
      <c r="K136" s="268" t="s">
        <v>162</v>
      </c>
      <c r="L136" s="163"/>
      <c r="M136" s="363" t="s">
        <v>1</v>
      </c>
      <c r="N136" s="364" t="s">
        <v>38</v>
      </c>
      <c r="O136" s="210"/>
      <c r="P136" s="365">
        <f>O136*H136</f>
        <v>0</v>
      </c>
      <c r="Q136" s="365">
        <v>2.5999999999999998E-4</v>
      </c>
      <c r="R136" s="365">
        <f>Q136*H136</f>
        <v>0.21839479999999997</v>
      </c>
      <c r="S136" s="365">
        <v>0</v>
      </c>
      <c r="T136" s="366">
        <f>S136*H136</f>
        <v>0</v>
      </c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R136" s="367" t="s">
        <v>163</v>
      </c>
      <c r="AT136" s="367" t="s">
        <v>158</v>
      </c>
      <c r="AU136" s="367" t="s">
        <v>83</v>
      </c>
      <c r="AY136" s="141" t="s">
        <v>156</v>
      </c>
      <c r="BE136" s="368">
        <f>IF(N136="základní",J136,0)</f>
        <v>0</v>
      </c>
      <c r="BF136" s="368">
        <f>IF(N136="snížená",J136,0)</f>
        <v>0</v>
      </c>
      <c r="BG136" s="368">
        <f>IF(N136="zákl. přenesená",J136,0)</f>
        <v>0</v>
      </c>
      <c r="BH136" s="368">
        <f>IF(N136="sníž. přenesená",J136,0)</f>
        <v>0</v>
      </c>
      <c r="BI136" s="368">
        <f>IF(N136="nulová",J136,0)</f>
        <v>0</v>
      </c>
      <c r="BJ136" s="141" t="s">
        <v>81</v>
      </c>
      <c r="BK136" s="368">
        <f>ROUND(I136*H136,2)</f>
        <v>0</v>
      </c>
      <c r="BL136" s="141" t="s">
        <v>163</v>
      </c>
      <c r="BM136" s="367" t="s">
        <v>173</v>
      </c>
    </row>
    <row r="137" spans="1:65" s="272" customFormat="1" ht="22.5">
      <c r="B137" s="369"/>
      <c r="D137" s="273" t="s">
        <v>164</v>
      </c>
      <c r="E137" s="274" t="s">
        <v>1</v>
      </c>
      <c r="F137" s="275" t="s">
        <v>919</v>
      </c>
      <c r="H137" s="274" t="s">
        <v>1</v>
      </c>
      <c r="I137" s="96"/>
      <c r="L137" s="369"/>
      <c r="M137" s="370"/>
      <c r="N137" s="371"/>
      <c r="O137" s="371"/>
      <c r="P137" s="371"/>
      <c r="Q137" s="371"/>
      <c r="R137" s="371"/>
      <c r="S137" s="371"/>
      <c r="T137" s="372"/>
      <c r="AT137" s="274" t="s">
        <v>164</v>
      </c>
      <c r="AU137" s="274" t="s">
        <v>83</v>
      </c>
      <c r="AV137" s="272" t="s">
        <v>81</v>
      </c>
      <c r="AW137" s="272" t="s">
        <v>30</v>
      </c>
      <c r="AX137" s="272" t="s">
        <v>73</v>
      </c>
      <c r="AY137" s="274" t="s">
        <v>156</v>
      </c>
    </row>
    <row r="138" spans="1:65" s="276" customFormat="1">
      <c r="B138" s="373"/>
      <c r="D138" s="273" t="s">
        <v>164</v>
      </c>
      <c r="E138" s="277" t="s">
        <v>1</v>
      </c>
      <c r="F138" s="278" t="s">
        <v>920</v>
      </c>
      <c r="H138" s="279">
        <v>839.98</v>
      </c>
      <c r="I138" s="102"/>
      <c r="L138" s="373"/>
      <c r="M138" s="374"/>
      <c r="N138" s="375"/>
      <c r="O138" s="375"/>
      <c r="P138" s="375"/>
      <c r="Q138" s="375"/>
      <c r="R138" s="375"/>
      <c r="S138" s="375"/>
      <c r="T138" s="376"/>
      <c r="AT138" s="277" t="s">
        <v>164</v>
      </c>
      <c r="AU138" s="277" t="s">
        <v>83</v>
      </c>
      <c r="AV138" s="276" t="s">
        <v>83</v>
      </c>
      <c r="AW138" s="276" t="s">
        <v>30</v>
      </c>
      <c r="AX138" s="276" t="s">
        <v>73</v>
      </c>
      <c r="AY138" s="277" t="s">
        <v>156</v>
      </c>
    </row>
    <row r="139" spans="1:65" s="280" customFormat="1">
      <c r="B139" s="377"/>
      <c r="D139" s="273" t="s">
        <v>164</v>
      </c>
      <c r="E139" s="281" t="s">
        <v>1</v>
      </c>
      <c r="F139" s="282" t="s">
        <v>167</v>
      </c>
      <c r="H139" s="283">
        <v>839.98</v>
      </c>
      <c r="I139" s="108"/>
      <c r="L139" s="377"/>
      <c r="M139" s="378"/>
      <c r="N139" s="379"/>
      <c r="O139" s="379"/>
      <c r="P139" s="379"/>
      <c r="Q139" s="379"/>
      <c r="R139" s="379"/>
      <c r="S139" s="379"/>
      <c r="T139" s="380"/>
      <c r="AT139" s="281" t="s">
        <v>164</v>
      </c>
      <c r="AU139" s="281" t="s">
        <v>83</v>
      </c>
      <c r="AV139" s="280" t="s">
        <v>163</v>
      </c>
      <c r="AW139" s="280" t="s">
        <v>30</v>
      </c>
      <c r="AX139" s="280" t="s">
        <v>81</v>
      </c>
      <c r="AY139" s="281" t="s">
        <v>156</v>
      </c>
    </row>
    <row r="140" spans="1:65" s="168" customFormat="1" ht="24.2" customHeight="1">
      <c r="A140" s="162"/>
      <c r="B140" s="163"/>
      <c r="C140" s="266" t="s">
        <v>163</v>
      </c>
      <c r="D140" s="266" t="s">
        <v>158</v>
      </c>
      <c r="E140" s="267" t="s">
        <v>257</v>
      </c>
      <c r="F140" s="268" t="s">
        <v>258</v>
      </c>
      <c r="G140" s="269" t="s">
        <v>161</v>
      </c>
      <c r="H140" s="270">
        <v>167.99600000000001</v>
      </c>
      <c r="I140" s="87"/>
      <c r="J140" s="271">
        <f>ROUND(I140*H140,2)</f>
        <v>0</v>
      </c>
      <c r="K140" s="268" t="s">
        <v>162</v>
      </c>
      <c r="L140" s="163"/>
      <c r="M140" s="363" t="s">
        <v>1</v>
      </c>
      <c r="N140" s="364" t="s">
        <v>38</v>
      </c>
      <c r="O140" s="210"/>
      <c r="P140" s="365">
        <f>O140*H140</f>
        <v>0</v>
      </c>
      <c r="Q140" s="365">
        <v>2.7300000000000001E-2</v>
      </c>
      <c r="R140" s="365">
        <f>Q140*H140</f>
        <v>4.5862908000000004</v>
      </c>
      <c r="S140" s="365">
        <v>0</v>
      </c>
      <c r="T140" s="366">
        <f>S140*H140</f>
        <v>0</v>
      </c>
      <c r="U140" s="162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R140" s="367" t="s">
        <v>163</v>
      </c>
      <c r="AT140" s="367" t="s">
        <v>158</v>
      </c>
      <c r="AU140" s="367" t="s">
        <v>83</v>
      </c>
      <c r="AY140" s="141" t="s">
        <v>156</v>
      </c>
      <c r="BE140" s="368">
        <f>IF(N140="základní",J140,0)</f>
        <v>0</v>
      </c>
      <c r="BF140" s="368">
        <f>IF(N140="snížená",J140,0)</f>
        <v>0</v>
      </c>
      <c r="BG140" s="368">
        <f>IF(N140="zákl. přenesená",J140,0)</f>
        <v>0</v>
      </c>
      <c r="BH140" s="368">
        <f>IF(N140="sníž. přenesená",J140,0)</f>
        <v>0</v>
      </c>
      <c r="BI140" s="368">
        <f>IF(N140="nulová",J140,0)</f>
        <v>0</v>
      </c>
      <c r="BJ140" s="141" t="s">
        <v>81</v>
      </c>
      <c r="BK140" s="368">
        <f>ROUND(I140*H140,2)</f>
        <v>0</v>
      </c>
      <c r="BL140" s="141" t="s">
        <v>163</v>
      </c>
      <c r="BM140" s="367" t="s">
        <v>176</v>
      </c>
    </row>
    <row r="141" spans="1:65" s="272" customFormat="1" ht="22.5">
      <c r="B141" s="369"/>
      <c r="D141" s="273" t="s">
        <v>164</v>
      </c>
      <c r="E141" s="274" t="s">
        <v>1</v>
      </c>
      <c r="F141" s="275" t="s">
        <v>260</v>
      </c>
      <c r="H141" s="274" t="s">
        <v>1</v>
      </c>
      <c r="I141" s="96"/>
      <c r="L141" s="369"/>
      <c r="M141" s="370"/>
      <c r="N141" s="371"/>
      <c r="O141" s="371"/>
      <c r="P141" s="371"/>
      <c r="Q141" s="371"/>
      <c r="R141" s="371"/>
      <c r="S141" s="371"/>
      <c r="T141" s="372"/>
      <c r="AT141" s="274" t="s">
        <v>164</v>
      </c>
      <c r="AU141" s="274" t="s">
        <v>83</v>
      </c>
      <c r="AV141" s="272" t="s">
        <v>81</v>
      </c>
      <c r="AW141" s="272" t="s">
        <v>30</v>
      </c>
      <c r="AX141" s="272" t="s">
        <v>73</v>
      </c>
      <c r="AY141" s="274" t="s">
        <v>156</v>
      </c>
    </row>
    <row r="142" spans="1:65" s="272" customFormat="1">
      <c r="B142" s="369"/>
      <c r="D142" s="273" t="s">
        <v>164</v>
      </c>
      <c r="E142" s="274" t="s">
        <v>1</v>
      </c>
      <c r="F142" s="275" t="s">
        <v>261</v>
      </c>
      <c r="H142" s="274" t="s">
        <v>1</v>
      </c>
      <c r="I142" s="96"/>
      <c r="L142" s="369"/>
      <c r="M142" s="370"/>
      <c r="N142" s="371"/>
      <c r="O142" s="371"/>
      <c r="P142" s="371"/>
      <c r="Q142" s="371"/>
      <c r="R142" s="371"/>
      <c r="S142" s="371"/>
      <c r="T142" s="372"/>
      <c r="AT142" s="274" t="s">
        <v>164</v>
      </c>
      <c r="AU142" s="274" t="s">
        <v>83</v>
      </c>
      <c r="AV142" s="272" t="s">
        <v>81</v>
      </c>
      <c r="AW142" s="272" t="s">
        <v>30</v>
      </c>
      <c r="AX142" s="272" t="s">
        <v>73</v>
      </c>
      <c r="AY142" s="274" t="s">
        <v>156</v>
      </c>
    </row>
    <row r="143" spans="1:65" s="276" customFormat="1">
      <c r="B143" s="373"/>
      <c r="D143" s="273" t="s">
        <v>164</v>
      </c>
      <c r="E143" s="277" t="s">
        <v>1</v>
      </c>
      <c r="F143" s="278" t="s">
        <v>921</v>
      </c>
      <c r="H143" s="279">
        <v>167.99600000000001</v>
      </c>
      <c r="I143" s="102"/>
      <c r="L143" s="373"/>
      <c r="M143" s="374"/>
      <c r="N143" s="375"/>
      <c r="O143" s="375"/>
      <c r="P143" s="375"/>
      <c r="Q143" s="375"/>
      <c r="R143" s="375"/>
      <c r="S143" s="375"/>
      <c r="T143" s="376"/>
      <c r="AT143" s="277" t="s">
        <v>164</v>
      </c>
      <c r="AU143" s="277" t="s">
        <v>83</v>
      </c>
      <c r="AV143" s="276" t="s">
        <v>83</v>
      </c>
      <c r="AW143" s="276" t="s">
        <v>30</v>
      </c>
      <c r="AX143" s="276" t="s">
        <v>73</v>
      </c>
      <c r="AY143" s="277" t="s">
        <v>156</v>
      </c>
    </row>
    <row r="144" spans="1:65" s="280" customFormat="1">
      <c r="B144" s="377"/>
      <c r="D144" s="273" t="s">
        <v>164</v>
      </c>
      <c r="E144" s="281" t="s">
        <v>1</v>
      </c>
      <c r="F144" s="282" t="s">
        <v>167</v>
      </c>
      <c r="H144" s="283">
        <v>167.99600000000001</v>
      </c>
      <c r="I144" s="108"/>
      <c r="L144" s="377"/>
      <c r="M144" s="378"/>
      <c r="N144" s="379"/>
      <c r="O144" s="379"/>
      <c r="P144" s="379"/>
      <c r="Q144" s="379"/>
      <c r="R144" s="379"/>
      <c r="S144" s="379"/>
      <c r="T144" s="380"/>
      <c r="AT144" s="281" t="s">
        <v>164</v>
      </c>
      <c r="AU144" s="281" t="s">
        <v>83</v>
      </c>
      <c r="AV144" s="280" t="s">
        <v>163</v>
      </c>
      <c r="AW144" s="280" t="s">
        <v>30</v>
      </c>
      <c r="AX144" s="280" t="s">
        <v>81</v>
      </c>
      <c r="AY144" s="281" t="s">
        <v>156</v>
      </c>
    </row>
    <row r="145" spans="1:65" s="168" customFormat="1" ht="21.75" customHeight="1">
      <c r="A145" s="162"/>
      <c r="B145" s="163"/>
      <c r="C145" s="266" t="s">
        <v>178</v>
      </c>
      <c r="D145" s="266" t="s">
        <v>158</v>
      </c>
      <c r="E145" s="267" t="s">
        <v>263</v>
      </c>
      <c r="F145" s="268" t="s">
        <v>264</v>
      </c>
      <c r="G145" s="269" t="s">
        <v>161</v>
      </c>
      <c r="H145" s="270">
        <v>167.99600000000001</v>
      </c>
      <c r="I145" s="87"/>
      <c r="J145" s="271">
        <f>ROUND(I145*H145,2)</f>
        <v>0</v>
      </c>
      <c r="K145" s="268" t="s">
        <v>162</v>
      </c>
      <c r="L145" s="163"/>
      <c r="M145" s="363" t="s">
        <v>1</v>
      </c>
      <c r="N145" s="364" t="s">
        <v>38</v>
      </c>
      <c r="O145" s="210"/>
      <c r="P145" s="365">
        <f>O145*H145</f>
        <v>0</v>
      </c>
      <c r="Q145" s="365">
        <v>5.4599999999999996E-3</v>
      </c>
      <c r="R145" s="365">
        <f>Q145*H145</f>
        <v>0.91725815999999993</v>
      </c>
      <c r="S145" s="365">
        <v>0</v>
      </c>
      <c r="T145" s="366">
        <f>S145*H145</f>
        <v>0</v>
      </c>
      <c r="U145" s="162"/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/>
      <c r="AR145" s="367" t="s">
        <v>163</v>
      </c>
      <c r="AT145" s="367" t="s">
        <v>158</v>
      </c>
      <c r="AU145" s="367" t="s">
        <v>83</v>
      </c>
      <c r="AY145" s="141" t="s">
        <v>156</v>
      </c>
      <c r="BE145" s="368">
        <f>IF(N145="základní",J145,0)</f>
        <v>0</v>
      </c>
      <c r="BF145" s="368">
        <f>IF(N145="snížená",J145,0)</f>
        <v>0</v>
      </c>
      <c r="BG145" s="368">
        <f>IF(N145="zákl. přenesená",J145,0)</f>
        <v>0</v>
      </c>
      <c r="BH145" s="368">
        <f>IF(N145="sníž. přenesená",J145,0)</f>
        <v>0</v>
      </c>
      <c r="BI145" s="368">
        <f>IF(N145="nulová",J145,0)</f>
        <v>0</v>
      </c>
      <c r="BJ145" s="141" t="s">
        <v>81</v>
      </c>
      <c r="BK145" s="368">
        <f>ROUND(I145*H145,2)</f>
        <v>0</v>
      </c>
      <c r="BL145" s="141" t="s">
        <v>163</v>
      </c>
      <c r="BM145" s="367" t="s">
        <v>181</v>
      </c>
    </row>
    <row r="146" spans="1:65" s="272" customFormat="1" ht="22.5">
      <c r="B146" s="369"/>
      <c r="D146" s="273" t="s">
        <v>164</v>
      </c>
      <c r="E146" s="274" t="s">
        <v>1</v>
      </c>
      <c r="F146" s="275" t="s">
        <v>260</v>
      </c>
      <c r="H146" s="274" t="s">
        <v>1</v>
      </c>
      <c r="I146" s="96"/>
      <c r="L146" s="369"/>
      <c r="M146" s="370"/>
      <c r="N146" s="371"/>
      <c r="O146" s="371"/>
      <c r="P146" s="371"/>
      <c r="Q146" s="371"/>
      <c r="R146" s="371"/>
      <c r="S146" s="371"/>
      <c r="T146" s="372"/>
      <c r="AT146" s="274" t="s">
        <v>164</v>
      </c>
      <c r="AU146" s="274" t="s">
        <v>83</v>
      </c>
      <c r="AV146" s="272" t="s">
        <v>81</v>
      </c>
      <c r="AW146" s="272" t="s">
        <v>30</v>
      </c>
      <c r="AX146" s="272" t="s">
        <v>73</v>
      </c>
      <c r="AY146" s="274" t="s">
        <v>156</v>
      </c>
    </row>
    <row r="147" spans="1:65" s="272" customFormat="1">
      <c r="B147" s="369"/>
      <c r="D147" s="273" t="s">
        <v>164</v>
      </c>
      <c r="E147" s="274" t="s">
        <v>1</v>
      </c>
      <c r="F147" s="275" t="s">
        <v>261</v>
      </c>
      <c r="H147" s="274" t="s">
        <v>1</v>
      </c>
      <c r="I147" s="96"/>
      <c r="L147" s="369"/>
      <c r="M147" s="370"/>
      <c r="N147" s="371"/>
      <c r="O147" s="371"/>
      <c r="P147" s="371"/>
      <c r="Q147" s="371"/>
      <c r="R147" s="371"/>
      <c r="S147" s="371"/>
      <c r="T147" s="372"/>
      <c r="AT147" s="274" t="s">
        <v>164</v>
      </c>
      <c r="AU147" s="274" t="s">
        <v>83</v>
      </c>
      <c r="AV147" s="272" t="s">
        <v>81</v>
      </c>
      <c r="AW147" s="272" t="s">
        <v>30</v>
      </c>
      <c r="AX147" s="272" t="s">
        <v>73</v>
      </c>
      <c r="AY147" s="274" t="s">
        <v>156</v>
      </c>
    </row>
    <row r="148" spans="1:65" s="276" customFormat="1">
      <c r="B148" s="373"/>
      <c r="D148" s="273" t="s">
        <v>164</v>
      </c>
      <c r="E148" s="277" t="s">
        <v>1</v>
      </c>
      <c r="F148" s="278" t="s">
        <v>921</v>
      </c>
      <c r="H148" s="279">
        <v>167.99600000000001</v>
      </c>
      <c r="I148" s="102"/>
      <c r="L148" s="373"/>
      <c r="M148" s="374"/>
      <c r="N148" s="375"/>
      <c r="O148" s="375"/>
      <c r="P148" s="375"/>
      <c r="Q148" s="375"/>
      <c r="R148" s="375"/>
      <c r="S148" s="375"/>
      <c r="T148" s="376"/>
      <c r="AT148" s="277" t="s">
        <v>164</v>
      </c>
      <c r="AU148" s="277" t="s">
        <v>83</v>
      </c>
      <c r="AV148" s="276" t="s">
        <v>83</v>
      </c>
      <c r="AW148" s="276" t="s">
        <v>30</v>
      </c>
      <c r="AX148" s="276" t="s">
        <v>73</v>
      </c>
      <c r="AY148" s="277" t="s">
        <v>156</v>
      </c>
    </row>
    <row r="149" spans="1:65" s="280" customFormat="1">
      <c r="B149" s="377"/>
      <c r="D149" s="273" t="s">
        <v>164</v>
      </c>
      <c r="E149" s="281" t="s">
        <v>1</v>
      </c>
      <c r="F149" s="282" t="s">
        <v>167</v>
      </c>
      <c r="H149" s="283">
        <v>167.99600000000001</v>
      </c>
      <c r="I149" s="108"/>
      <c r="L149" s="377"/>
      <c r="M149" s="378"/>
      <c r="N149" s="379"/>
      <c r="O149" s="379"/>
      <c r="P149" s="379"/>
      <c r="Q149" s="379"/>
      <c r="R149" s="379"/>
      <c r="S149" s="379"/>
      <c r="T149" s="380"/>
      <c r="AT149" s="281" t="s">
        <v>164</v>
      </c>
      <c r="AU149" s="281" t="s">
        <v>83</v>
      </c>
      <c r="AV149" s="280" t="s">
        <v>163</v>
      </c>
      <c r="AW149" s="280" t="s">
        <v>30</v>
      </c>
      <c r="AX149" s="280" t="s">
        <v>81</v>
      </c>
      <c r="AY149" s="281" t="s">
        <v>156</v>
      </c>
    </row>
    <row r="150" spans="1:65" s="168" customFormat="1" ht="24.2" customHeight="1">
      <c r="A150" s="162"/>
      <c r="B150" s="163"/>
      <c r="C150" s="266" t="s">
        <v>173</v>
      </c>
      <c r="D150" s="266" t="s">
        <v>158</v>
      </c>
      <c r="E150" s="267" t="s">
        <v>266</v>
      </c>
      <c r="F150" s="268" t="s">
        <v>267</v>
      </c>
      <c r="G150" s="269" t="s">
        <v>161</v>
      </c>
      <c r="H150" s="270">
        <v>839.98</v>
      </c>
      <c r="I150" s="87"/>
      <c r="J150" s="271">
        <f>ROUND(I150*H150,2)</f>
        <v>0</v>
      </c>
      <c r="K150" s="268" t="s">
        <v>162</v>
      </c>
      <c r="L150" s="163"/>
      <c r="M150" s="363" t="s">
        <v>1</v>
      </c>
      <c r="N150" s="364" t="s">
        <v>38</v>
      </c>
      <c r="O150" s="210"/>
      <c r="P150" s="365">
        <f>O150*H150</f>
        <v>0</v>
      </c>
      <c r="Q150" s="365">
        <v>2.9999999999999997E-4</v>
      </c>
      <c r="R150" s="365">
        <f>Q150*H150</f>
        <v>0.251994</v>
      </c>
      <c r="S150" s="365">
        <v>0</v>
      </c>
      <c r="T150" s="366">
        <f>S150*H150</f>
        <v>0</v>
      </c>
      <c r="U150" s="162"/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/>
      <c r="AR150" s="367" t="s">
        <v>163</v>
      </c>
      <c r="AT150" s="367" t="s">
        <v>158</v>
      </c>
      <c r="AU150" s="367" t="s">
        <v>83</v>
      </c>
      <c r="AY150" s="141" t="s">
        <v>156</v>
      </c>
      <c r="BE150" s="368">
        <f>IF(N150="základní",J150,0)</f>
        <v>0</v>
      </c>
      <c r="BF150" s="368">
        <f>IF(N150="snížená",J150,0)</f>
        <v>0</v>
      </c>
      <c r="BG150" s="368">
        <f>IF(N150="zákl. přenesená",J150,0)</f>
        <v>0</v>
      </c>
      <c r="BH150" s="368">
        <f>IF(N150="sníž. přenesená",J150,0)</f>
        <v>0</v>
      </c>
      <c r="BI150" s="368">
        <f>IF(N150="nulová",J150,0)</f>
        <v>0</v>
      </c>
      <c r="BJ150" s="141" t="s">
        <v>81</v>
      </c>
      <c r="BK150" s="368">
        <f>ROUND(I150*H150,2)</f>
        <v>0</v>
      </c>
      <c r="BL150" s="141" t="s">
        <v>163</v>
      </c>
      <c r="BM150" s="367" t="s">
        <v>922</v>
      </c>
    </row>
    <row r="151" spans="1:65" s="276" customFormat="1">
      <c r="B151" s="373"/>
      <c r="D151" s="273" t="s">
        <v>164</v>
      </c>
      <c r="E151" s="277" t="s">
        <v>1</v>
      </c>
      <c r="F151" s="278" t="s">
        <v>920</v>
      </c>
      <c r="H151" s="279">
        <v>839.98</v>
      </c>
      <c r="I151" s="102"/>
      <c r="L151" s="373"/>
      <c r="M151" s="374"/>
      <c r="N151" s="375"/>
      <c r="O151" s="375"/>
      <c r="P151" s="375"/>
      <c r="Q151" s="375"/>
      <c r="R151" s="375"/>
      <c r="S151" s="375"/>
      <c r="T151" s="376"/>
      <c r="AT151" s="277" t="s">
        <v>164</v>
      </c>
      <c r="AU151" s="277" t="s">
        <v>83</v>
      </c>
      <c r="AV151" s="276" t="s">
        <v>83</v>
      </c>
      <c r="AW151" s="276" t="s">
        <v>30</v>
      </c>
      <c r="AX151" s="276" t="s">
        <v>81</v>
      </c>
      <c r="AY151" s="277" t="s">
        <v>156</v>
      </c>
    </row>
    <row r="152" spans="1:65" s="168" customFormat="1" ht="33" customHeight="1">
      <c r="A152" s="162"/>
      <c r="B152" s="163"/>
      <c r="C152" s="266" t="s">
        <v>194</v>
      </c>
      <c r="D152" s="266" t="s">
        <v>158</v>
      </c>
      <c r="E152" s="267" t="s">
        <v>923</v>
      </c>
      <c r="F152" s="268" t="s">
        <v>924</v>
      </c>
      <c r="G152" s="269" t="s">
        <v>161</v>
      </c>
      <c r="H152" s="270">
        <v>657.52</v>
      </c>
      <c r="I152" s="87"/>
      <c r="J152" s="271">
        <f>ROUND(I152*H152,2)</f>
        <v>0</v>
      </c>
      <c r="K152" s="268" t="s">
        <v>162</v>
      </c>
      <c r="L152" s="163"/>
      <c r="M152" s="363" t="s">
        <v>1</v>
      </c>
      <c r="N152" s="364" t="s">
        <v>38</v>
      </c>
      <c r="O152" s="210"/>
      <c r="P152" s="365">
        <f>O152*H152</f>
        <v>0</v>
      </c>
      <c r="Q152" s="365">
        <v>1.3350000000000001E-2</v>
      </c>
      <c r="R152" s="365">
        <f>Q152*H152</f>
        <v>8.7778919999999996</v>
      </c>
      <c r="S152" s="365">
        <v>0</v>
      </c>
      <c r="T152" s="366">
        <f>S152*H152</f>
        <v>0</v>
      </c>
      <c r="U152" s="162"/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/>
      <c r="AR152" s="367" t="s">
        <v>163</v>
      </c>
      <c r="AT152" s="367" t="s">
        <v>158</v>
      </c>
      <c r="AU152" s="367" t="s">
        <v>83</v>
      </c>
      <c r="AY152" s="141" t="s">
        <v>156</v>
      </c>
      <c r="BE152" s="368">
        <f>IF(N152="základní",J152,0)</f>
        <v>0</v>
      </c>
      <c r="BF152" s="368">
        <f>IF(N152="snížená",J152,0)</f>
        <v>0</v>
      </c>
      <c r="BG152" s="368">
        <f>IF(N152="zákl. přenesená",J152,0)</f>
        <v>0</v>
      </c>
      <c r="BH152" s="368">
        <f>IF(N152="sníž. přenesená",J152,0)</f>
        <v>0</v>
      </c>
      <c r="BI152" s="368">
        <f>IF(N152="nulová",J152,0)</f>
        <v>0</v>
      </c>
      <c r="BJ152" s="141" t="s">
        <v>81</v>
      </c>
      <c r="BK152" s="368">
        <f>ROUND(I152*H152,2)</f>
        <v>0</v>
      </c>
      <c r="BL152" s="141" t="s">
        <v>163</v>
      </c>
      <c r="BM152" s="367" t="s">
        <v>187</v>
      </c>
    </row>
    <row r="153" spans="1:65" s="168" customFormat="1" ht="19.5">
      <c r="A153" s="162"/>
      <c r="B153" s="163"/>
      <c r="C153" s="162"/>
      <c r="D153" s="273" t="s">
        <v>273</v>
      </c>
      <c r="E153" s="162"/>
      <c r="F153" s="290" t="s">
        <v>284</v>
      </c>
      <c r="G153" s="162"/>
      <c r="H153" s="162"/>
      <c r="I153" s="116"/>
      <c r="J153" s="162"/>
      <c r="K153" s="162"/>
      <c r="L153" s="163"/>
      <c r="M153" s="381"/>
      <c r="N153" s="382"/>
      <c r="O153" s="210"/>
      <c r="P153" s="210"/>
      <c r="Q153" s="210"/>
      <c r="R153" s="210"/>
      <c r="S153" s="210"/>
      <c r="T153" s="211"/>
      <c r="U153" s="162"/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/>
      <c r="AT153" s="141" t="s">
        <v>273</v>
      </c>
      <c r="AU153" s="141" t="s">
        <v>83</v>
      </c>
    </row>
    <row r="154" spans="1:65" s="272" customFormat="1">
      <c r="B154" s="369"/>
      <c r="D154" s="273" t="s">
        <v>164</v>
      </c>
      <c r="E154" s="274" t="s">
        <v>1</v>
      </c>
      <c r="F154" s="275" t="s">
        <v>285</v>
      </c>
      <c r="H154" s="274" t="s">
        <v>1</v>
      </c>
      <c r="I154" s="96"/>
      <c r="L154" s="369"/>
      <c r="M154" s="370"/>
      <c r="N154" s="371"/>
      <c r="O154" s="371"/>
      <c r="P154" s="371"/>
      <c r="Q154" s="371"/>
      <c r="R154" s="371"/>
      <c r="S154" s="371"/>
      <c r="T154" s="372"/>
      <c r="AT154" s="274" t="s">
        <v>164</v>
      </c>
      <c r="AU154" s="274" t="s">
        <v>83</v>
      </c>
      <c r="AV154" s="272" t="s">
        <v>81</v>
      </c>
      <c r="AW154" s="272" t="s">
        <v>30</v>
      </c>
      <c r="AX154" s="272" t="s">
        <v>73</v>
      </c>
      <c r="AY154" s="274" t="s">
        <v>156</v>
      </c>
    </row>
    <row r="155" spans="1:65" s="272" customFormat="1">
      <c r="B155" s="369"/>
      <c r="D155" s="273" t="s">
        <v>164</v>
      </c>
      <c r="E155" s="274" t="s">
        <v>1</v>
      </c>
      <c r="F155" s="275" t="s">
        <v>925</v>
      </c>
      <c r="H155" s="274" t="s">
        <v>1</v>
      </c>
      <c r="I155" s="96"/>
      <c r="L155" s="369"/>
      <c r="M155" s="370"/>
      <c r="N155" s="371"/>
      <c r="O155" s="371"/>
      <c r="P155" s="371"/>
      <c r="Q155" s="371"/>
      <c r="R155" s="371"/>
      <c r="S155" s="371"/>
      <c r="T155" s="372"/>
      <c r="AT155" s="274" t="s">
        <v>164</v>
      </c>
      <c r="AU155" s="274" t="s">
        <v>83</v>
      </c>
      <c r="AV155" s="272" t="s">
        <v>81</v>
      </c>
      <c r="AW155" s="272" t="s">
        <v>30</v>
      </c>
      <c r="AX155" s="272" t="s">
        <v>73</v>
      </c>
      <c r="AY155" s="274" t="s">
        <v>156</v>
      </c>
    </row>
    <row r="156" spans="1:65" s="276" customFormat="1">
      <c r="B156" s="373"/>
      <c r="D156" s="273" t="s">
        <v>164</v>
      </c>
      <c r="E156" s="277" t="s">
        <v>1</v>
      </c>
      <c r="F156" s="278" t="s">
        <v>926</v>
      </c>
      <c r="H156" s="279">
        <v>806.2</v>
      </c>
      <c r="I156" s="102"/>
      <c r="L156" s="373"/>
      <c r="M156" s="374"/>
      <c r="N156" s="375"/>
      <c r="O156" s="375"/>
      <c r="P156" s="375"/>
      <c r="Q156" s="375"/>
      <c r="R156" s="375"/>
      <c r="S156" s="375"/>
      <c r="T156" s="376"/>
      <c r="AT156" s="277" t="s">
        <v>164</v>
      </c>
      <c r="AU156" s="277" t="s">
        <v>83</v>
      </c>
      <c r="AV156" s="276" t="s">
        <v>83</v>
      </c>
      <c r="AW156" s="276" t="s">
        <v>30</v>
      </c>
      <c r="AX156" s="276" t="s">
        <v>73</v>
      </c>
      <c r="AY156" s="277" t="s">
        <v>156</v>
      </c>
    </row>
    <row r="157" spans="1:65" s="276" customFormat="1">
      <c r="B157" s="373"/>
      <c r="D157" s="273" t="s">
        <v>164</v>
      </c>
      <c r="E157" s="277" t="s">
        <v>1</v>
      </c>
      <c r="F157" s="278" t="s">
        <v>927</v>
      </c>
      <c r="H157" s="279">
        <v>-143.63999999999999</v>
      </c>
      <c r="I157" s="102"/>
      <c r="L157" s="373"/>
      <c r="M157" s="374"/>
      <c r="N157" s="375"/>
      <c r="O157" s="375"/>
      <c r="P157" s="375"/>
      <c r="Q157" s="375"/>
      <c r="R157" s="375"/>
      <c r="S157" s="375"/>
      <c r="T157" s="376"/>
      <c r="AT157" s="277" t="s">
        <v>164</v>
      </c>
      <c r="AU157" s="277" t="s">
        <v>83</v>
      </c>
      <c r="AV157" s="276" t="s">
        <v>83</v>
      </c>
      <c r="AW157" s="276" t="s">
        <v>30</v>
      </c>
      <c r="AX157" s="276" t="s">
        <v>73</v>
      </c>
      <c r="AY157" s="277" t="s">
        <v>156</v>
      </c>
    </row>
    <row r="158" spans="1:65" s="276" customFormat="1">
      <c r="B158" s="373"/>
      <c r="D158" s="273" t="s">
        <v>164</v>
      </c>
      <c r="E158" s="277" t="s">
        <v>1</v>
      </c>
      <c r="F158" s="278" t="s">
        <v>333</v>
      </c>
      <c r="H158" s="279">
        <v>-5.04</v>
      </c>
      <c r="I158" s="102"/>
      <c r="L158" s="373"/>
      <c r="M158" s="374"/>
      <c r="N158" s="375"/>
      <c r="O158" s="375"/>
      <c r="P158" s="375"/>
      <c r="Q158" s="375"/>
      <c r="R158" s="375"/>
      <c r="S158" s="375"/>
      <c r="T158" s="376"/>
      <c r="AT158" s="277" t="s">
        <v>164</v>
      </c>
      <c r="AU158" s="277" t="s">
        <v>83</v>
      </c>
      <c r="AV158" s="276" t="s">
        <v>83</v>
      </c>
      <c r="AW158" s="276" t="s">
        <v>30</v>
      </c>
      <c r="AX158" s="276" t="s">
        <v>73</v>
      </c>
      <c r="AY158" s="277" t="s">
        <v>156</v>
      </c>
    </row>
    <row r="159" spans="1:65" s="280" customFormat="1">
      <c r="B159" s="377"/>
      <c r="D159" s="273" t="s">
        <v>164</v>
      </c>
      <c r="E159" s="281" t="s">
        <v>1</v>
      </c>
      <c r="F159" s="282" t="s">
        <v>167</v>
      </c>
      <c r="H159" s="283">
        <v>657.5200000000001</v>
      </c>
      <c r="I159" s="108"/>
      <c r="L159" s="377"/>
      <c r="M159" s="378"/>
      <c r="N159" s="379"/>
      <c r="O159" s="379"/>
      <c r="P159" s="379"/>
      <c r="Q159" s="379"/>
      <c r="R159" s="379"/>
      <c r="S159" s="379"/>
      <c r="T159" s="380"/>
      <c r="AT159" s="281" t="s">
        <v>164</v>
      </c>
      <c r="AU159" s="281" t="s">
        <v>83</v>
      </c>
      <c r="AV159" s="280" t="s">
        <v>163</v>
      </c>
      <c r="AW159" s="280" t="s">
        <v>30</v>
      </c>
      <c r="AX159" s="280" t="s">
        <v>81</v>
      </c>
      <c r="AY159" s="281" t="s">
        <v>156</v>
      </c>
    </row>
    <row r="160" spans="1:65" s="168" customFormat="1" ht="24.2" customHeight="1">
      <c r="A160" s="162"/>
      <c r="B160" s="163"/>
      <c r="C160" s="284" t="s">
        <v>176</v>
      </c>
      <c r="D160" s="284" t="s">
        <v>235</v>
      </c>
      <c r="E160" s="285" t="s">
        <v>928</v>
      </c>
      <c r="F160" s="286" t="s">
        <v>929</v>
      </c>
      <c r="G160" s="287" t="s">
        <v>161</v>
      </c>
      <c r="H160" s="288">
        <v>723.27200000000005</v>
      </c>
      <c r="I160" s="112"/>
      <c r="J160" s="289">
        <f>ROUND(I160*H160,2)</f>
        <v>0</v>
      </c>
      <c r="K160" s="286" t="s">
        <v>162</v>
      </c>
      <c r="L160" s="383"/>
      <c r="M160" s="384" t="s">
        <v>1</v>
      </c>
      <c r="N160" s="385" t="s">
        <v>38</v>
      </c>
      <c r="O160" s="210"/>
      <c r="P160" s="365">
        <f>O160*H160</f>
        <v>0</v>
      </c>
      <c r="Q160" s="365">
        <v>1.5E-3</v>
      </c>
      <c r="R160" s="365">
        <f>Q160*H160</f>
        <v>1.0849080000000002</v>
      </c>
      <c r="S160" s="365">
        <v>0</v>
      </c>
      <c r="T160" s="366">
        <f>S160*H160</f>
        <v>0</v>
      </c>
      <c r="U160" s="162"/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/>
      <c r="AR160" s="367" t="s">
        <v>176</v>
      </c>
      <c r="AT160" s="367" t="s">
        <v>235</v>
      </c>
      <c r="AU160" s="367" t="s">
        <v>83</v>
      </c>
      <c r="AY160" s="141" t="s">
        <v>156</v>
      </c>
      <c r="BE160" s="368">
        <f>IF(N160="základní",J160,0)</f>
        <v>0</v>
      </c>
      <c r="BF160" s="368">
        <f>IF(N160="snížená",J160,0)</f>
        <v>0</v>
      </c>
      <c r="BG160" s="368">
        <f>IF(N160="zákl. přenesená",J160,0)</f>
        <v>0</v>
      </c>
      <c r="BH160" s="368">
        <f>IF(N160="sníž. přenesená",J160,0)</f>
        <v>0</v>
      </c>
      <c r="BI160" s="368">
        <f>IF(N160="nulová",J160,0)</f>
        <v>0</v>
      </c>
      <c r="BJ160" s="141" t="s">
        <v>81</v>
      </c>
      <c r="BK160" s="368">
        <f>ROUND(I160*H160,2)</f>
        <v>0</v>
      </c>
      <c r="BL160" s="141" t="s">
        <v>163</v>
      </c>
      <c r="BM160" s="367" t="s">
        <v>197</v>
      </c>
    </row>
    <row r="161" spans="1:65" s="272" customFormat="1">
      <c r="B161" s="369"/>
      <c r="D161" s="273" t="s">
        <v>164</v>
      </c>
      <c r="E161" s="274" t="s">
        <v>1</v>
      </c>
      <c r="F161" s="275" t="s">
        <v>285</v>
      </c>
      <c r="H161" s="274" t="s">
        <v>1</v>
      </c>
      <c r="I161" s="96"/>
      <c r="L161" s="369"/>
      <c r="M161" s="370"/>
      <c r="N161" s="371"/>
      <c r="O161" s="371"/>
      <c r="P161" s="371"/>
      <c r="Q161" s="371"/>
      <c r="R161" s="371"/>
      <c r="S161" s="371"/>
      <c r="T161" s="372"/>
      <c r="AT161" s="274" t="s">
        <v>164</v>
      </c>
      <c r="AU161" s="274" t="s">
        <v>83</v>
      </c>
      <c r="AV161" s="272" t="s">
        <v>81</v>
      </c>
      <c r="AW161" s="272" t="s">
        <v>30</v>
      </c>
      <c r="AX161" s="272" t="s">
        <v>73</v>
      </c>
      <c r="AY161" s="274" t="s">
        <v>156</v>
      </c>
    </row>
    <row r="162" spans="1:65" s="272" customFormat="1">
      <c r="B162" s="369"/>
      <c r="D162" s="273" t="s">
        <v>164</v>
      </c>
      <c r="E162" s="274" t="s">
        <v>1</v>
      </c>
      <c r="F162" s="275" t="s">
        <v>930</v>
      </c>
      <c r="H162" s="274" t="s">
        <v>1</v>
      </c>
      <c r="I162" s="96"/>
      <c r="L162" s="369"/>
      <c r="M162" s="370"/>
      <c r="N162" s="371"/>
      <c r="O162" s="371"/>
      <c r="P162" s="371"/>
      <c r="Q162" s="371"/>
      <c r="R162" s="371"/>
      <c r="S162" s="371"/>
      <c r="T162" s="372"/>
      <c r="AT162" s="274" t="s">
        <v>164</v>
      </c>
      <c r="AU162" s="274" t="s">
        <v>83</v>
      </c>
      <c r="AV162" s="272" t="s">
        <v>81</v>
      </c>
      <c r="AW162" s="272" t="s">
        <v>30</v>
      </c>
      <c r="AX162" s="272" t="s">
        <v>73</v>
      </c>
      <c r="AY162" s="274" t="s">
        <v>156</v>
      </c>
    </row>
    <row r="163" spans="1:65" s="276" customFormat="1">
      <c r="B163" s="373"/>
      <c r="D163" s="273" t="s">
        <v>164</v>
      </c>
      <c r="E163" s="277" t="s">
        <v>1</v>
      </c>
      <c r="F163" s="278" t="s">
        <v>926</v>
      </c>
      <c r="H163" s="279">
        <v>806.2</v>
      </c>
      <c r="I163" s="102"/>
      <c r="L163" s="373"/>
      <c r="M163" s="374"/>
      <c r="N163" s="375"/>
      <c r="O163" s="375"/>
      <c r="P163" s="375"/>
      <c r="Q163" s="375"/>
      <c r="R163" s="375"/>
      <c r="S163" s="375"/>
      <c r="T163" s="376"/>
      <c r="AT163" s="277" t="s">
        <v>164</v>
      </c>
      <c r="AU163" s="277" t="s">
        <v>83</v>
      </c>
      <c r="AV163" s="276" t="s">
        <v>83</v>
      </c>
      <c r="AW163" s="276" t="s">
        <v>30</v>
      </c>
      <c r="AX163" s="276" t="s">
        <v>73</v>
      </c>
      <c r="AY163" s="277" t="s">
        <v>156</v>
      </c>
    </row>
    <row r="164" spans="1:65" s="276" customFormat="1">
      <c r="B164" s="373"/>
      <c r="D164" s="273" t="s">
        <v>164</v>
      </c>
      <c r="E164" s="277" t="s">
        <v>1</v>
      </c>
      <c r="F164" s="278" t="s">
        <v>927</v>
      </c>
      <c r="H164" s="279">
        <v>-143.63999999999999</v>
      </c>
      <c r="I164" s="102"/>
      <c r="L164" s="373"/>
      <c r="M164" s="374"/>
      <c r="N164" s="375"/>
      <c r="O164" s="375"/>
      <c r="P164" s="375"/>
      <c r="Q164" s="375"/>
      <c r="R164" s="375"/>
      <c r="S164" s="375"/>
      <c r="T164" s="376"/>
      <c r="AT164" s="277" t="s">
        <v>164</v>
      </c>
      <c r="AU164" s="277" t="s">
        <v>83</v>
      </c>
      <c r="AV164" s="276" t="s">
        <v>83</v>
      </c>
      <c r="AW164" s="276" t="s">
        <v>30</v>
      </c>
      <c r="AX164" s="276" t="s">
        <v>73</v>
      </c>
      <c r="AY164" s="277" t="s">
        <v>156</v>
      </c>
    </row>
    <row r="165" spans="1:65" s="276" customFormat="1">
      <c r="B165" s="373"/>
      <c r="D165" s="273" t="s">
        <v>164</v>
      </c>
      <c r="E165" s="277" t="s">
        <v>1</v>
      </c>
      <c r="F165" s="278" t="s">
        <v>333</v>
      </c>
      <c r="H165" s="279">
        <v>-5.04</v>
      </c>
      <c r="I165" s="102"/>
      <c r="L165" s="373"/>
      <c r="M165" s="374"/>
      <c r="N165" s="375"/>
      <c r="O165" s="375"/>
      <c r="P165" s="375"/>
      <c r="Q165" s="375"/>
      <c r="R165" s="375"/>
      <c r="S165" s="375"/>
      <c r="T165" s="376"/>
      <c r="AT165" s="277" t="s">
        <v>164</v>
      </c>
      <c r="AU165" s="277" t="s">
        <v>83</v>
      </c>
      <c r="AV165" s="276" t="s">
        <v>83</v>
      </c>
      <c r="AW165" s="276" t="s">
        <v>30</v>
      </c>
      <c r="AX165" s="276" t="s">
        <v>73</v>
      </c>
      <c r="AY165" s="277" t="s">
        <v>156</v>
      </c>
    </row>
    <row r="166" spans="1:65" s="291" customFormat="1">
      <c r="B166" s="386"/>
      <c r="D166" s="273" t="s">
        <v>164</v>
      </c>
      <c r="E166" s="292" t="s">
        <v>1</v>
      </c>
      <c r="F166" s="293" t="s">
        <v>303</v>
      </c>
      <c r="H166" s="294">
        <v>657.5200000000001</v>
      </c>
      <c r="I166" s="121"/>
      <c r="L166" s="386"/>
      <c r="M166" s="387"/>
      <c r="N166" s="388"/>
      <c r="O166" s="388"/>
      <c r="P166" s="388"/>
      <c r="Q166" s="388"/>
      <c r="R166" s="388"/>
      <c r="S166" s="388"/>
      <c r="T166" s="389"/>
      <c r="AT166" s="292" t="s">
        <v>164</v>
      </c>
      <c r="AU166" s="292" t="s">
        <v>83</v>
      </c>
      <c r="AV166" s="291" t="s">
        <v>170</v>
      </c>
      <c r="AW166" s="291" t="s">
        <v>30</v>
      </c>
      <c r="AX166" s="291" t="s">
        <v>73</v>
      </c>
      <c r="AY166" s="292" t="s">
        <v>156</v>
      </c>
    </row>
    <row r="167" spans="1:65" s="280" customFormat="1">
      <c r="B167" s="377"/>
      <c r="D167" s="273" t="s">
        <v>164</v>
      </c>
      <c r="E167" s="281" t="s">
        <v>1</v>
      </c>
      <c r="F167" s="282" t="s">
        <v>167</v>
      </c>
      <c r="H167" s="283">
        <v>657.5200000000001</v>
      </c>
      <c r="I167" s="108"/>
      <c r="L167" s="377"/>
      <c r="M167" s="378"/>
      <c r="N167" s="379"/>
      <c r="O167" s="379"/>
      <c r="P167" s="379"/>
      <c r="Q167" s="379"/>
      <c r="R167" s="379"/>
      <c r="S167" s="379"/>
      <c r="T167" s="380"/>
      <c r="AT167" s="281" t="s">
        <v>164</v>
      </c>
      <c r="AU167" s="281" t="s">
        <v>83</v>
      </c>
      <c r="AV167" s="280" t="s">
        <v>163</v>
      </c>
      <c r="AW167" s="280" t="s">
        <v>30</v>
      </c>
      <c r="AX167" s="280" t="s">
        <v>73</v>
      </c>
      <c r="AY167" s="281" t="s">
        <v>156</v>
      </c>
    </row>
    <row r="168" spans="1:65" s="276" customFormat="1">
      <c r="B168" s="373"/>
      <c r="D168" s="273" t="s">
        <v>164</v>
      </c>
      <c r="E168" s="277" t="s">
        <v>1</v>
      </c>
      <c r="F168" s="278" t="s">
        <v>931</v>
      </c>
      <c r="H168" s="279">
        <v>723.27200000000005</v>
      </c>
      <c r="I168" s="102"/>
      <c r="L168" s="373"/>
      <c r="M168" s="374"/>
      <c r="N168" s="375"/>
      <c r="O168" s="375"/>
      <c r="P168" s="375"/>
      <c r="Q168" s="375"/>
      <c r="R168" s="375"/>
      <c r="S168" s="375"/>
      <c r="T168" s="376"/>
      <c r="AT168" s="277" t="s">
        <v>164</v>
      </c>
      <c r="AU168" s="277" t="s">
        <v>83</v>
      </c>
      <c r="AV168" s="276" t="s">
        <v>83</v>
      </c>
      <c r="AW168" s="276" t="s">
        <v>30</v>
      </c>
      <c r="AX168" s="276" t="s">
        <v>73</v>
      </c>
      <c r="AY168" s="277" t="s">
        <v>156</v>
      </c>
    </row>
    <row r="169" spans="1:65" s="280" customFormat="1">
      <c r="B169" s="377"/>
      <c r="D169" s="273" t="s">
        <v>164</v>
      </c>
      <c r="E169" s="281" t="s">
        <v>1</v>
      </c>
      <c r="F169" s="282" t="s">
        <v>167</v>
      </c>
      <c r="H169" s="283">
        <v>723.27200000000005</v>
      </c>
      <c r="I169" s="108"/>
      <c r="L169" s="377"/>
      <c r="M169" s="378"/>
      <c r="N169" s="379"/>
      <c r="O169" s="379"/>
      <c r="P169" s="379"/>
      <c r="Q169" s="379"/>
      <c r="R169" s="379"/>
      <c r="S169" s="379"/>
      <c r="T169" s="380"/>
      <c r="AT169" s="281" t="s">
        <v>164</v>
      </c>
      <c r="AU169" s="281" t="s">
        <v>83</v>
      </c>
      <c r="AV169" s="280" t="s">
        <v>163</v>
      </c>
      <c r="AW169" s="280" t="s">
        <v>30</v>
      </c>
      <c r="AX169" s="280" t="s">
        <v>81</v>
      </c>
      <c r="AY169" s="281" t="s">
        <v>156</v>
      </c>
    </row>
    <row r="170" spans="1:65" s="168" customFormat="1" ht="24.2" customHeight="1">
      <c r="A170" s="162"/>
      <c r="B170" s="163"/>
      <c r="C170" s="266" t="s">
        <v>204</v>
      </c>
      <c r="D170" s="266" t="s">
        <v>158</v>
      </c>
      <c r="E170" s="267" t="s">
        <v>353</v>
      </c>
      <c r="F170" s="268" t="s">
        <v>354</v>
      </c>
      <c r="G170" s="269" t="s">
        <v>355</v>
      </c>
      <c r="H170" s="270">
        <v>123.9</v>
      </c>
      <c r="I170" s="87"/>
      <c r="J170" s="271">
        <f>ROUND(I170*H170,2)</f>
        <v>0</v>
      </c>
      <c r="K170" s="268" t="s">
        <v>162</v>
      </c>
      <c r="L170" s="163"/>
      <c r="M170" s="363" t="s">
        <v>1</v>
      </c>
      <c r="N170" s="364" t="s">
        <v>38</v>
      </c>
      <c r="O170" s="210"/>
      <c r="P170" s="365">
        <f>O170*H170</f>
        <v>0</v>
      </c>
      <c r="Q170" s="365">
        <v>3.3899999999999998E-3</v>
      </c>
      <c r="R170" s="365">
        <f>Q170*H170</f>
        <v>0.42002099999999998</v>
      </c>
      <c r="S170" s="365">
        <v>0</v>
      </c>
      <c r="T170" s="366">
        <f>S170*H170</f>
        <v>0</v>
      </c>
      <c r="U170" s="162"/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/>
      <c r="AR170" s="367" t="s">
        <v>163</v>
      </c>
      <c r="AT170" s="367" t="s">
        <v>158</v>
      </c>
      <c r="AU170" s="367" t="s">
        <v>83</v>
      </c>
      <c r="AY170" s="141" t="s">
        <v>156</v>
      </c>
      <c r="BE170" s="368">
        <f>IF(N170="základní",J170,0)</f>
        <v>0</v>
      </c>
      <c r="BF170" s="368">
        <f>IF(N170="snížená",J170,0)</f>
        <v>0</v>
      </c>
      <c r="BG170" s="368">
        <f>IF(N170="zákl. přenesená",J170,0)</f>
        <v>0</v>
      </c>
      <c r="BH170" s="368">
        <f>IF(N170="sníž. přenesená",J170,0)</f>
        <v>0</v>
      </c>
      <c r="BI170" s="368">
        <f>IF(N170="nulová",J170,0)</f>
        <v>0</v>
      </c>
      <c r="BJ170" s="141" t="s">
        <v>81</v>
      </c>
      <c r="BK170" s="368">
        <f>ROUND(I170*H170,2)</f>
        <v>0</v>
      </c>
      <c r="BL170" s="141" t="s">
        <v>163</v>
      </c>
      <c r="BM170" s="367" t="s">
        <v>201</v>
      </c>
    </row>
    <row r="171" spans="1:65" s="168" customFormat="1" ht="19.5">
      <c r="A171" s="162"/>
      <c r="B171" s="163"/>
      <c r="C171" s="162"/>
      <c r="D171" s="273" t="s">
        <v>273</v>
      </c>
      <c r="E171" s="162"/>
      <c r="F171" s="290" t="s">
        <v>357</v>
      </c>
      <c r="G171" s="162"/>
      <c r="H171" s="162"/>
      <c r="I171" s="116"/>
      <c r="J171" s="162"/>
      <c r="K171" s="162"/>
      <c r="L171" s="163"/>
      <c r="M171" s="381"/>
      <c r="N171" s="382"/>
      <c r="O171" s="210"/>
      <c r="P171" s="210"/>
      <c r="Q171" s="210"/>
      <c r="R171" s="210"/>
      <c r="S171" s="210"/>
      <c r="T171" s="211"/>
      <c r="U171" s="162"/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/>
      <c r="AT171" s="141" t="s">
        <v>273</v>
      </c>
      <c r="AU171" s="141" t="s">
        <v>83</v>
      </c>
    </row>
    <row r="172" spans="1:65" s="272" customFormat="1">
      <c r="B172" s="369"/>
      <c r="D172" s="273" t="s">
        <v>164</v>
      </c>
      <c r="E172" s="274" t="s">
        <v>1</v>
      </c>
      <c r="F172" s="275" t="s">
        <v>358</v>
      </c>
      <c r="H172" s="274" t="s">
        <v>1</v>
      </c>
      <c r="I172" s="96"/>
      <c r="L172" s="369"/>
      <c r="M172" s="370"/>
      <c r="N172" s="371"/>
      <c r="O172" s="371"/>
      <c r="P172" s="371"/>
      <c r="Q172" s="371"/>
      <c r="R172" s="371"/>
      <c r="S172" s="371"/>
      <c r="T172" s="372"/>
      <c r="AT172" s="274" t="s">
        <v>164</v>
      </c>
      <c r="AU172" s="274" t="s">
        <v>83</v>
      </c>
      <c r="AV172" s="272" t="s">
        <v>81</v>
      </c>
      <c r="AW172" s="272" t="s">
        <v>30</v>
      </c>
      <c r="AX172" s="272" t="s">
        <v>73</v>
      </c>
      <c r="AY172" s="274" t="s">
        <v>156</v>
      </c>
    </row>
    <row r="173" spans="1:65" s="272" customFormat="1">
      <c r="B173" s="369"/>
      <c r="D173" s="273" t="s">
        <v>164</v>
      </c>
      <c r="E173" s="274" t="s">
        <v>1</v>
      </c>
      <c r="F173" s="275" t="s">
        <v>359</v>
      </c>
      <c r="H173" s="274" t="s">
        <v>1</v>
      </c>
      <c r="I173" s="96"/>
      <c r="L173" s="369"/>
      <c r="M173" s="370"/>
      <c r="N173" s="371"/>
      <c r="O173" s="371"/>
      <c r="P173" s="371"/>
      <c r="Q173" s="371"/>
      <c r="R173" s="371"/>
      <c r="S173" s="371"/>
      <c r="T173" s="372"/>
      <c r="AT173" s="274" t="s">
        <v>164</v>
      </c>
      <c r="AU173" s="274" t="s">
        <v>83</v>
      </c>
      <c r="AV173" s="272" t="s">
        <v>81</v>
      </c>
      <c r="AW173" s="272" t="s">
        <v>30</v>
      </c>
      <c r="AX173" s="272" t="s">
        <v>73</v>
      </c>
      <c r="AY173" s="274" t="s">
        <v>156</v>
      </c>
    </row>
    <row r="174" spans="1:65" s="276" customFormat="1">
      <c r="B174" s="373"/>
      <c r="D174" s="273" t="s">
        <v>164</v>
      </c>
      <c r="E174" s="277" t="s">
        <v>1</v>
      </c>
      <c r="F174" s="278" t="s">
        <v>932</v>
      </c>
      <c r="H174" s="279">
        <v>123.9</v>
      </c>
      <c r="I174" s="102"/>
      <c r="L174" s="373"/>
      <c r="M174" s="374"/>
      <c r="N174" s="375"/>
      <c r="O174" s="375"/>
      <c r="P174" s="375"/>
      <c r="Q174" s="375"/>
      <c r="R174" s="375"/>
      <c r="S174" s="375"/>
      <c r="T174" s="376"/>
      <c r="AT174" s="277" t="s">
        <v>164</v>
      </c>
      <c r="AU174" s="277" t="s">
        <v>83</v>
      </c>
      <c r="AV174" s="276" t="s">
        <v>83</v>
      </c>
      <c r="AW174" s="276" t="s">
        <v>30</v>
      </c>
      <c r="AX174" s="276" t="s">
        <v>73</v>
      </c>
      <c r="AY174" s="277" t="s">
        <v>156</v>
      </c>
    </row>
    <row r="175" spans="1:65" s="280" customFormat="1">
      <c r="B175" s="377"/>
      <c r="D175" s="273" t="s">
        <v>164</v>
      </c>
      <c r="E175" s="281" t="s">
        <v>1</v>
      </c>
      <c r="F175" s="282" t="s">
        <v>167</v>
      </c>
      <c r="H175" s="283">
        <v>123.9</v>
      </c>
      <c r="I175" s="108"/>
      <c r="L175" s="377"/>
      <c r="M175" s="378"/>
      <c r="N175" s="379"/>
      <c r="O175" s="379"/>
      <c r="P175" s="379"/>
      <c r="Q175" s="379"/>
      <c r="R175" s="379"/>
      <c r="S175" s="379"/>
      <c r="T175" s="380"/>
      <c r="AT175" s="281" t="s">
        <v>164</v>
      </c>
      <c r="AU175" s="281" t="s">
        <v>83</v>
      </c>
      <c r="AV175" s="280" t="s">
        <v>163</v>
      </c>
      <c r="AW175" s="280" t="s">
        <v>30</v>
      </c>
      <c r="AX175" s="280" t="s">
        <v>81</v>
      </c>
      <c r="AY175" s="281" t="s">
        <v>156</v>
      </c>
    </row>
    <row r="176" spans="1:65" s="168" customFormat="1" ht="24.2" customHeight="1">
      <c r="A176" s="162"/>
      <c r="B176" s="163"/>
      <c r="C176" s="284" t="s">
        <v>181</v>
      </c>
      <c r="D176" s="284" t="s">
        <v>235</v>
      </c>
      <c r="E176" s="285" t="s">
        <v>374</v>
      </c>
      <c r="F176" s="286" t="s">
        <v>375</v>
      </c>
      <c r="G176" s="287" t="s">
        <v>161</v>
      </c>
      <c r="H176" s="288">
        <v>54.515999999999998</v>
      </c>
      <c r="I176" s="112"/>
      <c r="J176" s="289">
        <f>ROUND(I176*H176,2)</f>
        <v>0</v>
      </c>
      <c r="K176" s="286" t="s">
        <v>162</v>
      </c>
      <c r="L176" s="383"/>
      <c r="M176" s="384" t="s">
        <v>1</v>
      </c>
      <c r="N176" s="385" t="s">
        <v>38</v>
      </c>
      <c r="O176" s="210"/>
      <c r="P176" s="365">
        <f>O176*H176</f>
        <v>0</v>
      </c>
      <c r="Q176" s="365">
        <v>7.5000000000000002E-4</v>
      </c>
      <c r="R176" s="365">
        <f>Q176*H176</f>
        <v>4.0887E-2</v>
      </c>
      <c r="S176" s="365">
        <v>0</v>
      </c>
      <c r="T176" s="366">
        <f>S176*H176</f>
        <v>0</v>
      </c>
      <c r="U176" s="162"/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/>
      <c r="AR176" s="367" t="s">
        <v>176</v>
      </c>
      <c r="AT176" s="367" t="s">
        <v>235</v>
      </c>
      <c r="AU176" s="367" t="s">
        <v>83</v>
      </c>
      <c r="AY176" s="141" t="s">
        <v>156</v>
      </c>
      <c r="BE176" s="368">
        <f>IF(N176="základní",J176,0)</f>
        <v>0</v>
      </c>
      <c r="BF176" s="368">
        <f>IF(N176="snížená",J176,0)</f>
        <v>0</v>
      </c>
      <c r="BG176" s="368">
        <f>IF(N176="zákl. přenesená",J176,0)</f>
        <v>0</v>
      </c>
      <c r="BH176" s="368">
        <f>IF(N176="sníž. přenesená",J176,0)</f>
        <v>0</v>
      </c>
      <c r="BI176" s="368">
        <f>IF(N176="nulová",J176,0)</f>
        <v>0</v>
      </c>
      <c r="BJ176" s="141" t="s">
        <v>81</v>
      </c>
      <c r="BK176" s="368">
        <f>ROUND(I176*H176,2)</f>
        <v>0</v>
      </c>
      <c r="BL176" s="141" t="s">
        <v>163</v>
      </c>
      <c r="BM176" s="367" t="s">
        <v>207</v>
      </c>
    </row>
    <row r="177" spans="1:65" s="168" customFormat="1" ht="24.2" customHeight="1">
      <c r="A177" s="162"/>
      <c r="B177" s="163"/>
      <c r="C177" s="266" t="s">
        <v>216</v>
      </c>
      <c r="D177" s="266" t="s">
        <v>158</v>
      </c>
      <c r="E177" s="267" t="s">
        <v>353</v>
      </c>
      <c r="F177" s="268" t="s">
        <v>354</v>
      </c>
      <c r="G177" s="269" t="s">
        <v>355</v>
      </c>
      <c r="H177" s="270">
        <v>331.05</v>
      </c>
      <c r="I177" s="87"/>
      <c r="J177" s="271">
        <f>ROUND(I177*H177,2)</f>
        <v>0</v>
      </c>
      <c r="K177" s="268" t="s">
        <v>162</v>
      </c>
      <c r="L177" s="163"/>
      <c r="M177" s="363" t="s">
        <v>1</v>
      </c>
      <c r="N177" s="364" t="s">
        <v>38</v>
      </c>
      <c r="O177" s="210"/>
      <c r="P177" s="365">
        <f>O177*H177</f>
        <v>0</v>
      </c>
      <c r="Q177" s="365">
        <v>3.3899999999999998E-3</v>
      </c>
      <c r="R177" s="365">
        <f>Q177*H177</f>
        <v>1.1222595</v>
      </c>
      <c r="S177" s="365">
        <v>0</v>
      </c>
      <c r="T177" s="366">
        <f>S177*H177</f>
        <v>0</v>
      </c>
      <c r="U177" s="162"/>
      <c r="V177" s="162"/>
      <c r="W177" s="162"/>
      <c r="X177" s="162"/>
      <c r="Y177" s="162"/>
      <c r="Z177" s="162"/>
      <c r="AA177" s="162"/>
      <c r="AB177" s="162"/>
      <c r="AC177" s="162"/>
      <c r="AD177" s="162"/>
      <c r="AE177" s="162"/>
      <c r="AR177" s="367" t="s">
        <v>163</v>
      </c>
      <c r="AT177" s="367" t="s">
        <v>158</v>
      </c>
      <c r="AU177" s="367" t="s">
        <v>83</v>
      </c>
      <c r="AY177" s="141" t="s">
        <v>156</v>
      </c>
      <c r="BE177" s="368">
        <f>IF(N177="základní",J177,0)</f>
        <v>0</v>
      </c>
      <c r="BF177" s="368">
        <f>IF(N177="snížená",J177,0)</f>
        <v>0</v>
      </c>
      <c r="BG177" s="368">
        <f>IF(N177="zákl. přenesená",J177,0)</f>
        <v>0</v>
      </c>
      <c r="BH177" s="368">
        <f>IF(N177="sníž. přenesená",J177,0)</f>
        <v>0</v>
      </c>
      <c r="BI177" s="368">
        <f>IF(N177="nulová",J177,0)</f>
        <v>0</v>
      </c>
      <c r="BJ177" s="141" t="s">
        <v>81</v>
      </c>
      <c r="BK177" s="368">
        <f>ROUND(I177*H177,2)</f>
        <v>0</v>
      </c>
      <c r="BL177" s="141" t="s">
        <v>163</v>
      </c>
      <c r="BM177" s="367" t="s">
        <v>213</v>
      </c>
    </row>
    <row r="178" spans="1:65" s="168" customFormat="1" ht="19.5">
      <c r="A178" s="162"/>
      <c r="B178" s="163"/>
      <c r="C178" s="162"/>
      <c r="D178" s="273" t="s">
        <v>273</v>
      </c>
      <c r="E178" s="162"/>
      <c r="F178" s="290" t="s">
        <v>357</v>
      </c>
      <c r="G178" s="162"/>
      <c r="H178" s="162"/>
      <c r="I178" s="116"/>
      <c r="J178" s="162"/>
      <c r="K178" s="162"/>
      <c r="L178" s="163"/>
      <c r="M178" s="381"/>
      <c r="N178" s="382"/>
      <c r="O178" s="210"/>
      <c r="P178" s="210"/>
      <c r="Q178" s="210"/>
      <c r="R178" s="210"/>
      <c r="S178" s="210"/>
      <c r="T178" s="211"/>
      <c r="U178" s="162"/>
      <c r="V178" s="162"/>
      <c r="W178" s="162"/>
      <c r="X178" s="162"/>
      <c r="Y178" s="162"/>
      <c r="Z178" s="162"/>
      <c r="AA178" s="162"/>
      <c r="AB178" s="162"/>
      <c r="AC178" s="162"/>
      <c r="AD178" s="162"/>
      <c r="AE178" s="162"/>
      <c r="AT178" s="141" t="s">
        <v>273</v>
      </c>
      <c r="AU178" s="141" t="s">
        <v>83</v>
      </c>
    </row>
    <row r="179" spans="1:65" s="272" customFormat="1">
      <c r="B179" s="369"/>
      <c r="D179" s="273" t="s">
        <v>164</v>
      </c>
      <c r="E179" s="274" t="s">
        <v>1</v>
      </c>
      <c r="F179" s="275" t="s">
        <v>358</v>
      </c>
      <c r="H179" s="274" t="s">
        <v>1</v>
      </c>
      <c r="I179" s="96"/>
      <c r="L179" s="369"/>
      <c r="M179" s="370"/>
      <c r="N179" s="371"/>
      <c r="O179" s="371"/>
      <c r="P179" s="371"/>
      <c r="Q179" s="371"/>
      <c r="R179" s="371"/>
      <c r="S179" s="371"/>
      <c r="T179" s="372"/>
      <c r="AT179" s="274" t="s">
        <v>164</v>
      </c>
      <c r="AU179" s="274" t="s">
        <v>83</v>
      </c>
      <c r="AV179" s="272" t="s">
        <v>81</v>
      </c>
      <c r="AW179" s="272" t="s">
        <v>30</v>
      </c>
      <c r="AX179" s="272" t="s">
        <v>73</v>
      </c>
      <c r="AY179" s="274" t="s">
        <v>156</v>
      </c>
    </row>
    <row r="180" spans="1:65" s="272" customFormat="1">
      <c r="B180" s="369"/>
      <c r="D180" s="273" t="s">
        <v>164</v>
      </c>
      <c r="E180" s="274" t="s">
        <v>1</v>
      </c>
      <c r="F180" s="275" t="s">
        <v>933</v>
      </c>
      <c r="H180" s="274" t="s">
        <v>1</v>
      </c>
      <c r="I180" s="96"/>
      <c r="L180" s="369"/>
      <c r="M180" s="370"/>
      <c r="N180" s="371"/>
      <c r="O180" s="371"/>
      <c r="P180" s="371"/>
      <c r="Q180" s="371"/>
      <c r="R180" s="371"/>
      <c r="S180" s="371"/>
      <c r="T180" s="372"/>
      <c r="AT180" s="274" t="s">
        <v>164</v>
      </c>
      <c r="AU180" s="274" t="s">
        <v>83</v>
      </c>
      <c r="AV180" s="272" t="s">
        <v>81</v>
      </c>
      <c r="AW180" s="272" t="s">
        <v>30</v>
      </c>
      <c r="AX180" s="272" t="s">
        <v>73</v>
      </c>
      <c r="AY180" s="274" t="s">
        <v>156</v>
      </c>
    </row>
    <row r="181" spans="1:65" s="276" customFormat="1">
      <c r="B181" s="373"/>
      <c r="D181" s="273" t="s">
        <v>164</v>
      </c>
      <c r="E181" s="277" t="s">
        <v>1</v>
      </c>
      <c r="F181" s="278" t="s">
        <v>934</v>
      </c>
      <c r="H181" s="279">
        <v>318.60000000000002</v>
      </c>
      <c r="I181" s="102"/>
      <c r="L181" s="373"/>
      <c r="M181" s="374"/>
      <c r="N181" s="375"/>
      <c r="O181" s="375"/>
      <c r="P181" s="375"/>
      <c r="Q181" s="375"/>
      <c r="R181" s="375"/>
      <c r="S181" s="375"/>
      <c r="T181" s="376"/>
      <c r="AT181" s="277" t="s">
        <v>164</v>
      </c>
      <c r="AU181" s="277" t="s">
        <v>83</v>
      </c>
      <c r="AV181" s="276" t="s">
        <v>83</v>
      </c>
      <c r="AW181" s="276" t="s">
        <v>30</v>
      </c>
      <c r="AX181" s="276" t="s">
        <v>73</v>
      </c>
      <c r="AY181" s="277" t="s">
        <v>156</v>
      </c>
    </row>
    <row r="182" spans="1:65" s="276" customFormat="1">
      <c r="B182" s="373"/>
      <c r="D182" s="273" t="s">
        <v>164</v>
      </c>
      <c r="E182" s="277" t="s">
        <v>1</v>
      </c>
      <c r="F182" s="278" t="s">
        <v>451</v>
      </c>
      <c r="H182" s="279">
        <v>12.45</v>
      </c>
      <c r="I182" s="102"/>
      <c r="L182" s="373"/>
      <c r="M182" s="374"/>
      <c r="N182" s="375"/>
      <c r="O182" s="375"/>
      <c r="P182" s="375"/>
      <c r="Q182" s="375"/>
      <c r="R182" s="375"/>
      <c r="S182" s="375"/>
      <c r="T182" s="376"/>
      <c r="AT182" s="277" t="s">
        <v>164</v>
      </c>
      <c r="AU182" s="277" t="s">
        <v>83</v>
      </c>
      <c r="AV182" s="276" t="s">
        <v>83</v>
      </c>
      <c r="AW182" s="276" t="s">
        <v>30</v>
      </c>
      <c r="AX182" s="276" t="s">
        <v>73</v>
      </c>
      <c r="AY182" s="277" t="s">
        <v>156</v>
      </c>
    </row>
    <row r="183" spans="1:65" s="280" customFormat="1">
      <c r="B183" s="377"/>
      <c r="D183" s="273" t="s">
        <v>164</v>
      </c>
      <c r="E183" s="281" t="s">
        <v>1</v>
      </c>
      <c r="F183" s="282" t="s">
        <v>167</v>
      </c>
      <c r="H183" s="283">
        <v>331.05</v>
      </c>
      <c r="I183" s="108"/>
      <c r="L183" s="377"/>
      <c r="M183" s="378"/>
      <c r="N183" s="379"/>
      <c r="O183" s="379"/>
      <c r="P183" s="379"/>
      <c r="Q183" s="379"/>
      <c r="R183" s="379"/>
      <c r="S183" s="379"/>
      <c r="T183" s="380"/>
      <c r="AT183" s="281" t="s">
        <v>164</v>
      </c>
      <c r="AU183" s="281" t="s">
        <v>83</v>
      </c>
      <c r="AV183" s="280" t="s">
        <v>163</v>
      </c>
      <c r="AW183" s="280" t="s">
        <v>30</v>
      </c>
      <c r="AX183" s="280" t="s">
        <v>81</v>
      </c>
      <c r="AY183" s="281" t="s">
        <v>156</v>
      </c>
    </row>
    <row r="184" spans="1:65" s="168" customFormat="1" ht="24.2" customHeight="1">
      <c r="A184" s="162"/>
      <c r="B184" s="163"/>
      <c r="C184" s="284" t="s">
        <v>187</v>
      </c>
      <c r="D184" s="284" t="s">
        <v>235</v>
      </c>
      <c r="E184" s="285" t="s">
        <v>935</v>
      </c>
      <c r="F184" s="286" t="s">
        <v>936</v>
      </c>
      <c r="G184" s="287" t="s">
        <v>161</v>
      </c>
      <c r="H184" s="288">
        <v>132.41999999999999</v>
      </c>
      <c r="I184" s="112"/>
      <c r="J184" s="289">
        <f>ROUND(I184*H184,2)</f>
        <v>0</v>
      </c>
      <c r="K184" s="286" t="s">
        <v>162</v>
      </c>
      <c r="L184" s="383"/>
      <c r="M184" s="384" t="s">
        <v>1</v>
      </c>
      <c r="N184" s="385" t="s">
        <v>38</v>
      </c>
      <c r="O184" s="210"/>
      <c r="P184" s="365">
        <f>O184*H184</f>
        <v>0</v>
      </c>
      <c r="Q184" s="365">
        <v>5.9999999999999995E-4</v>
      </c>
      <c r="R184" s="365">
        <f>Q184*H184</f>
        <v>7.9451999999999981E-2</v>
      </c>
      <c r="S184" s="365">
        <v>0</v>
      </c>
      <c r="T184" s="366">
        <f>S184*H184</f>
        <v>0</v>
      </c>
      <c r="U184" s="162"/>
      <c r="V184" s="162"/>
      <c r="W184" s="162"/>
      <c r="X184" s="162"/>
      <c r="Y184" s="162"/>
      <c r="Z184" s="162"/>
      <c r="AA184" s="162"/>
      <c r="AB184" s="162"/>
      <c r="AC184" s="162"/>
      <c r="AD184" s="162"/>
      <c r="AE184" s="162"/>
      <c r="AR184" s="367" t="s">
        <v>176</v>
      </c>
      <c r="AT184" s="367" t="s">
        <v>235</v>
      </c>
      <c r="AU184" s="367" t="s">
        <v>83</v>
      </c>
      <c r="AY184" s="141" t="s">
        <v>156</v>
      </c>
      <c r="BE184" s="368">
        <f>IF(N184="základní",J184,0)</f>
        <v>0</v>
      </c>
      <c r="BF184" s="368">
        <f>IF(N184="snížená",J184,0)</f>
        <v>0</v>
      </c>
      <c r="BG184" s="368">
        <f>IF(N184="zákl. přenesená",J184,0)</f>
        <v>0</v>
      </c>
      <c r="BH184" s="368">
        <f>IF(N184="sníž. přenesená",J184,0)</f>
        <v>0</v>
      </c>
      <c r="BI184" s="368">
        <f>IF(N184="nulová",J184,0)</f>
        <v>0</v>
      </c>
      <c r="BJ184" s="141" t="s">
        <v>81</v>
      </c>
      <c r="BK184" s="368">
        <f>ROUND(I184*H184,2)</f>
        <v>0</v>
      </c>
      <c r="BL184" s="141" t="s">
        <v>163</v>
      </c>
      <c r="BM184" s="367" t="s">
        <v>219</v>
      </c>
    </row>
    <row r="185" spans="1:65" s="272" customFormat="1">
      <c r="B185" s="369"/>
      <c r="D185" s="273" t="s">
        <v>164</v>
      </c>
      <c r="E185" s="274" t="s">
        <v>1</v>
      </c>
      <c r="F185" s="275" t="s">
        <v>937</v>
      </c>
      <c r="H185" s="274" t="s">
        <v>1</v>
      </c>
      <c r="I185" s="96"/>
      <c r="L185" s="369"/>
      <c r="M185" s="370"/>
      <c r="N185" s="371"/>
      <c r="O185" s="371"/>
      <c r="P185" s="371"/>
      <c r="Q185" s="371"/>
      <c r="R185" s="371"/>
      <c r="S185" s="371"/>
      <c r="T185" s="372"/>
      <c r="AT185" s="274" t="s">
        <v>164</v>
      </c>
      <c r="AU185" s="274" t="s">
        <v>83</v>
      </c>
      <c r="AV185" s="272" t="s">
        <v>81</v>
      </c>
      <c r="AW185" s="272" t="s">
        <v>30</v>
      </c>
      <c r="AX185" s="272" t="s">
        <v>73</v>
      </c>
      <c r="AY185" s="274" t="s">
        <v>156</v>
      </c>
    </row>
    <row r="186" spans="1:65" s="272" customFormat="1">
      <c r="B186" s="369"/>
      <c r="D186" s="273" t="s">
        <v>164</v>
      </c>
      <c r="E186" s="274" t="s">
        <v>1</v>
      </c>
      <c r="F186" s="275" t="s">
        <v>379</v>
      </c>
      <c r="H186" s="274" t="s">
        <v>1</v>
      </c>
      <c r="I186" s="96"/>
      <c r="L186" s="369"/>
      <c r="M186" s="370"/>
      <c r="N186" s="371"/>
      <c r="O186" s="371"/>
      <c r="P186" s="371"/>
      <c r="Q186" s="371"/>
      <c r="R186" s="371"/>
      <c r="S186" s="371"/>
      <c r="T186" s="372"/>
      <c r="AT186" s="274" t="s">
        <v>164</v>
      </c>
      <c r="AU186" s="274" t="s">
        <v>83</v>
      </c>
      <c r="AV186" s="272" t="s">
        <v>81</v>
      </c>
      <c r="AW186" s="272" t="s">
        <v>30</v>
      </c>
      <c r="AX186" s="272" t="s">
        <v>73</v>
      </c>
      <c r="AY186" s="274" t="s">
        <v>156</v>
      </c>
    </row>
    <row r="187" spans="1:65" s="276" customFormat="1">
      <c r="B187" s="373"/>
      <c r="D187" s="273" t="s">
        <v>164</v>
      </c>
      <c r="E187" s="277" t="s">
        <v>1</v>
      </c>
      <c r="F187" s="278" t="s">
        <v>938</v>
      </c>
      <c r="H187" s="279">
        <v>132.41999999999999</v>
      </c>
      <c r="I187" s="102"/>
      <c r="L187" s="373"/>
      <c r="M187" s="374"/>
      <c r="N187" s="375"/>
      <c r="O187" s="375"/>
      <c r="P187" s="375"/>
      <c r="Q187" s="375"/>
      <c r="R187" s="375"/>
      <c r="S187" s="375"/>
      <c r="T187" s="376"/>
      <c r="AT187" s="277" t="s">
        <v>164</v>
      </c>
      <c r="AU187" s="277" t="s">
        <v>83</v>
      </c>
      <c r="AV187" s="276" t="s">
        <v>83</v>
      </c>
      <c r="AW187" s="276" t="s">
        <v>30</v>
      </c>
      <c r="AX187" s="276" t="s">
        <v>73</v>
      </c>
      <c r="AY187" s="277" t="s">
        <v>156</v>
      </c>
    </row>
    <row r="188" spans="1:65" s="280" customFormat="1">
      <c r="B188" s="377"/>
      <c r="D188" s="273" t="s">
        <v>164</v>
      </c>
      <c r="E188" s="281" t="s">
        <v>1</v>
      </c>
      <c r="F188" s="282" t="s">
        <v>167</v>
      </c>
      <c r="H188" s="283">
        <v>132.41999999999999</v>
      </c>
      <c r="I188" s="108"/>
      <c r="L188" s="377"/>
      <c r="M188" s="378"/>
      <c r="N188" s="379"/>
      <c r="O188" s="379"/>
      <c r="P188" s="379"/>
      <c r="Q188" s="379"/>
      <c r="R188" s="379"/>
      <c r="S188" s="379"/>
      <c r="T188" s="380"/>
      <c r="AT188" s="281" t="s">
        <v>164</v>
      </c>
      <c r="AU188" s="281" t="s">
        <v>83</v>
      </c>
      <c r="AV188" s="280" t="s">
        <v>163</v>
      </c>
      <c r="AW188" s="280" t="s">
        <v>30</v>
      </c>
      <c r="AX188" s="280" t="s">
        <v>81</v>
      </c>
      <c r="AY188" s="281" t="s">
        <v>156</v>
      </c>
    </row>
    <row r="189" spans="1:65" s="168" customFormat="1" ht="44.25" customHeight="1">
      <c r="A189" s="162"/>
      <c r="B189" s="163"/>
      <c r="C189" s="266" t="s">
        <v>224</v>
      </c>
      <c r="D189" s="266" t="s">
        <v>158</v>
      </c>
      <c r="E189" s="267" t="s">
        <v>939</v>
      </c>
      <c r="F189" s="268" t="s">
        <v>940</v>
      </c>
      <c r="G189" s="269" t="s">
        <v>161</v>
      </c>
      <c r="H189" s="270">
        <v>50.04</v>
      </c>
      <c r="I189" s="87"/>
      <c r="J189" s="271">
        <f>ROUND(I189*H189,2)</f>
        <v>0</v>
      </c>
      <c r="K189" s="268" t="s">
        <v>162</v>
      </c>
      <c r="L189" s="163"/>
      <c r="M189" s="363" t="s">
        <v>1</v>
      </c>
      <c r="N189" s="364" t="s">
        <v>38</v>
      </c>
      <c r="O189" s="210"/>
      <c r="P189" s="365">
        <f>O189*H189</f>
        <v>0</v>
      </c>
      <c r="Q189" s="365">
        <v>1.1350000000000001E-2</v>
      </c>
      <c r="R189" s="365">
        <f>Q189*H189</f>
        <v>0.56795400000000007</v>
      </c>
      <c r="S189" s="365">
        <v>0</v>
      </c>
      <c r="T189" s="366">
        <f>S189*H189</f>
        <v>0</v>
      </c>
      <c r="U189" s="162"/>
      <c r="V189" s="162"/>
      <c r="W189" s="162"/>
      <c r="X189" s="162"/>
      <c r="Y189" s="162"/>
      <c r="Z189" s="162"/>
      <c r="AA189" s="162"/>
      <c r="AB189" s="162"/>
      <c r="AC189" s="162"/>
      <c r="AD189" s="162"/>
      <c r="AE189" s="162"/>
      <c r="AR189" s="367" t="s">
        <v>163</v>
      </c>
      <c r="AT189" s="367" t="s">
        <v>158</v>
      </c>
      <c r="AU189" s="367" t="s">
        <v>83</v>
      </c>
      <c r="AY189" s="141" t="s">
        <v>156</v>
      </c>
      <c r="BE189" s="368">
        <f>IF(N189="základní",J189,0)</f>
        <v>0</v>
      </c>
      <c r="BF189" s="368">
        <f>IF(N189="snížená",J189,0)</f>
        <v>0</v>
      </c>
      <c r="BG189" s="368">
        <f>IF(N189="zákl. přenesená",J189,0)</f>
        <v>0</v>
      </c>
      <c r="BH189" s="368">
        <f>IF(N189="sníž. přenesená",J189,0)</f>
        <v>0</v>
      </c>
      <c r="BI189" s="368">
        <f>IF(N189="nulová",J189,0)</f>
        <v>0</v>
      </c>
      <c r="BJ189" s="141" t="s">
        <v>81</v>
      </c>
      <c r="BK189" s="368">
        <f>ROUND(I189*H189,2)</f>
        <v>0</v>
      </c>
      <c r="BL189" s="141" t="s">
        <v>163</v>
      </c>
      <c r="BM189" s="367" t="s">
        <v>223</v>
      </c>
    </row>
    <row r="190" spans="1:65" s="168" customFormat="1" ht="19.5">
      <c r="A190" s="162"/>
      <c r="B190" s="163"/>
      <c r="C190" s="162"/>
      <c r="D190" s="273" t="s">
        <v>273</v>
      </c>
      <c r="E190" s="162"/>
      <c r="F190" s="290" t="s">
        <v>357</v>
      </c>
      <c r="G190" s="162"/>
      <c r="H190" s="162"/>
      <c r="I190" s="116"/>
      <c r="J190" s="162"/>
      <c r="K190" s="162"/>
      <c r="L190" s="163"/>
      <c r="M190" s="381"/>
      <c r="N190" s="382"/>
      <c r="O190" s="210"/>
      <c r="P190" s="210"/>
      <c r="Q190" s="210"/>
      <c r="R190" s="210"/>
      <c r="S190" s="210"/>
      <c r="T190" s="211"/>
      <c r="U190" s="162"/>
      <c r="V190" s="162"/>
      <c r="W190" s="162"/>
      <c r="X190" s="162"/>
      <c r="Y190" s="162"/>
      <c r="Z190" s="162"/>
      <c r="AA190" s="162"/>
      <c r="AB190" s="162"/>
      <c r="AC190" s="162"/>
      <c r="AD190" s="162"/>
      <c r="AE190" s="162"/>
      <c r="AT190" s="141" t="s">
        <v>273</v>
      </c>
      <c r="AU190" s="141" t="s">
        <v>83</v>
      </c>
    </row>
    <row r="191" spans="1:65" s="272" customFormat="1">
      <c r="B191" s="369"/>
      <c r="D191" s="273" t="s">
        <v>164</v>
      </c>
      <c r="E191" s="274" t="s">
        <v>1</v>
      </c>
      <c r="F191" s="275" t="s">
        <v>285</v>
      </c>
      <c r="H191" s="274" t="s">
        <v>1</v>
      </c>
      <c r="I191" s="96"/>
      <c r="L191" s="369"/>
      <c r="M191" s="370"/>
      <c r="N191" s="371"/>
      <c r="O191" s="371"/>
      <c r="P191" s="371"/>
      <c r="Q191" s="371"/>
      <c r="R191" s="371"/>
      <c r="S191" s="371"/>
      <c r="T191" s="372"/>
      <c r="AT191" s="274" t="s">
        <v>164</v>
      </c>
      <c r="AU191" s="274" t="s">
        <v>83</v>
      </c>
      <c r="AV191" s="272" t="s">
        <v>81</v>
      </c>
      <c r="AW191" s="272" t="s">
        <v>30</v>
      </c>
      <c r="AX191" s="272" t="s">
        <v>73</v>
      </c>
      <c r="AY191" s="274" t="s">
        <v>156</v>
      </c>
    </row>
    <row r="192" spans="1:65" s="272" customFormat="1">
      <c r="B192" s="369"/>
      <c r="D192" s="273" t="s">
        <v>164</v>
      </c>
      <c r="E192" s="274" t="s">
        <v>1</v>
      </c>
      <c r="F192" s="275" t="s">
        <v>321</v>
      </c>
      <c r="H192" s="274" t="s">
        <v>1</v>
      </c>
      <c r="I192" s="96"/>
      <c r="L192" s="369"/>
      <c r="M192" s="370"/>
      <c r="N192" s="371"/>
      <c r="O192" s="371"/>
      <c r="P192" s="371"/>
      <c r="Q192" s="371"/>
      <c r="R192" s="371"/>
      <c r="S192" s="371"/>
      <c r="T192" s="372"/>
      <c r="AT192" s="274" t="s">
        <v>164</v>
      </c>
      <c r="AU192" s="274" t="s">
        <v>83</v>
      </c>
      <c r="AV192" s="272" t="s">
        <v>81</v>
      </c>
      <c r="AW192" s="272" t="s">
        <v>30</v>
      </c>
      <c r="AX192" s="272" t="s">
        <v>73</v>
      </c>
      <c r="AY192" s="274" t="s">
        <v>156</v>
      </c>
    </row>
    <row r="193" spans="1:65" s="272" customFormat="1">
      <c r="B193" s="369"/>
      <c r="D193" s="273" t="s">
        <v>164</v>
      </c>
      <c r="E193" s="274" t="s">
        <v>1</v>
      </c>
      <c r="F193" s="275" t="s">
        <v>941</v>
      </c>
      <c r="H193" s="274" t="s">
        <v>1</v>
      </c>
      <c r="I193" s="96"/>
      <c r="L193" s="369"/>
      <c r="M193" s="370"/>
      <c r="N193" s="371"/>
      <c r="O193" s="371"/>
      <c r="P193" s="371"/>
      <c r="Q193" s="371"/>
      <c r="R193" s="371"/>
      <c r="S193" s="371"/>
      <c r="T193" s="372"/>
      <c r="AT193" s="274" t="s">
        <v>164</v>
      </c>
      <c r="AU193" s="274" t="s">
        <v>83</v>
      </c>
      <c r="AV193" s="272" t="s">
        <v>81</v>
      </c>
      <c r="AW193" s="272" t="s">
        <v>30</v>
      </c>
      <c r="AX193" s="272" t="s">
        <v>73</v>
      </c>
      <c r="AY193" s="274" t="s">
        <v>156</v>
      </c>
    </row>
    <row r="194" spans="1:65" s="276" customFormat="1">
      <c r="B194" s="373"/>
      <c r="D194" s="273" t="s">
        <v>164</v>
      </c>
      <c r="E194" s="277" t="s">
        <v>1</v>
      </c>
      <c r="F194" s="278" t="s">
        <v>942</v>
      </c>
      <c r="H194" s="279">
        <v>50.04</v>
      </c>
      <c r="I194" s="102"/>
      <c r="L194" s="373"/>
      <c r="M194" s="374"/>
      <c r="N194" s="375"/>
      <c r="O194" s="375"/>
      <c r="P194" s="375"/>
      <c r="Q194" s="375"/>
      <c r="R194" s="375"/>
      <c r="S194" s="375"/>
      <c r="T194" s="376"/>
      <c r="AT194" s="277" t="s">
        <v>164</v>
      </c>
      <c r="AU194" s="277" t="s">
        <v>83</v>
      </c>
      <c r="AV194" s="276" t="s">
        <v>83</v>
      </c>
      <c r="AW194" s="276" t="s">
        <v>30</v>
      </c>
      <c r="AX194" s="276" t="s">
        <v>73</v>
      </c>
      <c r="AY194" s="277" t="s">
        <v>156</v>
      </c>
    </row>
    <row r="195" spans="1:65" s="280" customFormat="1">
      <c r="B195" s="377"/>
      <c r="D195" s="273" t="s">
        <v>164</v>
      </c>
      <c r="E195" s="281" t="s">
        <v>1</v>
      </c>
      <c r="F195" s="282" t="s">
        <v>167</v>
      </c>
      <c r="H195" s="283">
        <v>50.04</v>
      </c>
      <c r="I195" s="108"/>
      <c r="L195" s="377"/>
      <c r="M195" s="378"/>
      <c r="N195" s="379"/>
      <c r="O195" s="379"/>
      <c r="P195" s="379"/>
      <c r="Q195" s="379"/>
      <c r="R195" s="379"/>
      <c r="S195" s="379"/>
      <c r="T195" s="380"/>
      <c r="AT195" s="281" t="s">
        <v>164</v>
      </c>
      <c r="AU195" s="281" t="s">
        <v>83</v>
      </c>
      <c r="AV195" s="280" t="s">
        <v>163</v>
      </c>
      <c r="AW195" s="280" t="s">
        <v>30</v>
      </c>
      <c r="AX195" s="280" t="s">
        <v>81</v>
      </c>
      <c r="AY195" s="281" t="s">
        <v>156</v>
      </c>
    </row>
    <row r="196" spans="1:65" s="168" customFormat="1" ht="24.2" customHeight="1">
      <c r="A196" s="162"/>
      <c r="B196" s="163"/>
      <c r="C196" s="284" t="s">
        <v>197</v>
      </c>
      <c r="D196" s="284" t="s">
        <v>235</v>
      </c>
      <c r="E196" s="285" t="s">
        <v>943</v>
      </c>
      <c r="F196" s="286" t="s">
        <v>944</v>
      </c>
      <c r="G196" s="287" t="s">
        <v>161</v>
      </c>
      <c r="H196" s="288">
        <v>55.043999999999997</v>
      </c>
      <c r="I196" s="112"/>
      <c r="J196" s="289">
        <f>ROUND(I196*H196,2)</f>
        <v>0</v>
      </c>
      <c r="K196" s="286" t="s">
        <v>162</v>
      </c>
      <c r="L196" s="383"/>
      <c r="M196" s="384" t="s">
        <v>1</v>
      </c>
      <c r="N196" s="385" t="s">
        <v>38</v>
      </c>
      <c r="O196" s="210"/>
      <c r="P196" s="365">
        <f>O196*H196</f>
        <v>0</v>
      </c>
      <c r="Q196" s="365">
        <v>5.0000000000000001E-3</v>
      </c>
      <c r="R196" s="365">
        <f>Q196*H196</f>
        <v>0.27521999999999996</v>
      </c>
      <c r="S196" s="365">
        <v>0</v>
      </c>
      <c r="T196" s="366">
        <f>S196*H196</f>
        <v>0</v>
      </c>
      <c r="U196" s="162"/>
      <c r="V196" s="162"/>
      <c r="W196" s="162"/>
      <c r="X196" s="162"/>
      <c r="Y196" s="162"/>
      <c r="Z196" s="162"/>
      <c r="AA196" s="162"/>
      <c r="AB196" s="162"/>
      <c r="AC196" s="162"/>
      <c r="AD196" s="162"/>
      <c r="AE196" s="162"/>
      <c r="AR196" s="367" t="s">
        <v>176</v>
      </c>
      <c r="AT196" s="367" t="s">
        <v>235</v>
      </c>
      <c r="AU196" s="367" t="s">
        <v>83</v>
      </c>
      <c r="AY196" s="141" t="s">
        <v>156</v>
      </c>
      <c r="BE196" s="368">
        <f>IF(N196="základní",J196,0)</f>
        <v>0</v>
      </c>
      <c r="BF196" s="368">
        <f>IF(N196="snížená",J196,0)</f>
        <v>0</v>
      </c>
      <c r="BG196" s="368">
        <f>IF(N196="zákl. přenesená",J196,0)</f>
        <v>0</v>
      </c>
      <c r="BH196" s="368">
        <f>IF(N196="sníž. přenesená",J196,0)</f>
        <v>0</v>
      </c>
      <c r="BI196" s="368">
        <f>IF(N196="nulová",J196,0)</f>
        <v>0</v>
      </c>
      <c r="BJ196" s="141" t="s">
        <v>81</v>
      </c>
      <c r="BK196" s="368">
        <f>ROUND(I196*H196,2)</f>
        <v>0</v>
      </c>
      <c r="BL196" s="141" t="s">
        <v>163</v>
      </c>
      <c r="BM196" s="367" t="s">
        <v>231</v>
      </c>
    </row>
    <row r="197" spans="1:65" s="168" customFormat="1" ht="24.2" customHeight="1">
      <c r="A197" s="162"/>
      <c r="B197" s="163"/>
      <c r="C197" s="266" t="s">
        <v>8</v>
      </c>
      <c r="D197" s="266" t="s">
        <v>158</v>
      </c>
      <c r="E197" s="267" t="s">
        <v>422</v>
      </c>
      <c r="F197" s="268" t="s">
        <v>423</v>
      </c>
      <c r="G197" s="269" t="s">
        <v>161</v>
      </c>
      <c r="H197" s="270">
        <v>50.04</v>
      </c>
      <c r="I197" s="87"/>
      <c r="J197" s="271">
        <f>ROUND(I197*H197,2)</f>
        <v>0</v>
      </c>
      <c r="K197" s="268" t="s">
        <v>162</v>
      </c>
      <c r="L197" s="163"/>
      <c r="M197" s="363" t="s">
        <v>1</v>
      </c>
      <c r="N197" s="364" t="s">
        <v>38</v>
      </c>
      <c r="O197" s="210"/>
      <c r="P197" s="365">
        <f>O197*H197</f>
        <v>0</v>
      </c>
      <c r="Q197" s="365">
        <v>8.0000000000000007E-5</v>
      </c>
      <c r="R197" s="365">
        <f>Q197*H197</f>
        <v>4.0032000000000002E-3</v>
      </c>
      <c r="S197" s="365">
        <v>0</v>
      </c>
      <c r="T197" s="366">
        <f>S197*H197</f>
        <v>0</v>
      </c>
      <c r="U197" s="162"/>
      <c r="V197" s="162"/>
      <c r="W197" s="162"/>
      <c r="X197" s="162"/>
      <c r="Y197" s="162"/>
      <c r="Z197" s="162"/>
      <c r="AA197" s="162"/>
      <c r="AB197" s="162"/>
      <c r="AC197" s="162"/>
      <c r="AD197" s="162"/>
      <c r="AE197" s="162"/>
      <c r="AR197" s="367" t="s">
        <v>163</v>
      </c>
      <c r="AT197" s="367" t="s">
        <v>158</v>
      </c>
      <c r="AU197" s="367" t="s">
        <v>83</v>
      </c>
      <c r="AY197" s="141" t="s">
        <v>156</v>
      </c>
      <c r="BE197" s="368">
        <f>IF(N197="základní",J197,0)</f>
        <v>0</v>
      </c>
      <c r="BF197" s="368">
        <f>IF(N197="snížená",J197,0)</f>
        <v>0</v>
      </c>
      <c r="BG197" s="368">
        <f>IF(N197="zákl. přenesená",J197,0)</f>
        <v>0</v>
      </c>
      <c r="BH197" s="368">
        <f>IF(N197="sníž. přenesená",J197,0)</f>
        <v>0</v>
      </c>
      <c r="BI197" s="368">
        <f>IF(N197="nulová",J197,0)</f>
        <v>0</v>
      </c>
      <c r="BJ197" s="141" t="s">
        <v>81</v>
      </c>
      <c r="BK197" s="368">
        <f>ROUND(I197*H197,2)</f>
        <v>0</v>
      </c>
      <c r="BL197" s="141" t="s">
        <v>163</v>
      </c>
      <c r="BM197" s="367" t="s">
        <v>238</v>
      </c>
    </row>
    <row r="198" spans="1:65" s="272" customFormat="1">
      <c r="B198" s="369"/>
      <c r="D198" s="273" t="s">
        <v>164</v>
      </c>
      <c r="E198" s="274" t="s">
        <v>1</v>
      </c>
      <c r="F198" s="275" t="s">
        <v>425</v>
      </c>
      <c r="H198" s="274" t="s">
        <v>1</v>
      </c>
      <c r="I198" s="96"/>
      <c r="L198" s="369"/>
      <c r="M198" s="370"/>
      <c r="N198" s="371"/>
      <c r="O198" s="371"/>
      <c r="P198" s="371"/>
      <c r="Q198" s="371"/>
      <c r="R198" s="371"/>
      <c r="S198" s="371"/>
      <c r="T198" s="372"/>
      <c r="AT198" s="274" t="s">
        <v>164</v>
      </c>
      <c r="AU198" s="274" t="s">
        <v>83</v>
      </c>
      <c r="AV198" s="272" t="s">
        <v>81</v>
      </c>
      <c r="AW198" s="272" t="s">
        <v>30</v>
      </c>
      <c r="AX198" s="272" t="s">
        <v>73</v>
      </c>
      <c r="AY198" s="274" t="s">
        <v>156</v>
      </c>
    </row>
    <row r="199" spans="1:65" s="276" customFormat="1">
      <c r="B199" s="373"/>
      <c r="D199" s="273" t="s">
        <v>164</v>
      </c>
      <c r="E199" s="277" t="s">
        <v>1</v>
      </c>
      <c r="F199" s="278" t="s">
        <v>945</v>
      </c>
      <c r="H199" s="279">
        <v>50.04</v>
      </c>
      <c r="I199" s="102"/>
      <c r="L199" s="373"/>
      <c r="M199" s="374"/>
      <c r="N199" s="375"/>
      <c r="O199" s="375"/>
      <c r="P199" s="375"/>
      <c r="Q199" s="375"/>
      <c r="R199" s="375"/>
      <c r="S199" s="375"/>
      <c r="T199" s="376"/>
      <c r="AT199" s="277" t="s">
        <v>164</v>
      </c>
      <c r="AU199" s="277" t="s">
        <v>83</v>
      </c>
      <c r="AV199" s="276" t="s">
        <v>83</v>
      </c>
      <c r="AW199" s="276" t="s">
        <v>30</v>
      </c>
      <c r="AX199" s="276" t="s">
        <v>73</v>
      </c>
      <c r="AY199" s="277" t="s">
        <v>156</v>
      </c>
    </row>
    <row r="200" spans="1:65" s="280" customFormat="1">
      <c r="B200" s="377"/>
      <c r="D200" s="273" t="s">
        <v>164</v>
      </c>
      <c r="E200" s="281" t="s">
        <v>1</v>
      </c>
      <c r="F200" s="282" t="s">
        <v>167</v>
      </c>
      <c r="H200" s="283">
        <v>50.04</v>
      </c>
      <c r="I200" s="108"/>
      <c r="L200" s="377"/>
      <c r="M200" s="378"/>
      <c r="N200" s="379"/>
      <c r="O200" s="379"/>
      <c r="P200" s="379"/>
      <c r="Q200" s="379"/>
      <c r="R200" s="379"/>
      <c r="S200" s="379"/>
      <c r="T200" s="380"/>
      <c r="AT200" s="281" t="s">
        <v>164</v>
      </c>
      <c r="AU200" s="281" t="s">
        <v>83</v>
      </c>
      <c r="AV200" s="280" t="s">
        <v>163</v>
      </c>
      <c r="AW200" s="280" t="s">
        <v>30</v>
      </c>
      <c r="AX200" s="280" t="s">
        <v>81</v>
      </c>
      <c r="AY200" s="281" t="s">
        <v>156</v>
      </c>
    </row>
    <row r="201" spans="1:65" s="168" customFormat="1" ht="24.2" customHeight="1">
      <c r="A201" s="162"/>
      <c r="B201" s="163"/>
      <c r="C201" s="266" t="s">
        <v>201</v>
      </c>
      <c r="D201" s="266" t="s">
        <v>158</v>
      </c>
      <c r="E201" s="267" t="s">
        <v>946</v>
      </c>
      <c r="F201" s="268" t="s">
        <v>947</v>
      </c>
      <c r="G201" s="269" t="s">
        <v>161</v>
      </c>
      <c r="H201" s="270">
        <v>657.52</v>
      </c>
      <c r="I201" s="87"/>
      <c r="J201" s="271">
        <f>ROUND(I201*H201,2)</f>
        <v>0</v>
      </c>
      <c r="K201" s="268" t="s">
        <v>162</v>
      </c>
      <c r="L201" s="163"/>
      <c r="M201" s="363" t="s">
        <v>1</v>
      </c>
      <c r="N201" s="364" t="s">
        <v>38</v>
      </c>
      <c r="O201" s="210"/>
      <c r="P201" s="365">
        <f>O201*H201</f>
        <v>0</v>
      </c>
      <c r="Q201" s="365">
        <v>8.0000000000000007E-5</v>
      </c>
      <c r="R201" s="365">
        <f>Q201*H201</f>
        <v>5.2601600000000005E-2</v>
      </c>
      <c r="S201" s="365">
        <v>0</v>
      </c>
      <c r="T201" s="366">
        <f>S201*H201</f>
        <v>0</v>
      </c>
      <c r="U201" s="162"/>
      <c r="V201" s="162"/>
      <c r="W201" s="162"/>
      <c r="X201" s="162"/>
      <c r="Y201" s="162"/>
      <c r="Z201" s="162"/>
      <c r="AA201" s="162"/>
      <c r="AB201" s="162"/>
      <c r="AC201" s="162"/>
      <c r="AD201" s="162"/>
      <c r="AE201" s="162"/>
      <c r="AR201" s="367" t="s">
        <v>163</v>
      </c>
      <c r="AT201" s="367" t="s">
        <v>158</v>
      </c>
      <c r="AU201" s="367" t="s">
        <v>83</v>
      </c>
      <c r="AY201" s="141" t="s">
        <v>156</v>
      </c>
      <c r="BE201" s="368">
        <f>IF(N201="základní",J201,0)</f>
        <v>0</v>
      </c>
      <c r="BF201" s="368">
        <f>IF(N201="snížená",J201,0)</f>
        <v>0</v>
      </c>
      <c r="BG201" s="368">
        <f>IF(N201="zákl. přenesená",J201,0)</f>
        <v>0</v>
      </c>
      <c r="BH201" s="368">
        <f>IF(N201="sníž. přenesená",J201,0)</f>
        <v>0</v>
      </c>
      <c r="BI201" s="368">
        <f>IF(N201="nulová",J201,0)</f>
        <v>0</v>
      </c>
      <c r="BJ201" s="141" t="s">
        <v>81</v>
      </c>
      <c r="BK201" s="368">
        <f>ROUND(I201*H201,2)</f>
        <v>0</v>
      </c>
      <c r="BL201" s="141" t="s">
        <v>163</v>
      </c>
      <c r="BM201" s="367" t="s">
        <v>397</v>
      </c>
    </row>
    <row r="202" spans="1:65" s="168" customFormat="1" ht="21.75" customHeight="1">
      <c r="A202" s="162"/>
      <c r="B202" s="163"/>
      <c r="C202" s="266" t="s">
        <v>244</v>
      </c>
      <c r="D202" s="266" t="s">
        <v>158</v>
      </c>
      <c r="E202" s="267" t="s">
        <v>428</v>
      </c>
      <c r="F202" s="268" t="s">
        <v>429</v>
      </c>
      <c r="G202" s="269" t="s">
        <v>355</v>
      </c>
      <c r="H202" s="270">
        <v>273.5</v>
      </c>
      <c r="I202" s="87"/>
      <c r="J202" s="271">
        <f>ROUND(I202*H202,2)</f>
        <v>0</v>
      </c>
      <c r="K202" s="268" t="s">
        <v>162</v>
      </c>
      <c r="L202" s="163"/>
      <c r="M202" s="363" t="s">
        <v>1</v>
      </c>
      <c r="N202" s="364" t="s">
        <v>38</v>
      </c>
      <c r="O202" s="210"/>
      <c r="P202" s="365">
        <f>O202*H202</f>
        <v>0</v>
      </c>
      <c r="Q202" s="365">
        <v>3.0000000000000001E-5</v>
      </c>
      <c r="R202" s="365">
        <f>Q202*H202</f>
        <v>8.2050000000000005E-3</v>
      </c>
      <c r="S202" s="365">
        <v>0</v>
      </c>
      <c r="T202" s="366">
        <f>S202*H202</f>
        <v>0</v>
      </c>
      <c r="U202" s="162"/>
      <c r="V202" s="162"/>
      <c r="W202" s="162"/>
      <c r="X202" s="162"/>
      <c r="Y202" s="162"/>
      <c r="Z202" s="162"/>
      <c r="AA202" s="162"/>
      <c r="AB202" s="162"/>
      <c r="AC202" s="162"/>
      <c r="AD202" s="162"/>
      <c r="AE202" s="162"/>
      <c r="AR202" s="367" t="s">
        <v>163</v>
      </c>
      <c r="AT202" s="367" t="s">
        <v>158</v>
      </c>
      <c r="AU202" s="367" t="s">
        <v>83</v>
      </c>
      <c r="AY202" s="141" t="s">
        <v>156</v>
      </c>
      <c r="BE202" s="368">
        <f>IF(N202="základní",J202,0)</f>
        <v>0</v>
      </c>
      <c r="BF202" s="368">
        <f>IF(N202="snížená",J202,0)</f>
        <v>0</v>
      </c>
      <c r="BG202" s="368">
        <f>IF(N202="zákl. přenesená",J202,0)</f>
        <v>0</v>
      </c>
      <c r="BH202" s="368">
        <f>IF(N202="sníž. přenesená",J202,0)</f>
        <v>0</v>
      </c>
      <c r="BI202" s="368">
        <f>IF(N202="nulová",J202,0)</f>
        <v>0</v>
      </c>
      <c r="BJ202" s="141" t="s">
        <v>81</v>
      </c>
      <c r="BK202" s="368">
        <f>ROUND(I202*H202,2)</f>
        <v>0</v>
      </c>
      <c r="BL202" s="141" t="s">
        <v>163</v>
      </c>
      <c r="BM202" s="367" t="s">
        <v>247</v>
      </c>
    </row>
    <row r="203" spans="1:65" s="276" customFormat="1">
      <c r="B203" s="373"/>
      <c r="D203" s="273" t="s">
        <v>164</v>
      </c>
      <c r="E203" s="277" t="s">
        <v>1</v>
      </c>
      <c r="F203" s="278" t="s">
        <v>948</v>
      </c>
      <c r="H203" s="279">
        <v>273.5</v>
      </c>
      <c r="I203" s="102"/>
      <c r="L203" s="373"/>
      <c r="M203" s="374"/>
      <c r="N203" s="375"/>
      <c r="O203" s="375"/>
      <c r="P203" s="375"/>
      <c r="Q203" s="375"/>
      <c r="R203" s="375"/>
      <c r="S203" s="375"/>
      <c r="T203" s="376"/>
      <c r="AT203" s="277" t="s">
        <v>164</v>
      </c>
      <c r="AU203" s="277" t="s">
        <v>83</v>
      </c>
      <c r="AV203" s="276" t="s">
        <v>83</v>
      </c>
      <c r="AW203" s="276" t="s">
        <v>30</v>
      </c>
      <c r="AX203" s="276" t="s">
        <v>73</v>
      </c>
      <c r="AY203" s="277" t="s">
        <v>156</v>
      </c>
    </row>
    <row r="204" spans="1:65" s="280" customFormat="1">
      <c r="B204" s="377"/>
      <c r="D204" s="273" t="s">
        <v>164</v>
      </c>
      <c r="E204" s="281" t="s">
        <v>1</v>
      </c>
      <c r="F204" s="282" t="s">
        <v>167</v>
      </c>
      <c r="H204" s="283">
        <v>273.5</v>
      </c>
      <c r="I204" s="108"/>
      <c r="L204" s="377"/>
      <c r="M204" s="378"/>
      <c r="N204" s="379"/>
      <c r="O204" s="379"/>
      <c r="P204" s="379"/>
      <c r="Q204" s="379"/>
      <c r="R204" s="379"/>
      <c r="S204" s="379"/>
      <c r="T204" s="380"/>
      <c r="AT204" s="281" t="s">
        <v>164</v>
      </c>
      <c r="AU204" s="281" t="s">
        <v>83</v>
      </c>
      <c r="AV204" s="280" t="s">
        <v>163</v>
      </c>
      <c r="AW204" s="280" t="s">
        <v>30</v>
      </c>
      <c r="AX204" s="280" t="s">
        <v>81</v>
      </c>
      <c r="AY204" s="281" t="s">
        <v>156</v>
      </c>
    </row>
    <row r="205" spans="1:65" s="168" customFormat="1" ht="24.2" customHeight="1">
      <c r="A205" s="162"/>
      <c r="B205" s="163"/>
      <c r="C205" s="284" t="s">
        <v>207</v>
      </c>
      <c r="D205" s="284" t="s">
        <v>235</v>
      </c>
      <c r="E205" s="285" t="s">
        <v>432</v>
      </c>
      <c r="F205" s="286" t="s">
        <v>433</v>
      </c>
      <c r="G205" s="287" t="s">
        <v>355</v>
      </c>
      <c r="H205" s="288">
        <v>258.39</v>
      </c>
      <c r="I205" s="112"/>
      <c r="J205" s="289">
        <f>ROUND(I205*H205,2)</f>
        <v>0</v>
      </c>
      <c r="K205" s="286" t="s">
        <v>162</v>
      </c>
      <c r="L205" s="383"/>
      <c r="M205" s="384" t="s">
        <v>1</v>
      </c>
      <c r="N205" s="385" t="s">
        <v>38</v>
      </c>
      <c r="O205" s="210"/>
      <c r="P205" s="365">
        <f>O205*H205</f>
        <v>0</v>
      </c>
      <c r="Q205" s="365">
        <v>5.0000000000000001E-4</v>
      </c>
      <c r="R205" s="365">
        <f>Q205*H205</f>
        <v>0.129195</v>
      </c>
      <c r="S205" s="365">
        <v>0</v>
      </c>
      <c r="T205" s="366">
        <f>S205*H205</f>
        <v>0</v>
      </c>
      <c r="U205" s="162"/>
      <c r="V205" s="162"/>
      <c r="W205" s="162"/>
      <c r="X205" s="162"/>
      <c r="Y205" s="162"/>
      <c r="Z205" s="162"/>
      <c r="AA205" s="162"/>
      <c r="AB205" s="162"/>
      <c r="AC205" s="162"/>
      <c r="AD205" s="162"/>
      <c r="AE205" s="162"/>
      <c r="AR205" s="367" t="s">
        <v>176</v>
      </c>
      <c r="AT205" s="367" t="s">
        <v>235</v>
      </c>
      <c r="AU205" s="367" t="s">
        <v>83</v>
      </c>
      <c r="AY205" s="141" t="s">
        <v>156</v>
      </c>
      <c r="BE205" s="368">
        <f>IF(N205="základní",J205,0)</f>
        <v>0</v>
      </c>
      <c r="BF205" s="368">
        <f>IF(N205="snížená",J205,0)</f>
        <v>0</v>
      </c>
      <c r="BG205" s="368">
        <f>IF(N205="zákl. přenesená",J205,0)</f>
        <v>0</v>
      </c>
      <c r="BH205" s="368">
        <f>IF(N205="sníž. přenesená",J205,0)</f>
        <v>0</v>
      </c>
      <c r="BI205" s="368">
        <f>IF(N205="nulová",J205,0)</f>
        <v>0</v>
      </c>
      <c r="BJ205" s="141" t="s">
        <v>81</v>
      </c>
      <c r="BK205" s="368">
        <f>ROUND(I205*H205,2)</f>
        <v>0</v>
      </c>
      <c r="BL205" s="141" t="s">
        <v>163</v>
      </c>
      <c r="BM205" s="367" t="s">
        <v>254</v>
      </c>
    </row>
    <row r="206" spans="1:65" s="276" customFormat="1">
      <c r="B206" s="373"/>
      <c r="D206" s="273" t="s">
        <v>164</v>
      </c>
      <c r="E206" s="277" t="s">
        <v>1</v>
      </c>
      <c r="F206" s="278" t="s">
        <v>949</v>
      </c>
      <c r="H206" s="279">
        <v>273.5</v>
      </c>
      <c r="I206" s="102"/>
      <c r="L206" s="373"/>
      <c r="M206" s="374"/>
      <c r="N206" s="375"/>
      <c r="O206" s="375"/>
      <c r="P206" s="375"/>
      <c r="Q206" s="375"/>
      <c r="R206" s="375"/>
      <c r="S206" s="375"/>
      <c r="T206" s="376"/>
      <c r="AT206" s="277" t="s">
        <v>164</v>
      </c>
      <c r="AU206" s="277" t="s">
        <v>83</v>
      </c>
      <c r="AV206" s="276" t="s">
        <v>83</v>
      </c>
      <c r="AW206" s="276" t="s">
        <v>30</v>
      </c>
      <c r="AX206" s="276" t="s">
        <v>73</v>
      </c>
      <c r="AY206" s="277" t="s">
        <v>156</v>
      </c>
    </row>
    <row r="207" spans="1:65" s="276" customFormat="1">
      <c r="B207" s="373"/>
      <c r="D207" s="273" t="s">
        <v>164</v>
      </c>
      <c r="E207" s="277" t="s">
        <v>1</v>
      </c>
      <c r="F207" s="278" t="s">
        <v>436</v>
      </c>
      <c r="H207" s="279">
        <v>-38.6</v>
      </c>
      <c r="I207" s="102"/>
      <c r="L207" s="373"/>
      <c r="M207" s="374"/>
      <c r="N207" s="375"/>
      <c r="O207" s="375"/>
      <c r="P207" s="375"/>
      <c r="Q207" s="375"/>
      <c r="R207" s="375"/>
      <c r="S207" s="375"/>
      <c r="T207" s="376"/>
      <c r="AT207" s="277" t="s">
        <v>164</v>
      </c>
      <c r="AU207" s="277" t="s">
        <v>83</v>
      </c>
      <c r="AV207" s="276" t="s">
        <v>83</v>
      </c>
      <c r="AW207" s="276" t="s">
        <v>30</v>
      </c>
      <c r="AX207" s="276" t="s">
        <v>73</v>
      </c>
      <c r="AY207" s="277" t="s">
        <v>156</v>
      </c>
    </row>
    <row r="208" spans="1:65" s="280" customFormat="1">
      <c r="B208" s="377"/>
      <c r="D208" s="273" t="s">
        <v>164</v>
      </c>
      <c r="E208" s="281" t="s">
        <v>1</v>
      </c>
      <c r="F208" s="282" t="s">
        <v>167</v>
      </c>
      <c r="H208" s="283">
        <v>234.9</v>
      </c>
      <c r="I208" s="108"/>
      <c r="L208" s="377"/>
      <c r="M208" s="378"/>
      <c r="N208" s="379"/>
      <c r="O208" s="379"/>
      <c r="P208" s="379"/>
      <c r="Q208" s="379"/>
      <c r="R208" s="379"/>
      <c r="S208" s="379"/>
      <c r="T208" s="380"/>
      <c r="AT208" s="281" t="s">
        <v>164</v>
      </c>
      <c r="AU208" s="281" t="s">
        <v>83</v>
      </c>
      <c r="AV208" s="280" t="s">
        <v>163</v>
      </c>
      <c r="AW208" s="280" t="s">
        <v>30</v>
      </c>
      <c r="AX208" s="280" t="s">
        <v>73</v>
      </c>
      <c r="AY208" s="281" t="s">
        <v>156</v>
      </c>
    </row>
    <row r="209" spans="1:65" s="276" customFormat="1">
      <c r="B209" s="373"/>
      <c r="D209" s="273" t="s">
        <v>164</v>
      </c>
      <c r="E209" s="277" t="s">
        <v>1</v>
      </c>
      <c r="F209" s="278" t="s">
        <v>950</v>
      </c>
      <c r="H209" s="279">
        <v>258.39</v>
      </c>
      <c r="I209" s="102"/>
      <c r="L209" s="373"/>
      <c r="M209" s="374"/>
      <c r="N209" s="375"/>
      <c r="O209" s="375"/>
      <c r="P209" s="375"/>
      <c r="Q209" s="375"/>
      <c r="R209" s="375"/>
      <c r="S209" s="375"/>
      <c r="T209" s="376"/>
      <c r="AT209" s="277" t="s">
        <v>164</v>
      </c>
      <c r="AU209" s="277" t="s">
        <v>83</v>
      </c>
      <c r="AV209" s="276" t="s">
        <v>83</v>
      </c>
      <c r="AW209" s="276" t="s">
        <v>30</v>
      </c>
      <c r="AX209" s="276" t="s">
        <v>73</v>
      </c>
      <c r="AY209" s="277" t="s">
        <v>156</v>
      </c>
    </row>
    <row r="210" spans="1:65" s="280" customFormat="1">
      <c r="B210" s="377"/>
      <c r="D210" s="273" t="s">
        <v>164</v>
      </c>
      <c r="E210" s="281" t="s">
        <v>1</v>
      </c>
      <c r="F210" s="282" t="s">
        <v>167</v>
      </c>
      <c r="H210" s="283">
        <v>258.39</v>
      </c>
      <c r="I210" s="108"/>
      <c r="L210" s="377"/>
      <c r="M210" s="378"/>
      <c r="N210" s="379"/>
      <c r="O210" s="379"/>
      <c r="P210" s="379"/>
      <c r="Q210" s="379"/>
      <c r="R210" s="379"/>
      <c r="S210" s="379"/>
      <c r="T210" s="380"/>
      <c r="AT210" s="281" t="s">
        <v>164</v>
      </c>
      <c r="AU210" s="281" t="s">
        <v>83</v>
      </c>
      <c r="AV210" s="280" t="s">
        <v>163</v>
      </c>
      <c r="AW210" s="280" t="s">
        <v>30</v>
      </c>
      <c r="AX210" s="280" t="s">
        <v>81</v>
      </c>
      <c r="AY210" s="281" t="s">
        <v>156</v>
      </c>
    </row>
    <row r="211" spans="1:65" s="168" customFormat="1" ht="16.5" customHeight="1">
      <c r="A211" s="162"/>
      <c r="B211" s="163"/>
      <c r="C211" s="266" t="s">
        <v>256</v>
      </c>
      <c r="D211" s="266" t="s">
        <v>158</v>
      </c>
      <c r="E211" s="267" t="s">
        <v>442</v>
      </c>
      <c r="F211" s="268" t="s">
        <v>443</v>
      </c>
      <c r="G211" s="269" t="s">
        <v>355</v>
      </c>
      <c r="H211" s="270">
        <v>1039.28</v>
      </c>
      <c r="I211" s="87"/>
      <c r="J211" s="271">
        <f>ROUND(I211*H211,2)</f>
        <v>0</v>
      </c>
      <c r="K211" s="268" t="s">
        <v>162</v>
      </c>
      <c r="L211" s="163"/>
      <c r="M211" s="363" t="s">
        <v>1</v>
      </c>
      <c r="N211" s="364" t="s">
        <v>38</v>
      </c>
      <c r="O211" s="210"/>
      <c r="P211" s="365">
        <f>O211*H211</f>
        <v>0</v>
      </c>
      <c r="Q211" s="365">
        <v>0</v>
      </c>
      <c r="R211" s="365">
        <f>Q211*H211</f>
        <v>0</v>
      </c>
      <c r="S211" s="365">
        <v>0</v>
      </c>
      <c r="T211" s="366">
        <f>S211*H211</f>
        <v>0</v>
      </c>
      <c r="U211" s="162"/>
      <c r="V211" s="162"/>
      <c r="W211" s="162"/>
      <c r="X211" s="162"/>
      <c r="Y211" s="162"/>
      <c r="Z211" s="162"/>
      <c r="AA211" s="162"/>
      <c r="AB211" s="162"/>
      <c r="AC211" s="162"/>
      <c r="AD211" s="162"/>
      <c r="AE211" s="162"/>
      <c r="AR211" s="367" t="s">
        <v>163</v>
      </c>
      <c r="AT211" s="367" t="s">
        <v>158</v>
      </c>
      <c r="AU211" s="367" t="s">
        <v>83</v>
      </c>
      <c r="AY211" s="141" t="s">
        <v>156</v>
      </c>
      <c r="BE211" s="368">
        <f>IF(N211="základní",J211,0)</f>
        <v>0</v>
      </c>
      <c r="BF211" s="368">
        <f>IF(N211="snížená",J211,0)</f>
        <v>0</v>
      </c>
      <c r="BG211" s="368">
        <f>IF(N211="zákl. přenesená",J211,0)</f>
        <v>0</v>
      </c>
      <c r="BH211" s="368">
        <f>IF(N211="sníž. přenesená",J211,0)</f>
        <v>0</v>
      </c>
      <c r="BI211" s="368">
        <f>IF(N211="nulová",J211,0)</f>
        <v>0</v>
      </c>
      <c r="BJ211" s="141" t="s">
        <v>81</v>
      </c>
      <c r="BK211" s="368">
        <f>ROUND(I211*H211,2)</f>
        <v>0</v>
      </c>
      <c r="BL211" s="141" t="s">
        <v>163</v>
      </c>
      <c r="BM211" s="367" t="s">
        <v>259</v>
      </c>
    </row>
    <row r="212" spans="1:65" s="272" customFormat="1">
      <c r="B212" s="369"/>
      <c r="D212" s="273" t="s">
        <v>164</v>
      </c>
      <c r="E212" s="274" t="s">
        <v>1</v>
      </c>
      <c r="F212" s="275" t="s">
        <v>285</v>
      </c>
      <c r="H212" s="274" t="s">
        <v>1</v>
      </c>
      <c r="I212" s="96"/>
      <c r="L212" s="369"/>
      <c r="M212" s="370"/>
      <c r="N212" s="371"/>
      <c r="O212" s="371"/>
      <c r="P212" s="371"/>
      <c r="Q212" s="371"/>
      <c r="R212" s="371"/>
      <c r="S212" s="371"/>
      <c r="T212" s="372"/>
      <c r="AT212" s="274" t="s">
        <v>164</v>
      </c>
      <c r="AU212" s="274" t="s">
        <v>83</v>
      </c>
      <c r="AV212" s="272" t="s">
        <v>81</v>
      </c>
      <c r="AW212" s="272" t="s">
        <v>30</v>
      </c>
      <c r="AX212" s="272" t="s">
        <v>73</v>
      </c>
      <c r="AY212" s="274" t="s">
        <v>156</v>
      </c>
    </row>
    <row r="213" spans="1:65" s="276" customFormat="1">
      <c r="B213" s="373"/>
      <c r="D213" s="273" t="s">
        <v>164</v>
      </c>
      <c r="E213" s="277" t="s">
        <v>1</v>
      </c>
      <c r="F213" s="278" t="s">
        <v>951</v>
      </c>
      <c r="H213" s="279">
        <v>1039.28</v>
      </c>
      <c r="I213" s="102"/>
      <c r="L213" s="373"/>
      <c r="M213" s="374"/>
      <c r="N213" s="375"/>
      <c r="O213" s="375"/>
      <c r="P213" s="375"/>
      <c r="Q213" s="375"/>
      <c r="R213" s="375"/>
      <c r="S213" s="375"/>
      <c r="T213" s="376"/>
      <c r="AT213" s="277" t="s">
        <v>164</v>
      </c>
      <c r="AU213" s="277" t="s">
        <v>83</v>
      </c>
      <c r="AV213" s="276" t="s">
        <v>83</v>
      </c>
      <c r="AW213" s="276" t="s">
        <v>30</v>
      </c>
      <c r="AX213" s="276" t="s">
        <v>73</v>
      </c>
      <c r="AY213" s="277" t="s">
        <v>156</v>
      </c>
    </row>
    <row r="214" spans="1:65" s="280" customFormat="1">
      <c r="B214" s="377"/>
      <c r="D214" s="273" t="s">
        <v>164</v>
      </c>
      <c r="E214" s="281" t="s">
        <v>1</v>
      </c>
      <c r="F214" s="282" t="s">
        <v>167</v>
      </c>
      <c r="H214" s="283">
        <v>1039.28</v>
      </c>
      <c r="I214" s="108"/>
      <c r="L214" s="377"/>
      <c r="M214" s="378"/>
      <c r="N214" s="379"/>
      <c r="O214" s="379"/>
      <c r="P214" s="379"/>
      <c r="Q214" s="379"/>
      <c r="R214" s="379"/>
      <c r="S214" s="379"/>
      <c r="T214" s="380"/>
      <c r="AT214" s="281" t="s">
        <v>164</v>
      </c>
      <c r="AU214" s="281" t="s">
        <v>83</v>
      </c>
      <c r="AV214" s="280" t="s">
        <v>163</v>
      </c>
      <c r="AW214" s="280" t="s">
        <v>30</v>
      </c>
      <c r="AX214" s="280" t="s">
        <v>81</v>
      </c>
      <c r="AY214" s="281" t="s">
        <v>156</v>
      </c>
    </row>
    <row r="215" spans="1:65" s="168" customFormat="1" ht="24.2" customHeight="1">
      <c r="A215" s="162"/>
      <c r="B215" s="163"/>
      <c r="C215" s="284" t="s">
        <v>213</v>
      </c>
      <c r="D215" s="284" t="s">
        <v>235</v>
      </c>
      <c r="E215" s="285" t="s">
        <v>447</v>
      </c>
      <c r="F215" s="286" t="s">
        <v>448</v>
      </c>
      <c r="G215" s="287" t="s">
        <v>355</v>
      </c>
      <c r="H215" s="288">
        <v>364.15499999999997</v>
      </c>
      <c r="I215" s="112"/>
      <c r="J215" s="289">
        <f>ROUND(I215*H215,2)</f>
        <v>0</v>
      </c>
      <c r="K215" s="286" t="s">
        <v>162</v>
      </c>
      <c r="L215" s="383"/>
      <c r="M215" s="384" t="s">
        <v>1</v>
      </c>
      <c r="N215" s="385" t="s">
        <v>38</v>
      </c>
      <c r="O215" s="210"/>
      <c r="P215" s="365">
        <f>O215*H215</f>
        <v>0</v>
      </c>
      <c r="Q215" s="365">
        <v>4.0000000000000003E-5</v>
      </c>
      <c r="R215" s="365">
        <f>Q215*H215</f>
        <v>1.45662E-2</v>
      </c>
      <c r="S215" s="365">
        <v>0</v>
      </c>
      <c r="T215" s="366">
        <f>S215*H215</f>
        <v>0</v>
      </c>
      <c r="U215" s="162"/>
      <c r="V215" s="162"/>
      <c r="W215" s="162"/>
      <c r="X215" s="162"/>
      <c r="Y215" s="162"/>
      <c r="Z215" s="162"/>
      <c r="AA215" s="162"/>
      <c r="AB215" s="162"/>
      <c r="AC215" s="162"/>
      <c r="AD215" s="162"/>
      <c r="AE215" s="162"/>
      <c r="AR215" s="367" t="s">
        <v>176</v>
      </c>
      <c r="AT215" s="367" t="s">
        <v>235</v>
      </c>
      <c r="AU215" s="367" t="s">
        <v>83</v>
      </c>
      <c r="AY215" s="141" t="s">
        <v>156</v>
      </c>
      <c r="BE215" s="368">
        <f>IF(N215="základní",J215,0)</f>
        <v>0</v>
      </c>
      <c r="BF215" s="368">
        <f>IF(N215="snížená",J215,0)</f>
        <v>0</v>
      </c>
      <c r="BG215" s="368">
        <f>IF(N215="zákl. přenesená",J215,0)</f>
        <v>0</v>
      </c>
      <c r="BH215" s="368">
        <f>IF(N215="sníž. přenesená",J215,0)</f>
        <v>0</v>
      </c>
      <c r="BI215" s="368">
        <f>IF(N215="nulová",J215,0)</f>
        <v>0</v>
      </c>
      <c r="BJ215" s="141" t="s">
        <v>81</v>
      </c>
      <c r="BK215" s="368">
        <f>ROUND(I215*H215,2)</f>
        <v>0</v>
      </c>
      <c r="BL215" s="141" t="s">
        <v>163</v>
      </c>
      <c r="BM215" s="367" t="s">
        <v>265</v>
      </c>
    </row>
    <row r="216" spans="1:65" s="272" customFormat="1">
      <c r="B216" s="369"/>
      <c r="D216" s="273" t="s">
        <v>164</v>
      </c>
      <c r="E216" s="274" t="s">
        <v>1</v>
      </c>
      <c r="F216" s="275" t="s">
        <v>358</v>
      </c>
      <c r="H216" s="274" t="s">
        <v>1</v>
      </c>
      <c r="I216" s="96"/>
      <c r="L216" s="369"/>
      <c r="M216" s="370"/>
      <c r="N216" s="371"/>
      <c r="O216" s="371"/>
      <c r="P216" s="371"/>
      <c r="Q216" s="371"/>
      <c r="R216" s="371"/>
      <c r="S216" s="371"/>
      <c r="T216" s="372"/>
      <c r="AT216" s="274" t="s">
        <v>164</v>
      </c>
      <c r="AU216" s="274" t="s">
        <v>83</v>
      </c>
      <c r="AV216" s="272" t="s">
        <v>81</v>
      </c>
      <c r="AW216" s="272" t="s">
        <v>30</v>
      </c>
      <c r="AX216" s="272" t="s">
        <v>73</v>
      </c>
      <c r="AY216" s="274" t="s">
        <v>156</v>
      </c>
    </row>
    <row r="217" spans="1:65" s="272" customFormat="1">
      <c r="B217" s="369"/>
      <c r="D217" s="273" t="s">
        <v>164</v>
      </c>
      <c r="E217" s="274" t="s">
        <v>1</v>
      </c>
      <c r="F217" s="275" t="s">
        <v>379</v>
      </c>
      <c r="H217" s="274" t="s">
        <v>1</v>
      </c>
      <c r="I217" s="96"/>
      <c r="L217" s="369"/>
      <c r="M217" s="370"/>
      <c r="N217" s="371"/>
      <c r="O217" s="371"/>
      <c r="P217" s="371"/>
      <c r="Q217" s="371"/>
      <c r="R217" s="371"/>
      <c r="S217" s="371"/>
      <c r="T217" s="372"/>
      <c r="AT217" s="274" t="s">
        <v>164</v>
      </c>
      <c r="AU217" s="274" t="s">
        <v>83</v>
      </c>
      <c r="AV217" s="272" t="s">
        <v>81</v>
      </c>
      <c r="AW217" s="272" t="s">
        <v>30</v>
      </c>
      <c r="AX217" s="272" t="s">
        <v>73</v>
      </c>
      <c r="AY217" s="274" t="s">
        <v>156</v>
      </c>
    </row>
    <row r="218" spans="1:65" s="276" customFormat="1">
      <c r="B218" s="373"/>
      <c r="D218" s="273" t="s">
        <v>164</v>
      </c>
      <c r="E218" s="277" t="s">
        <v>1</v>
      </c>
      <c r="F218" s="278" t="s">
        <v>934</v>
      </c>
      <c r="H218" s="279">
        <v>318.60000000000002</v>
      </c>
      <c r="I218" s="102"/>
      <c r="L218" s="373"/>
      <c r="M218" s="374"/>
      <c r="N218" s="375"/>
      <c r="O218" s="375"/>
      <c r="P218" s="375"/>
      <c r="Q218" s="375"/>
      <c r="R218" s="375"/>
      <c r="S218" s="375"/>
      <c r="T218" s="376"/>
      <c r="AT218" s="277" t="s">
        <v>164</v>
      </c>
      <c r="AU218" s="277" t="s">
        <v>83</v>
      </c>
      <c r="AV218" s="276" t="s">
        <v>83</v>
      </c>
      <c r="AW218" s="276" t="s">
        <v>30</v>
      </c>
      <c r="AX218" s="276" t="s">
        <v>73</v>
      </c>
      <c r="AY218" s="277" t="s">
        <v>156</v>
      </c>
    </row>
    <row r="219" spans="1:65" s="276" customFormat="1">
      <c r="B219" s="373"/>
      <c r="D219" s="273" t="s">
        <v>164</v>
      </c>
      <c r="E219" s="277" t="s">
        <v>1</v>
      </c>
      <c r="F219" s="278" t="s">
        <v>451</v>
      </c>
      <c r="H219" s="279">
        <v>12.45</v>
      </c>
      <c r="I219" s="102"/>
      <c r="L219" s="373"/>
      <c r="M219" s="374"/>
      <c r="N219" s="375"/>
      <c r="O219" s="375"/>
      <c r="P219" s="375"/>
      <c r="Q219" s="375"/>
      <c r="R219" s="375"/>
      <c r="S219" s="375"/>
      <c r="T219" s="376"/>
      <c r="AT219" s="277" t="s">
        <v>164</v>
      </c>
      <c r="AU219" s="277" t="s">
        <v>83</v>
      </c>
      <c r="AV219" s="276" t="s">
        <v>83</v>
      </c>
      <c r="AW219" s="276" t="s">
        <v>30</v>
      </c>
      <c r="AX219" s="276" t="s">
        <v>73</v>
      </c>
      <c r="AY219" s="277" t="s">
        <v>156</v>
      </c>
    </row>
    <row r="220" spans="1:65" s="280" customFormat="1">
      <c r="B220" s="377"/>
      <c r="D220" s="273" t="s">
        <v>164</v>
      </c>
      <c r="E220" s="281" t="s">
        <v>1</v>
      </c>
      <c r="F220" s="282" t="s">
        <v>167</v>
      </c>
      <c r="H220" s="283">
        <v>331.05</v>
      </c>
      <c r="I220" s="108"/>
      <c r="L220" s="377"/>
      <c r="M220" s="378"/>
      <c r="N220" s="379"/>
      <c r="O220" s="379"/>
      <c r="P220" s="379"/>
      <c r="Q220" s="379"/>
      <c r="R220" s="379"/>
      <c r="S220" s="379"/>
      <c r="T220" s="380"/>
      <c r="AT220" s="281" t="s">
        <v>164</v>
      </c>
      <c r="AU220" s="281" t="s">
        <v>83</v>
      </c>
      <c r="AV220" s="280" t="s">
        <v>163</v>
      </c>
      <c r="AW220" s="280" t="s">
        <v>30</v>
      </c>
      <c r="AX220" s="280" t="s">
        <v>73</v>
      </c>
      <c r="AY220" s="281" t="s">
        <v>156</v>
      </c>
    </row>
    <row r="221" spans="1:65" s="276" customFormat="1">
      <c r="B221" s="373"/>
      <c r="D221" s="273" t="s">
        <v>164</v>
      </c>
      <c r="E221" s="277" t="s">
        <v>1</v>
      </c>
      <c r="F221" s="278" t="s">
        <v>952</v>
      </c>
      <c r="H221" s="279">
        <v>364.15499999999997</v>
      </c>
      <c r="I221" s="102"/>
      <c r="L221" s="373"/>
      <c r="M221" s="374"/>
      <c r="N221" s="375"/>
      <c r="O221" s="375"/>
      <c r="P221" s="375"/>
      <c r="Q221" s="375"/>
      <c r="R221" s="375"/>
      <c r="S221" s="375"/>
      <c r="T221" s="376"/>
      <c r="AT221" s="277" t="s">
        <v>164</v>
      </c>
      <c r="AU221" s="277" t="s">
        <v>83</v>
      </c>
      <c r="AV221" s="276" t="s">
        <v>83</v>
      </c>
      <c r="AW221" s="276" t="s">
        <v>30</v>
      </c>
      <c r="AX221" s="276" t="s">
        <v>73</v>
      </c>
      <c r="AY221" s="277" t="s">
        <v>156</v>
      </c>
    </row>
    <row r="222" spans="1:65" s="280" customFormat="1">
      <c r="B222" s="377"/>
      <c r="D222" s="273" t="s">
        <v>164</v>
      </c>
      <c r="E222" s="281" t="s">
        <v>1</v>
      </c>
      <c r="F222" s="282" t="s">
        <v>167</v>
      </c>
      <c r="H222" s="283">
        <v>364.15499999999997</v>
      </c>
      <c r="I222" s="108"/>
      <c r="L222" s="377"/>
      <c r="M222" s="378"/>
      <c r="N222" s="379"/>
      <c r="O222" s="379"/>
      <c r="P222" s="379"/>
      <c r="Q222" s="379"/>
      <c r="R222" s="379"/>
      <c r="S222" s="379"/>
      <c r="T222" s="380"/>
      <c r="AT222" s="281" t="s">
        <v>164</v>
      </c>
      <c r="AU222" s="281" t="s">
        <v>83</v>
      </c>
      <c r="AV222" s="280" t="s">
        <v>163</v>
      </c>
      <c r="AW222" s="280" t="s">
        <v>30</v>
      </c>
      <c r="AX222" s="280" t="s">
        <v>81</v>
      </c>
      <c r="AY222" s="281" t="s">
        <v>156</v>
      </c>
    </row>
    <row r="223" spans="1:65" s="168" customFormat="1" ht="16.5" customHeight="1">
      <c r="A223" s="162"/>
      <c r="B223" s="163"/>
      <c r="C223" s="284" t="s">
        <v>7</v>
      </c>
      <c r="D223" s="284" t="s">
        <v>235</v>
      </c>
      <c r="E223" s="285" t="s">
        <v>454</v>
      </c>
      <c r="F223" s="286" t="s">
        <v>455</v>
      </c>
      <c r="G223" s="287" t="s">
        <v>355</v>
      </c>
      <c r="H223" s="288">
        <v>348.48</v>
      </c>
      <c r="I223" s="112"/>
      <c r="J223" s="289">
        <f>ROUND(I223*H223,2)</f>
        <v>0</v>
      </c>
      <c r="K223" s="286" t="s">
        <v>162</v>
      </c>
      <c r="L223" s="383"/>
      <c r="M223" s="384" t="s">
        <v>1</v>
      </c>
      <c r="N223" s="385" t="s">
        <v>38</v>
      </c>
      <c r="O223" s="210"/>
      <c r="P223" s="365">
        <f>O223*H223</f>
        <v>0</v>
      </c>
      <c r="Q223" s="365">
        <v>3.0000000000000001E-5</v>
      </c>
      <c r="R223" s="365">
        <f>Q223*H223</f>
        <v>1.0454400000000001E-2</v>
      </c>
      <c r="S223" s="365">
        <v>0</v>
      </c>
      <c r="T223" s="366">
        <f>S223*H223</f>
        <v>0</v>
      </c>
      <c r="U223" s="162"/>
      <c r="V223" s="162"/>
      <c r="W223" s="162"/>
      <c r="X223" s="162"/>
      <c r="Y223" s="162"/>
      <c r="Z223" s="162"/>
      <c r="AA223" s="162"/>
      <c r="AB223" s="162"/>
      <c r="AC223" s="162"/>
      <c r="AD223" s="162"/>
      <c r="AE223" s="162"/>
      <c r="AR223" s="367" t="s">
        <v>176</v>
      </c>
      <c r="AT223" s="367" t="s">
        <v>235</v>
      </c>
      <c r="AU223" s="367" t="s">
        <v>83</v>
      </c>
      <c r="AY223" s="141" t="s">
        <v>156</v>
      </c>
      <c r="BE223" s="368">
        <f>IF(N223="základní",J223,0)</f>
        <v>0</v>
      </c>
      <c r="BF223" s="368">
        <f>IF(N223="snížená",J223,0)</f>
        <v>0</v>
      </c>
      <c r="BG223" s="368">
        <f>IF(N223="zákl. přenesená",J223,0)</f>
        <v>0</v>
      </c>
      <c r="BH223" s="368">
        <f>IF(N223="sníž. přenesená",J223,0)</f>
        <v>0</v>
      </c>
      <c r="BI223" s="368">
        <f>IF(N223="nulová",J223,0)</f>
        <v>0</v>
      </c>
      <c r="BJ223" s="141" t="s">
        <v>81</v>
      </c>
      <c r="BK223" s="368">
        <f>ROUND(I223*H223,2)</f>
        <v>0</v>
      </c>
      <c r="BL223" s="141" t="s">
        <v>163</v>
      </c>
      <c r="BM223" s="367" t="s">
        <v>272</v>
      </c>
    </row>
    <row r="224" spans="1:65" s="272" customFormat="1">
      <c r="B224" s="369"/>
      <c r="D224" s="273" t="s">
        <v>164</v>
      </c>
      <c r="E224" s="274" t="s">
        <v>1</v>
      </c>
      <c r="F224" s="275" t="s">
        <v>358</v>
      </c>
      <c r="H224" s="274" t="s">
        <v>1</v>
      </c>
      <c r="I224" s="96"/>
      <c r="L224" s="369"/>
      <c r="M224" s="370"/>
      <c r="N224" s="371"/>
      <c r="O224" s="371"/>
      <c r="P224" s="371"/>
      <c r="Q224" s="371"/>
      <c r="R224" s="371"/>
      <c r="S224" s="371"/>
      <c r="T224" s="372"/>
      <c r="AT224" s="274" t="s">
        <v>164</v>
      </c>
      <c r="AU224" s="274" t="s">
        <v>83</v>
      </c>
      <c r="AV224" s="272" t="s">
        <v>81</v>
      </c>
      <c r="AW224" s="272" t="s">
        <v>30</v>
      </c>
      <c r="AX224" s="272" t="s">
        <v>73</v>
      </c>
      <c r="AY224" s="274" t="s">
        <v>156</v>
      </c>
    </row>
    <row r="225" spans="1:65" s="272" customFormat="1">
      <c r="B225" s="369"/>
      <c r="D225" s="273" t="s">
        <v>164</v>
      </c>
      <c r="E225" s="274" t="s">
        <v>1</v>
      </c>
      <c r="F225" s="275" t="s">
        <v>379</v>
      </c>
      <c r="H225" s="274" t="s">
        <v>1</v>
      </c>
      <c r="I225" s="96"/>
      <c r="L225" s="369"/>
      <c r="M225" s="370"/>
      <c r="N225" s="371"/>
      <c r="O225" s="371"/>
      <c r="P225" s="371"/>
      <c r="Q225" s="371"/>
      <c r="R225" s="371"/>
      <c r="S225" s="371"/>
      <c r="T225" s="372"/>
      <c r="AT225" s="274" t="s">
        <v>164</v>
      </c>
      <c r="AU225" s="274" t="s">
        <v>83</v>
      </c>
      <c r="AV225" s="272" t="s">
        <v>81</v>
      </c>
      <c r="AW225" s="272" t="s">
        <v>30</v>
      </c>
      <c r="AX225" s="272" t="s">
        <v>73</v>
      </c>
      <c r="AY225" s="274" t="s">
        <v>156</v>
      </c>
    </row>
    <row r="226" spans="1:65" s="276" customFormat="1">
      <c r="B226" s="373"/>
      <c r="D226" s="273" t="s">
        <v>164</v>
      </c>
      <c r="E226" s="277" t="s">
        <v>1</v>
      </c>
      <c r="F226" s="278" t="s">
        <v>953</v>
      </c>
      <c r="H226" s="279">
        <v>247.8</v>
      </c>
      <c r="I226" s="102"/>
      <c r="L226" s="373"/>
      <c r="M226" s="374"/>
      <c r="N226" s="375"/>
      <c r="O226" s="375"/>
      <c r="P226" s="375"/>
      <c r="Q226" s="375"/>
      <c r="R226" s="375"/>
      <c r="S226" s="375"/>
      <c r="T226" s="376"/>
      <c r="AT226" s="277" t="s">
        <v>164</v>
      </c>
      <c r="AU226" s="277" t="s">
        <v>83</v>
      </c>
      <c r="AV226" s="276" t="s">
        <v>83</v>
      </c>
      <c r="AW226" s="276" t="s">
        <v>30</v>
      </c>
      <c r="AX226" s="276" t="s">
        <v>73</v>
      </c>
      <c r="AY226" s="277" t="s">
        <v>156</v>
      </c>
    </row>
    <row r="227" spans="1:65" s="276" customFormat="1">
      <c r="B227" s="373"/>
      <c r="D227" s="273" t="s">
        <v>164</v>
      </c>
      <c r="E227" s="277" t="s">
        <v>1</v>
      </c>
      <c r="F227" s="278" t="s">
        <v>468</v>
      </c>
      <c r="H227" s="279">
        <v>9</v>
      </c>
      <c r="I227" s="102"/>
      <c r="L227" s="373"/>
      <c r="M227" s="374"/>
      <c r="N227" s="375"/>
      <c r="O227" s="375"/>
      <c r="P227" s="375"/>
      <c r="Q227" s="375"/>
      <c r="R227" s="375"/>
      <c r="S227" s="375"/>
      <c r="T227" s="376"/>
      <c r="AT227" s="277" t="s">
        <v>164</v>
      </c>
      <c r="AU227" s="277" t="s">
        <v>83</v>
      </c>
      <c r="AV227" s="276" t="s">
        <v>83</v>
      </c>
      <c r="AW227" s="276" t="s">
        <v>30</v>
      </c>
      <c r="AX227" s="276" t="s">
        <v>73</v>
      </c>
      <c r="AY227" s="277" t="s">
        <v>156</v>
      </c>
    </row>
    <row r="228" spans="1:65" s="291" customFormat="1">
      <c r="B228" s="386"/>
      <c r="D228" s="273" t="s">
        <v>164</v>
      </c>
      <c r="E228" s="292" t="s">
        <v>1</v>
      </c>
      <c r="F228" s="293" t="s">
        <v>303</v>
      </c>
      <c r="H228" s="294">
        <v>256.8</v>
      </c>
      <c r="I228" s="121"/>
      <c r="L228" s="386"/>
      <c r="M228" s="387"/>
      <c r="N228" s="388"/>
      <c r="O228" s="388"/>
      <c r="P228" s="388"/>
      <c r="Q228" s="388"/>
      <c r="R228" s="388"/>
      <c r="S228" s="388"/>
      <c r="T228" s="389"/>
      <c r="AT228" s="292" t="s">
        <v>164</v>
      </c>
      <c r="AU228" s="292" t="s">
        <v>83</v>
      </c>
      <c r="AV228" s="291" t="s">
        <v>170</v>
      </c>
      <c r="AW228" s="291" t="s">
        <v>30</v>
      </c>
      <c r="AX228" s="291" t="s">
        <v>73</v>
      </c>
      <c r="AY228" s="292" t="s">
        <v>156</v>
      </c>
    </row>
    <row r="229" spans="1:65" s="276" customFormat="1">
      <c r="B229" s="373"/>
      <c r="D229" s="273" t="s">
        <v>164</v>
      </c>
      <c r="E229" s="277" t="s">
        <v>1</v>
      </c>
      <c r="F229" s="278" t="s">
        <v>474</v>
      </c>
      <c r="H229" s="279">
        <v>60</v>
      </c>
      <c r="I229" s="102"/>
      <c r="L229" s="373"/>
      <c r="M229" s="374"/>
      <c r="N229" s="375"/>
      <c r="O229" s="375"/>
      <c r="P229" s="375"/>
      <c r="Q229" s="375"/>
      <c r="R229" s="375"/>
      <c r="S229" s="375"/>
      <c r="T229" s="376"/>
      <c r="AT229" s="277" t="s">
        <v>164</v>
      </c>
      <c r="AU229" s="277" t="s">
        <v>83</v>
      </c>
      <c r="AV229" s="276" t="s">
        <v>83</v>
      </c>
      <c r="AW229" s="276" t="s">
        <v>30</v>
      </c>
      <c r="AX229" s="276" t="s">
        <v>73</v>
      </c>
      <c r="AY229" s="277" t="s">
        <v>156</v>
      </c>
    </row>
    <row r="230" spans="1:65" s="291" customFormat="1">
      <c r="B230" s="386"/>
      <c r="D230" s="273" t="s">
        <v>164</v>
      </c>
      <c r="E230" s="292" t="s">
        <v>1</v>
      </c>
      <c r="F230" s="293" t="s">
        <v>303</v>
      </c>
      <c r="H230" s="294">
        <v>60</v>
      </c>
      <c r="I230" s="121"/>
      <c r="L230" s="386"/>
      <c r="M230" s="387"/>
      <c r="N230" s="388"/>
      <c r="O230" s="388"/>
      <c r="P230" s="388"/>
      <c r="Q230" s="388"/>
      <c r="R230" s="388"/>
      <c r="S230" s="388"/>
      <c r="T230" s="389"/>
      <c r="AT230" s="292" t="s">
        <v>164</v>
      </c>
      <c r="AU230" s="292" t="s">
        <v>83</v>
      </c>
      <c r="AV230" s="291" t="s">
        <v>170</v>
      </c>
      <c r="AW230" s="291" t="s">
        <v>30</v>
      </c>
      <c r="AX230" s="291" t="s">
        <v>73</v>
      </c>
      <c r="AY230" s="292" t="s">
        <v>156</v>
      </c>
    </row>
    <row r="231" spans="1:65" s="280" customFormat="1">
      <c r="B231" s="377"/>
      <c r="D231" s="273" t="s">
        <v>164</v>
      </c>
      <c r="E231" s="281" t="s">
        <v>1</v>
      </c>
      <c r="F231" s="282" t="s">
        <v>167</v>
      </c>
      <c r="H231" s="283">
        <v>316.8</v>
      </c>
      <c r="I231" s="108"/>
      <c r="L231" s="377"/>
      <c r="M231" s="378"/>
      <c r="N231" s="379"/>
      <c r="O231" s="379"/>
      <c r="P231" s="379"/>
      <c r="Q231" s="379"/>
      <c r="R231" s="379"/>
      <c r="S231" s="379"/>
      <c r="T231" s="380"/>
      <c r="AT231" s="281" t="s">
        <v>164</v>
      </c>
      <c r="AU231" s="281" t="s">
        <v>83</v>
      </c>
      <c r="AV231" s="280" t="s">
        <v>163</v>
      </c>
      <c r="AW231" s="280" t="s">
        <v>30</v>
      </c>
      <c r="AX231" s="280" t="s">
        <v>73</v>
      </c>
      <c r="AY231" s="281" t="s">
        <v>156</v>
      </c>
    </row>
    <row r="232" spans="1:65" s="276" customFormat="1">
      <c r="B232" s="373"/>
      <c r="D232" s="273" t="s">
        <v>164</v>
      </c>
      <c r="E232" s="277" t="s">
        <v>1</v>
      </c>
      <c r="F232" s="278" t="s">
        <v>954</v>
      </c>
      <c r="H232" s="279">
        <v>348.48</v>
      </c>
      <c r="I232" s="102"/>
      <c r="L232" s="373"/>
      <c r="M232" s="374"/>
      <c r="N232" s="375"/>
      <c r="O232" s="375"/>
      <c r="P232" s="375"/>
      <c r="Q232" s="375"/>
      <c r="R232" s="375"/>
      <c r="S232" s="375"/>
      <c r="T232" s="376"/>
      <c r="AT232" s="277" t="s">
        <v>164</v>
      </c>
      <c r="AU232" s="277" t="s">
        <v>83</v>
      </c>
      <c r="AV232" s="276" t="s">
        <v>83</v>
      </c>
      <c r="AW232" s="276" t="s">
        <v>30</v>
      </c>
      <c r="AX232" s="276" t="s">
        <v>73</v>
      </c>
      <c r="AY232" s="277" t="s">
        <v>156</v>
      </c>
    </row>
    <row r="233" spans="1:65" s="280" customFormat="1">
      <c r="B233" s="377"/>
      <c r="D233" s="273" t="s">
        <v>164</v>
      </c>
      <c r="E233" s="281" t="s">
        <v>1</v>
      </c>
      <c r="F233" s="282" t="s">
        <v>167</v>
      </c>
      <c r="H233" s="283">
        <v>348.48</v>
      </c>
      <c r="I233" s="108"/>
      <c r="L233" s="377"/>
      <c r="M233" s="378"/>
      <c r="N233" s="379"/>
      <c r="O233" s="379"/>
      <c r="P233" s="379"/>
      <c r="Q233" s="379"/>
      <c r="R233" s="379"/>
      <c r="S233" s="379"/>
      <c r="T233" s="380"/>
      <c r="AT233" s="281" t="s">
        <v>164</v>
      </c>
      <c r="AU233" s="281" t="s">
        <v>83</v>
      </c>
      <c r="AV233" s="280" t="s">
        <v>163</v>
      </c>
      <c r="AW233" s="280" t="s">
        <v>30</v>
      </c>
      <c r="AX233" s="280" t="s">
        <v>81</v>
      </c>
      <c r="AY233" s="281" t="s">
        <v>156</v>
      </c>
    </row>
    <row r="234" spans="1:65" s="168" customFormat="1" ht="24.2" customHeight="1">
      <c r="A234" s="162"/>
      <c r="B234" s="163"/>
      <c r="C234" s="284" t="s">
        <v>219</v>
      </c>
      <c r="D234" s="284" t="s">
        <v>235</v>
      </c>
      <c r="E234" s="285" t="s">
        <v>483</v>
      </c>
      <c r="F234" s="286" t="s">
        <v>484</v>
      </c>
      <c r="G234" s="287" t="s">
        <v>355</v>
      </c>
      <c r="H234" s="288">
        <v>138.435</v>
      </c>
      <c r="I234" s="112"/>
      <c r="J234" s="289">
        <f>ROUND(I234*H234,2)</f>
        <v>0</v>
      </c>
      <c r="K234" s="286" t="s">
        <v>162</v>
      </c>
      <c r="L234" s="383"/>
      <c r="M234" s="384" t="s">
        <v>1</v>
      </c>
      <c r="N234" s="385" t="s">
        <v>38</v>
      </c>
      <c r="O234" s="210"/>
      <c r="P234" s="365">
        <f>O234*H234</f>
        <v>0</v>
      </c>
      <c r="Q234" s="365">
        <v>2.9999999999999997E-4</v>
      </c>
      <c r="R234" s="365">
        <f>Q234*H234</f>
        <v>4.1530499999999998E-2</v>
      </c>
      <c r="S234" s="365">
        <v>0</v>
      </c>
      <c r="T234" s="366">
        <f>S234*H234</f>
        <v>0</v>
      </c>
      <c r="U234" s="162"/>
      <c r="V234" s="162"/>
      <c r="W234" s="162"/>
      <c r="X234" s="162"/>
      <c r="Y234" s="162"/>
      <c r="Z234" s="162"/>
      <c r="AA234" s="162"/>
      <c r="AB234" s="162"/>
      <c r="AC234" s="162"/>
      <c r="AD234" s="162"/>
      <c r="AE234" s="162"/>
      <c r="AR234" s="367" t="s">
        <v>176</v>
      </c>
      <c r="AT234" s="367" t="s">
        <v>235</v>
      </c>
      <c r="AU234" s="367" t="s">
        <v>83</v>
      </c>
      <c r="AY234" s="141" t="s">
        <v>156</v>
      </c>
      <c r="BE234" s="368">
        <f>IF(N234="základní",J234,0)</f>
        <v>0</v>
      </c>
      <c r="BF234" s="368">
        <f>IF(N234="snížená",J234,0)</f>
        <v>0</v>
      </c>
      <c r="BG234" s="368">
        <f>IF(N234="zákl. přenesená",J234,0)</f>
        <v>0</v>
      </c>
      <c r="BH234" s="368">
        <f>IF(N234="sníž. přenesená",J234,0)</f>
        <v>0</v>
      </c>
      <c r="BI234" s="368">
        <f>IF(N234="nulová",J234,0)</f>
        <v>0</v>
      </c>
      <c r="BJ234" s="141" t="s">
        <v>81</v>
      </c>
      <c r="BK234" s="368">
        <f>ROUND(I234*H234,2)</f>
        <v>0</v>
      </c>
      <c r="BL234" s="141" t="s">
        <v>163</v>
      </c>
      <c r="BM234" s="367" t="s">
        <v>280</v>
      </c>
    </row>
    <row r="235" spans="1:65" s="272" customFormat="1">
      <c r="B235" s="369"/>
      <c r="D235" s="273" t="s">
        <v>164</v>
      </c>
      <c r="E235" s="274" t="s">
        <v>1</v>
      </c>
      <c r="F235" s="275" t="s">
        <v>955</v>
      </c>
      <c r="H235" s="274" t="s">
        <v>1</v>
      </c>
      <c r="I235" s="96"/>
      <c r="L235" s="369"/>
      <c r="M235" s="370"/>
      <c r="N235" s="371"/>
      <c r="O235" s="371"/>
      <c r="P235" s="371"/>
      <c r="Q235" s="371"/>
      <c r="R235" s="371"/>
      <c r="S235" s="371"/>
      <c r="T235" s="372"/>
      <c r="AT235" s="274" t="s">
        <v>164</v>
      </c>
      <c r="AU235" s="274" t="s">
        <v>83</v>
      </c>
      <c r="AV235" s="272" t="s">
        <v>81</v>
      </c>
      <c r="AW235" s="272" t="s">
        <v>30</v>
      </c>
      <c r="AX235" s="272" t="s">
        <v>73</v>
      </c>
      <c r="AY235" s="274" t="s">
        <v>156</v>
      </c>
    </row>
    <row r="236" spans="1:65" s="276" customFormat="1">
      <c r="B236" s="373"/>
      <c r="D236" s="273" t="s">
        <v>164</v>
      </c>
      <c r="E236" s="277" t="s">
        <v>1</v>
      </c>
      <c r="F236" s="278" t="s">
        <v>932</v>
      </c>
      <c r="H236" s="279">
        <v>123.9</v>
      </c>
      <c r="I236" s="102"/>
      <c r="L236" s="373"/>
      <c r="M236" s="374"/>
      <c r="N236" s="375"/>
      <c r="O236" s="375"/>
      <c r="P236" s="375"/>
      <c r="Q236" s="375"/>
      <c r="R236" s="375"/>
      <c r="S236" s="375"/>
      <c r="T236" s="376"/>
      <c r="AT236" s="277" t="s">
        <v>164</v>
      </c>
      <c r="AU236" s="277" t="s">
        <v>83</v>
      </c>
      <c r="AV236" s="276" t="s">
        <v>83</v>
      </c>
      <c r="AW236" s="276" t="s">
        <v>30</v>
      </c>
      <c r="AX236" s="276" t="s">
        <v>73</v>
      </c>
      <c r="AY236" s="277" t="s">
        <v>156</v>
      </c>
    </row>
    <row r="237" spans="1:65" s="276" customFormat="1">
      <c r="B237" s="373"/>
      <c r="D237" s="273" t="s">
        <v>164</v>
      </c>
      <c r="E237" s="277" t="s">
        <v>1</v>
      </c>
      <c r="F237" s="278" t="s">
        <v>488</v>
      </c>
      <c r="H237" s="279">
        <v>1.95</v>
      </c>
      <c r="I237" s="102"/>
      <c r="L237" s="373"/>
      <c r="M237" s="374"/>
      <c r="N237" s="375"/>
      <c r="O237" s="375"/>
      <c r="P237" s="375"/>
      <c r="Q237" s="375"/>
      <c r="R237" s="375"/>
      <c r="S237" s="375"/>
      <c r="T237" s="376"/>
      <c r="AT237" s="277" t="s">
        <v>164</v>
      </c>
      <c r="AU237" s="277" t="s">
        <v>83</v>
      </c>
      <c r="AV237" s="276" t="s">
        <v>83</v>
      </c>
      <c r="AW237" s="276" t="s">
        <v>30</v>
      </c>
      <c r="AX237" s="276" t="s">
        <v>73</v>
      </c>
      <c r="AY237" s="277" t="s">
        <v>156</v>
      </c>
    </row>
    <row r="238" spans="1:65" s="280" customFormat="1">
      <c r="B238" s="377"/>
      <c r="D238" s="273" t="s">
        <v>164</v>
      </c>
      <c r="E238" s="281" t="s">
        <v>1</v>
      </c>
      <c r="F238" s="282" t="s">
        <v>167</v>
      </c>
      <c r="H238" s="283">
        <v>125.85000000000001</v>
      </c>
      <c r="I238" s="108"/>
      <c r="L238" s="377"/>
      <c r="M238" s="378"/>
      <c r="N238" s="379"/>
      <c r="O238" s="379"/>
      <c r="P238" s="379"/>
      <c r="Q238" s="379"/>
      <c r="R238" s="379"/>
      <c r="S238" s="379"/>
      <c r="T238" s="380"/>
      <c r="AT238" s="281" t="s">
        <v>164</v>
      </c>
      <c r="AU238" s="281" t="s">
        <v>83</v>
      </c>
      <c r="AV238" s="280" t="s">
        <v>163</v>
      </c>
      <c r="AW238" s="280" t="s">
        <v>30</v>
      </c>
      <c r="AX238" s="280" t="s">
        <v>73</v>
      </c>
      <c r="AY238" s="281" t="s">
        <v>156</v>
      </c>
    </row>
    <row r="239" spans="1:65" s="276" customFormat="1">
      <c r="B239" s="373"/>
      <c r="D239" s="273" t="s">
        <v>164</v>
      </c>
      <c r="E239" s="277" t="s">
        <v>1</v>
      </c>
      <c r="F239" s="278" t="s">
        <v>956</v>
      </c>
      <c r="H239" s="279">
        <v>138.435</v>
      </c>
      <c r="I239" s="102"/>
      <c r="L239" s="373"/>
      <c r="M239" s="374"/>
      <c r="N239" s="375"/>
      <c r="O239" s="375"/>
      <c r="P239" s="375"/>
      <c r="Q239" s="375"/>
      <c r="R239" s="375"/>
      <c r="S239" s="375"/>
      <c r="T239" s="376"/>
      <c r="AT239" s="277" t="s">
        <v>164</v>
      </c>
      <c r="AU239" s="277" t="s">
        <v>83</v>
      </c>
      <c r="AV239" s="276" t="s">
        <v>83</v>
      </c>
      <c r="AW239" s="276" t="s">
        <v>30</v>
      </c>
      <c r="AX239" s="276" t="s">
        <v>73</v>
      </c>
      <c r="AY239" s="277" t="s">
        <v>156</v>
      </c>
    </row>
    <row r="240" spans="1:65" s="280" customFormat="1">
      <c r="B240" s="377"/>
      <c r="D240" s="273" t="s">
        <v>164</v>
      </c>
      <c r="E240" s="281" t="s">
        <v>1</v>
      </c>
      <c r="F240" s="282" t="s">
        <v>167</v>
      </c>
      <c r="H240" s="283">
        <v>138.435</v>
      </c>
      <c r="I240" s="108"/>
      <c r="L240" s="377"/>
      <c r="M240" s="378"/>
      <c r="N240" s="379"/>
      <c r="O240" s="379"/>
      <c r="P240" s="379"/>
      <c r="Q240" s="379"/>
      <c r="R240" s="379"/>
      <c r="S240" s="379"/>
      <c r="T240" s="380"/>
      <c r="AT240" s="281" t="s">
        <v>164</v>
      </c>
      <c r="AU240" s="281" t="s">
        <v>83</v>
      </c>
      <c r="AV240" s="280" t="s">
        <v>163</v>
      </c>
      <c r="AW240" s="280" t="s">
        <v>30</v>
      </c>
      <c r="AX240" s="280" t="s">
        <v>81</v>
      </c>
      <c r="AY240" s="281" t="s">
        <v>156</v>
      </c>
    </row>
    <row r="241" spans="1:65" s="168" customFormat="1" ht="24.2" customHeight="1">
      <c r="A241" s="162"/>
      <c r="B241" s="163"/>
      <c r="C241" s="284" t="s">
        <v>277</v>
      </c>
      <c r="D241" s="284" t="s">
        <v>235</v>
      </c>
      <c r="E241" s="285" t="s">
        <v>497</v>
      </c>
      <c r="F241" s="286" t="s">
        <v>498</v>
      </c>
      <c r="G241" s="287" t="s">
        <v>355</v>
      </c>
      <c r="H241" s="288">
        <v>136.29</v>
      </c>
      <c r="I241" s="112"/>
      <c r="J241" s="289">
        <f>ROUND(I241*H241,2)</f>
        <v>0</v>
      </c>
      <c r="K241" s="286" t="s">
        <v>162</v>
      </c>
      <c r="L241" s="383"/>
      <c r="M241" s="384" t="s">
        <v>1</v>
      </c>
      <c r="N241" s="385" t="s">
        <v>38</v>
      </c>
      <c r="O241" s="210"/>
      <c r="P241" s="365">
        <f>O241*H241</f>
        <v>0</v>
      </c>
      <c r="Q241" s="365">
        <v>2.0000000000000001E-4</v>
      </c>
      <c r="R241" s="365">
        <f>Q241*H241</f>
        <v>2.7258000000000001E-2</v>
      </c>
      <c r="S241" s="365">
        <v>0</v>
      </c>
      <c r="T241" s="366">
        <f>S241*H241</f>
        <v>0</v>
      </c>
      <c r="U241" s="162"/>
      <c r="V241" s="162"/>
      <c r="W241" s="162"/>
      <c r="X241" s="162"/>
      <c r="Y241" s="162"/>
      <c r="Z241" s="162"/>
      <c r="AA241" s="162"/>
      <c r="AB241" s="162"/>
      <c r="AC241" s="162"/>
      <c r="AD241" s="162"/>
      <c r="AE241" s="162"/>
      <c r="AR241" s="367" t="s">
        <v>176</v>
      </c>
      <c r="AT241" s="367" t="s">
        <v>235</v>
      </c>
      <c r="AU241" s="367" t="s">
        <v>83</v>
      </c>
      <c r="AY241" s="141" t="s">
        <v>156</v>
      </c>
      <c r="BE241" s="368">
        <f>IF(N241="základní",J241,0)</f>
        <v>0</v>
      </c>
      <c r="BF241" s="368">
        <f>IF(N241="snížená",J241,0)</f>
        <v>0</v>
      </c>
      <c r="BG241" s="368">
        <f>IF(N241="zákl. přenesená",J241,0)</f>
        <v>0</v>
      </c>
      <c r="BH241" s="368">
        <f>IF(N241="sníž. přenesená",J241,0)</f>
        <v>0</v>
      </c>
      <c r="BI241" s="368">
        <f>IF(N241="nulová",J241,0)</f>
        <v>0</v>
      </c>
      <c r="BJ241" s="141" t="s">
        <v>81</v>
      </c>
      <c r="BK241" s="368">
        <f>ROUND(I241*H241,2)</f>
        <v>0</v>
      </c>
      <c r="BL241" s="141" t="s">
        <v>163</v>
      </c>
      <c r="BM241" s="367" t="s">
        <v>283</v>
      </c>
    </row>
    <row r="242" spans="1:65" s="272" customFormat="1">
      <c r="B242" s="369"/>
      <c r="D242" s="273" t="s">
        <v>164</v>
      </c>
      <c r="E242" s="274" t="s">
        <v>1</v>
      </c>
      <c r="F242" s="275" t="s">
        <v>359</v>
      </c>
      <c r="H242" s="274" t="s">
        <v>1</v>
      </c>
      <c r="I242" s="96"/>
      <c r="L242" s="369"/>
      <c r="M242" s="370"/>
      <c r="N242" s="371"/>
      <c r="O242" s="371"/>
      <c r="P242" s="371"/>
      <c r="Q242" s="371"/>
      <c r="R242" s="371"/>
      <c r="S242" s="371"/>
      <c r="T242" s="372"/>
      <c r="AT242" s="274" t="s">
        <v>164</v>
      </c>
      <c r="AU242" s="274" t="s">
        <v>83</v>
      </c>
      <c r="AV242" s="272" t="s">
        <v>81</v>
      </c>
      <c r="AW242" s="272" t="s">
        <v>30</v>
      </c>
      <c r="AX242" s="272" t="s">
        <v>73</v>
      </c>
      <c r="AY242" s="274" t="s">
        <v>156</v>
      </c>
    </row>
    <row r="243" spans="1:65" s="276" customFormat="1">
      <c r="B243" s="373"/>
      <c r="D243" s="273" t="s">
        <v>164</v>
      </c>
      <c r="E243" s="277" t="s">
        <v>1</v>
      </c>
      <c r="F243" s="278" t="s">
        <v>932</v>
      </c>
      <c r="H243" s="279">
        <v>123.9</v>
      </c>
      <c r="I243" s="102"/>
      <c r="L243" s="373"/>
      <c r="M243" s="374"/>
      <c r="N243" s="375"/>
      <c r="O243" s="375"/>
      <c r="P243" s="375"/>
      <c r="Q243" s="375"/>
      <c r="R243" s="375"/>
      <c r="S243" s="375"/>
      <c r="T243" s="376"/>
      <c r="AT243" s="277" t="s">
        <v>164</v>
      </c>
      <c r="AU243" s="277" t="s">
        <v>83</v>
      </c>
      <c r="AV243" s="276" t="s">
        <v>83</v>
      </c>
      <c r="AW243" s="276" t="s">
        <v>30</v>
      </c>
      <c r="AX243" s="276" t="s">
        <v>73</v>
      </c>
      <c r="AY243" s="277" t="s">
        <v>156</v>
      </c>
    </row>
    <row r="244" spans="1:65" s="280" customFormat="1">
      <c r="B244" s="377"/>
      <c r="D244" s="273" t="s">
        <v>164</v>
      </c>
      <c r="E244" s="281" t="s">
        <v>1</v>
      </c>
      <c r="F244" s="282" t="s">
        <v>167</v>
      </c>
      <c r="H244" s="283">
        <v>123.9</v>
      </c>
      <c r="I244" s="108"/>
      <c r="L244" s="377"/>
      <c r="M244" s="378"/>
      <c r="N244" s="379"/>
      <c r="O244" s="379"/>
      <c r="P244" s="379"/>
      <c r="Q244" s="379"/>
      <c r="R244" s="379"/>
      <c r="S244" s="379"/>
      <c r="T244" s="380"/>
      <c r="AT244" s="281" t="s">
        <v>164</v>
      </c>
      <c r="AU244" s="281" t="s">
        <v>83</v>
      </c>
      <c r="AV244" s="280" t="s">
        <v>163</v>
      </c>
      <c r="AW244" s="280" t="s">
        <v>30</v>
      </c>
      <c r="AX244" s="280" t="s">
        <v>73</v>
      </c>
      <c r="AY244" s="281" t="s">
        <v>156</v>
      </c>
    </row>
    <row r="245" spans="1:65" s="276" customFormat="1">
      <c r="B245" s="373"/>
      <c r="D245" s="273" t="s">
        <v>164</v>
      </c>
      <c r="E245" s="277" t="s">
        <v>1</v>
      </c>
      <c r="F245" s="278" t="s">
        <v>957</v>
      </c>
      <c r="H245" s="279">
        <v>136.29</v>
      </c>
      <c r="I245" s="102"/>
      <c r="L245" s="373"/>
      <c r="M245" s="374"/>
      <c r="N245" s="375"/>
      <c r="O245" s="375"/>
      <c r="P245" s="375"/>
      <c r="Q245" s="375"/>
      <c r="R245" s="375"/>
      <c r="S245" s="375"/>
      <c r="T245" s="376"/>
      <c r="AT245" s="277" t="s">
        <v>164</v>
      </c>
      <c r="AU245" s="277" t="s">
        <v>83</v>
      </c>
      <c r="AV245" s="276" t="s">
        <v>83</v>
      </c>
      <c r="AW245" s="276" t="s">
        <v>30</v>
      </c>
      <c r="AX245" s="276" t="s">
        <v>73</v>
      </c>
      <c r="AY245" s="277" t="s">
        <v>156</v>
      </c>
    </row>
    <row r="246" spans="1:65" s="280" customFormat="1">
      <c r="B246" s="377"/>
      <c r="D246" s="273" t="s">
        <v>164</v>
      </c>
      <c r="E246" s="281" t="s">
        <v>1</v>
      </c>
      <c r="F246" s="282" t="s">
        <v>167</v>
      </c>
      <c r="H246" s="283">
        <v>136.29</v>
      </c>
      <c r="I246" s="108"/>
      <c r="L246" s="377"/>
      <c r="M246" s="378"/>
      <c r="N246" s="379"/>
      <c r="O246" s="379"/>
      <c r="P246" s="379"/>
      <c r="Q246" s="379"/>
      <c r="R246" s="379"/>
      <c r="S246" s="379"/>
      <c r="T246" s="380"/>
      <c r="AT246" s="281" t="s">
        <v>164</v>
      </c>
      <c r="AU246" s="281" t="s">
        <v>83</v>
      </c>
      <c r="AV246" s="280" t="s">
        <v>163</v>
      </c>
      <c r="AW246" s="280" t="s">
        <v>30</v>
      </c>
      <c r="AX246" s="280" t="s">
        <v>81</v>
      </c>
      <c r="AY246" s="281" t="s">
        <v>156</v>
      </c>
    </row>
    <row r="247" spans="1:65" s="168" customFormat="1" ht="16.5" customHeight="1">
      <c r="A247" s="162"/>
      <c r="B247" s="163"/>
      <c r="C247" s="284" t="s">
        <v>223</v>
      </c>
      <c r="D247" s="284" t="s">
        <v>235</v>
      </c>
      <c r="E247" s="285" t="s">
        <v>503</v>
      </c>
      <c r="F247" s="286" t="s">
        <v>504</v>
      </c>
      <c r="G247" s="287" t="s">
        <v>355</v>
      </c>
      <c r="H247" s="288">
        <v>51.92</v>
      </c>
      <c r="I247" s="112"/>
      <c r="J247" s="289">
        <f>ROUND(I247*H247,2)</f>
        <v>0</v>
      </c>
      <c r="K247" s="286" t="s">
        <v>162</v>
      </c>
      <c r="L247" s="383"/>
      <c r="M247" s="384" t="s">
        <v>1</v>
      </c>
      <c r="N247" s="385" t="s">
        <v>38</v>
      </c>
      <c r="O247" s="210"/>
      <c r="P247" s="365">
        <f>O247*H247</f>
        <v>0</v>
      </c>
      <c r="Q247" s="365">
        <v>2.9999999999999997E-4</v>
      </c>
      <c r="R247" s="365">
        <f>Q247*H247</f>
        <v>1.5576E-2</v>
      </c>
      <c r="S247" s="365">
        <v>0</v>
      </c>
      <c r="T247" s="366">
        <f>S247*H247</f>
        <v>0</v>
      </c>
      <c r="U247" s="162"/>
      <c r="V247" s="162"/>
      <c r="W247" s="162"/>
      <c r="X247" s="162"/>
      <c r="Y247" s="162"/>
      <c r="Z247" s="162"/>
      <c r="AA247" s="162"/>
      <c r="AB247" s="162"/>
      <c r="AC247" s="162"/>
      <c r="AD247" s="162"/>
      <c r="AE247" s="162"/>
      <c r="AR247" s="367" t="s">
        <v>176</v>
      </c>
      <c r="AT247" s="367" t="s">
        <v>235</v>
      </c>
      <c r="AU247" s="367" t="s">
        <v>83</v>
      </c>
      <c r="AY247" s="141" t="s">
        <v>156</v>
      </c>
      <c r="BE247" s="368">
        <f>IF(N247="základní",J247,0)</f>
        <v>0</v>
      </c>
      <c r="BF247" s="368">
        <f>IF(N247="snížená",J247,0)</f>
        <v>0</v>
      </c>
      <c r="BG247" s="368">
        <f>IF(N247="zákl. přenesená",J247,0)</f>
        <v>0</v>
      </c>
      <c r="BH247" s="368">
        <f>IF(N247="sníž. přenesená",J247,0)</f>
        <v>0</v>
      </c>
      <c r="BI247" s="368">
        <f>IF(N247="nulová",J247,0)</f>
        <v>0</v>
      </c>
      <c r="BJ247" s="141" t="s">
        <v>81</v>
      </c>
      <c r="BK247" s="368">
        <f>ROUND(I247*H247,2)</f>
        <v>0</v>
      </c>
      <c r="BL247" s="141" t="s">
        <v>163</v>
      </c>
      <c r="BM247" s="367" t="s">
        <v>341</v>
      </c>
    </row>
    <row r="248" spans="1:65" s="168" customFormat="1" ht="24.2" customHeight="1">
      <c r="A248" s="162"/>
      <c r="B248" s="163"/>
      <c r="C248" s="266" t="s">
        <v>338</v>
      </c>
      <c r="D248" s="266" t="s">
        <v>158</v>
      </c>
      <c r="E248" s="267" t="s">
        <v>506</v>
      </c>
      <c r="F248" s="268" t="s">
        <v>507</v>
      </c>
      <c r="G248" s="269" t="s">
        <v>161</v>
      </c>
      <c r="H248" s="270">
        <v>839.98</v>
      </c>
      <c r="I248" s="87"/>
      <c r="J248" s="271">
        <f>ROUND(I248*H248,2)</f>
        <v>0</v>
      </c>
      <c r="K248" s="268" t="s">
        <v>162</v>
      </c>
      <c r="L248" s="163"/>
      <c r="M248" s="363" t="s">
        <v>1</v>
      </c>
      <c r="N248" s="364" t="s">
        <v>38</v>
      </c>
      <c r="O248" s="210"/>
      <c r="P248" s="365">
        <f>O248*H248</f>
        <v>0</v>
      </c>
      <c r="Q248" s="365">
        <v>1.146E-2</v>
      </c>
      <c r="R248" s="365">
        <f>Q248*H248</f>
        <v>9.6261708000000006</v>
      </c>
      <c r="S248" s="365">
        <v>0</v>
      </c>
      <c r="T248" s="366">
        <f>S248*H248</f>
        <v>0</v>
      </c>
      <c r="U248" s="162"/>
      <c r="V248" s="162"/>
      <c r="W248" s="162"/>
      <c r="X248" s="162"/>
      <c r="Y248" s="162"/>
      <c r="Z248" s="162"/>
      <c r="AA248" s="162"/>
      <c r="AB248" s="162"/>
      <c r="AC248" s="162"/>
      <c r="AD248" s="162"/>
      <c r="AE248" s="162"/>
      <c r="AR248" s="367" t="s">
        <v>163</v>
      </c>
      <c r="AT248" s="367" t="s">
        <v>158</v>
      </c>
      <c r="AU248" s="367" t="s">
        <v>83</v>
      </c>
      <c r="AY248" s="141" t="s">
        <v>156</v>
      </c>
      <c r="BE248" s="368">
        <f>IF(N248="základní",J248,0)</f>
        <v>0</v>
      </c>
      <c r="BF248" s="368">
        <f>IF(N248="snížená",J248,0)</f>
        <v>0</v>
      </c>
      <c r="BG248" s="368">
        <f>IF(N248="zákl. přenesená",J248,0)</f>
        <v>0</v>
      </c>
      <c r="BH248" s="368">
        <f>IF(N248="sníž. přenesená",J248,0)</f>
        <v>0</v>
      </c>
      <c r="BI248" s="368">
        <f>IF(N248="nulová",J248,0)</f>
        <v>0</v>
      </c>
      <c r="BJ248" s="141" t="s">
        <v>81</v>
      </c>
      <c r="BK248" s="368">
        <f>ROUND(I248*H248,2)</f>
        <v>0</v>
      </c>
      <c r="BL248" s="141" t="s">
        <v>163</v>
      </c>
      <c r="BM248" s="367" t="s">
        <v>347</v>
      </c>
    </row>
    <row r="249" spans="1:65" s="272" customFormat="1">
      <c r="B249" s="369"/>
      <c r="D249" s="273" t="s">
        <v>164</v>
      </c>
      <c r="E249" s="274" t="s">
        <v>1</v>
      </c>
      <c r="F249" s="275" t="s">
        <v>509</v>
      </c>
      <c r="H249" s="274" t="s">
        <v>1</v>
      </c>
      <c r="I249" s="96"/>
      <c r="L249" s="369"/>
      <c r="M249" s="370"/>
      <c r="N249" s="371"/>
      <c r="O249" s="371"/>
      <c r="P249" s="371"/>
      <c r="Q249" s="371"/>
      <c r="R249" s="371"/>
      <c r="S249" s="371"/>
      <c r="T249" s="372"/>
      <c r="AT249" s="274" t="s">
        <v>164</v>
      </c>
      <c r="AU249" s="274" t="s">
        <v>83</v>
      </c>
      <c r="AV249" s="272" t="s">
        <v>81</v>
      </c>
      <c r="AW249" s="272" t="s">
        <v>30</v>
      </c>
      <c r="AX249" s="272" t="s">
        <v>73</v>
      </c>
      <c r="AY249" s="274" t="s">
        <v>156</v>
      </c>
    </row>
    <row r="250" spans="1:65" s="272" customFormat="1">
      <c r="B250" s="369"/>
      <c r="D250" s="273" t="s">
        <v>164</v>
      </c>
      <c r="E250" s="274" t="s">
        <v>1</v>
      </c>
      <c r="F250" s="275" t="s">
        <v>261</v>
      </c>
      <c r="H250" s="274" t="s">
        <v>1</v>
      </c>
      <c r="I250" s="96"/>
      <c r="L250" s="369"/>
      <c r="M250" s="370"/>
      <c r="N250" s="371"/>
      <c r="O250" s="371"/>
      <c r="P250" s="371"/>
      <c r="Q250" s="371"/>
      <c r="R250" s="371"/>
      <c r="S250" s="371"/>
      <c r="T250" s="372"/>
      <c r="AT250" s="274" t="s">
        <v>164</v>
      </c>
      <c r="AU250" s="274" t="s">
        <v>83</v>
      </c>
      <c r="AV250" s="272" t="s">
        <v>81</v>
      </c>
      <c r="AW250" s="272" t="s">
        <v>30</v>
      </c>
      <c r="AX250" s="272" t="s">
        <v>73</v>
      </c>
      <c r="AY250" s="274" t="s">
        <v>156</v>
      </c>
    </row>
    <row r="251" spans="1:65" s="276" customFormat="1">
      <c r="B251" s="373"/>
      <c r="D251" s="273" t="s">
        <v>164</v>
      </c>
      <c r="E251" s="277" t="s">
        <v>1</v>
      </c>
      <c r="F251" s="278" t="s">
        <v>918</v>
      </c>
      <c r="H251" s="279">
        <v>839.98</v>
      </c>
      <c r="I251" s="102"/>
      <c r="L251" s="373"/>
      <c r="M251" s="374"/>
      <c r="N251" s="375"/>
      <c r="O251" s="375"/>
      <c r="P251" s="375"/>
      <c r="Q251" s="375"/>
      <c r="R251" s="375"/>
      <c r="S251" s="375"/>
      <c r="T251" s="376"/>
      <c r="AT251" s="277" t="s">
        <v>164</v>
      </c>
      <c r="AU251" s="277" t="s">
        <v>83</v>
      </c>
      <c r="AV251" s="276" t="s">
        <v>83</v>
      </c>
      <c r="AW251" s="276" t="s">
        <v>30</v>
      </c>
      <c r="AX251" s="276" t="s">
        <v>73</v>
      </c>
      <c r="AY251" s="277" t="s">
        <v>156</v>
      </c>
    </row>
    <row r="252" spans="1:65" s="280" customFormat="1">
      <c r="B252" s="377"/>
      <c r="D252" s="273" t="s">
        <v>164</v>
      </c>
      <c r="E252" s="281" t="s">
        <v>1</v>
      </c>
      <c r="F252" s="282" t="s">
        <v>167</v>
      </c>
      <c r="H252" s="283">
        <v>839.98</v>
      </c>
      <c r="I252" s="108"/>
      <c r="L252" s="377"/>
      <c r="M252" s="378"/>
      <c r="N252" s="379"/>
      <c r="O252" s="379"/>
      <c r="P252" s="379"/>
      <c r="Q252" s="379"/>
      <c r="R252" s="379"/>
      <c r="S252" s="379"/>
      <c r="T252" s="380"/>
      <c r="AT252" s="281" t="s">
        <v>164</v>
      </c>
      <c r="AU252" s="281" t="s">
        <v>83</v>
      </c>
      <c r="AV252" s="280" t="s">
        <v>163</v>
      </c>
      <c r="AW252" s="280" t="s">
        <v>30</v>
      </c>
      <c r="AX252" s="280" t="s">
        <v>73</v>
      </c>
      <c r="AY252" s="281" t="s">
        <v>156</v>
      </c>
    </row>
    <row r="253" spans="1:65" s="276" customFormat="1">
      <c r="B253" s="373"/>
      <c r="D253" s="273" t="s">
        <v>164</v>
      </c>
      <c r="E253" s="277" t="s">
        <v>1</v>
      </c>
      <c r="F253" s="278" t="s">
        <v>920</v>
      </c>
      <c r="H253" s="279">
        <v>839.98</v>
      </c>
      <c r="I253" s="102"/>
      <c r="L253" s="373"/>
      <c r="M253" s="374"/>
      <c r="N253" s="375"/>
      <c r="O253" s="375"/>
      <c r="P253" s="375"/>
      <c r="Q253" s="375"/>
      <c r="R253" s="375"/>
      <c r="S253" s="375"/>
      <c r="T253" s="376"/>
      <c r="AT253" s="277" t="s">
        <v>164</v>
      </c>
      <c r="AU253" s="277" t="s">
        <v>83</v>
      </c>
      <c r="AV253" s="276" t="s">
        <v>83</v>
      </c>
      <c r="AW253" s="276" t="s">
        <v>30</v>
      </c>
      <c r="AX253" s="276" t="s">
        <v>73</v>
      </c>
      <c r="AY253" s="277" t="s">
        <v>156</v>
      </c>
    </row>
    <row r="254" spans="1:65" s="280" customFormat="1">
      <c r="B254" s="377"/>
      <c r="D254" s="273" t="s">
        <v>164</v>
      </c>
      <c r="E254" s="281" t="s">
        <v>1</v>
      </c>
      <c r="F254" s="282" t="s">
        <v>167</v>
      </c>
      <c r="H254" s="283">
        <v>839.98</v>
      </c>
      <c r="I254" s="108"/>
      <c r="L254" s="377"/>
      <c r="M254" s="378"/>
      <c r="N254" s="379"/>
      <c r="O254" s="379"/>
      <c r="P254" s="379"/>
      <c r="Q254" s="379"/>
      <c r="R254" s="379"/>
      <c r="S254" s="379"/>
      <c r="T254" s="380"/>
      <c r="AT254" s="281" t="s">
        <v>164</v>
      </c>
      <c r="AU254" s="281" t="s">
        <v>83</v>
      </c>
      <c r="AV254" s="280" t="s">
        <v>163</v>
      </c>
      <c r="AW254" s="280" t="s">
        <v>30</v>
      </c>
      <c r="AX254" s="280" t="s">
        <v>81</v>
      </c>
      <c r="AY254" s="281" t="s">
        <v>156</v>
      </c>
    </row>
    <row r="255" spans="1:65" s="168" customFormat="1" ht="24.2" customHeight="1">
      <c r="A255" s="162"/>
      <c r="B255" s="163"/>
      <c r="C255" s="266" t="s">
        <v>231</v>
      </c>
      <c r="D255" s="266" t="s">
        <v>158</v>
      </c>
      <c r="E255" s="267" t="s">
        <v>512</v>
      </c>
      <c r="F255" s="268" t="s">
        <v>513</v>
      </c>
      <c r="G255" s="269" t="s">
        <v>161</v>
      </c>
      <c r="H255" s="270">
        <v>839.98</v>
      </c>
      <c r="I255" s="87"/>
      <c r="J255" s="271">
        <f>ROUND(I255*H255,2)</f>
        <v>0</v>
      </c>
      <c r="K255" s="268" t="s">
        <v>162</v>
      </c>
      <c r="L255" s="163"/>
      <c r="M255" s="363" t="s">
        <v>1</v>
      </c>
      <c r="N255" s="364" t="s">
        <v>38</v>
      </c>
      <c r="O255" s="210"/>
      <c r="P255" s="365">
        <f>O255*H255</f>
        <v>0</v>
      </c>
      <c r="Q255" s="365">
        <v>2.8500000000000001E-3</v>
      </c>
      <c r="R255" s="365">
        <f>Q255*H255</f>
        <v>2.3939430000000002</v>
      </c>
      <c r="S255" s="365">
        <v>0</v>
      </c>
      <c r="T255" s="366">
        <f>S255*H255</f>
        <v>0</v>
      </c>
      <c r="U255" s="162"/>
      <c r="V255" s="162"/>
      <c r="W255" s="162"/>
      <c r="X255" s="162"/>
      <c r="Y255" s="162"/>
      <c r="Z255" s="162"/>
      <c r="AA255" s="162"/>
      <c r="AB255" s="162"/>
      <c r="AC255" s="162"/>
      <c r="AD255" s="162"/>
      <c r="AE255" s="162"/>
      <c r="AR255" s="367" t="s">
        <v>163</v>
      </c>
      <c r="AT255" s="367" t="s">
        <v>158</v>
      </c>
      <c r="AU255" s="367" t="s">
        <v>83</v>
      </c>
      <c r="AY255" s="141" t="s">
        <v>156</v>
      </c>
      <c r="BE255" s="368">
        <f>IF(N255="základní",J255,0)</f>
        <v>0</v>
      </c>
      <c r="BF255" s="368">
        <f>IF(N255="snížená",J255,0)</f>
        <v>0</v>
      </c>
      <c r="BG255" s="368">
        <f>IF(N255="zákl. přenesená",J255,0)</f>
        <v>0</v>
      </c>
      <c r="BH255" s="368">
        <f>IF(N255="sníž. přenesená",J255,0)</f>
        <v>0</v>
      </c>
      <c r="BI255" s="368">
        <f>IF(N255="nulová",J255,0)</f>
        <v>0</v>
      </c>
      <c r="BJ255" s="141" t="s">
        <v>81</v>
      </c>
      <c r="BK255" s="368">
        <f>ROUND(I255*H255,2)</f>
        <v>0</v>
      </c>
      <c r="BL255" s="141" t="s">
        <v>163</v>
      </c>
      <c r="BM255" s="367" t="s">
        <v>958</v>
      </c>
    </row>
    <row r="256" spans="1:65" s="272" customFormat="1">
      <c r="B256" s="369"/>
      <c r="D256" s="273" t="s">
        <v>164</v>
      </c>
      <c r="E256" s="274" t="s">
        <v>1</v>
      </c>
      <c r="F256" s="275" t="s">
        <v>959</v>
      </c>
      <c r="H256" s="274" t="s">
        <v>1</v>
      </c>
      <c r="I256" s="96"/>
      <c r="L256" s="369"/>
      <c r="M256" s="370"/>
      <c r="N256" s="371"/>
      <c r="O256" s="371"/>
      <c r="P256" s="371"/>
      <c r="Q256" s="371"/>
      <c r="R256" s="371"/>
      <c r="S256" s="371"/>
      <c r="T256" s="372"/>
      <c r="AT256" s="274" t="s">
        <v>164</v>
      </c>
      <c r="AU256" s="274" t="s">
        <v>83</v>
      </c>
      <c r="AV256" s="272" t="s">
        <v>81</v>
      </c>
      <c r="AW256" s="272" t="s">
        <v>30</v>
      </c>
      <c r="AX256" s="272" t="s">
        <v>73</v>
      </c>
      <c r="AY256" s="274" t="s">
        <v>156</v>
      </c>
    </row>
    <row r="257" spans="1:65" s="276" customFormat="1">
      <c r="B257" s="373"/>
      <c r="D257" s="273" t="s">
        <v>164</v>
      </c>
      <c r="E257" s="277" t="s">
        <v>1</v>
      </c>
      <c r="F257" s="278" t="s">
        <v>918</v>
      </c>
      <c r="H257" s="279">
        <v>839.98</v>
      </c>
      <c r="I257" s="102"/>
      <c r="L257" s="373"/>
      <c r="M257" s="374"/>
      <c r="N257" s="375"/>
      <c r="O257" s="375"/>
      <c r="P257" s="375"/>
      <c r="Q257" s="375"/>
      <c r="R257" s="375"/>
      <c r="S257" s="375"/>
      <c r="T257" s="376"/>
      <c r="AT257" s="277" t="s">
        <v>164</v>
      </c>
      <c r="AU257" s="277" t="s">
        <v>83</v>
      </c>
      <c r="AV257" s="276" t="s">
        <v>83</v>
      </c>
      <c r="AW257" s="276" t="s">
        <v>30</v>
      </c>
      <c r="AX257" s="276" t="s">
        <v>73</v>
      </c>
      <c r="AY257" s="277" t="s">
        <v>156</v>
      </c>
    </row>
    <row r="258" spans="1:65" s="280" customFormat="1">
      <c r="B258" s="377"/>
      <c r="D258" s="273" t="s">
        <v>164</v>
      </c>
      <c r="E258" s="281" t="s">
        <v>1</v>
      </c>
      <c r="F258" s="282" t="s">
        <v>167</v>
      </c>
      <c r="H258" s="283">
        <v>839.98</v>
      </c>
      <c r="I258" s="108"/>
      <c r="L258" s="377"/>
      <c r="M258" s="378"/>
      <c r="N258" s="379"/>
      <c r="O258" s="379"/>
      <c r="P258" s="379"/>
      <c r="Q258" s="379"/>
      <c r="R258" s="379"/>
      <c r="S258" s="379"/>
      <c r="T258" s="380"/>
      <c r="AT258" s="281" t="s">
        <v>164</v>
      </c>
      <c r="AU258" s="281" t="s">
        <v>83</v>
      </c>
      <c r="AV258" s="280" t="s">
        <v>163</v>
      </c>
      <c r="AW258" s="280" t="s">
        <v>30</v>
      </c>
      <c r="AX258" s="280" t="s">
        <v>81</v>
      </c>
      <c r="AY258" s="281" t="s">
        <v>156</v>
      </c>
    </row>
    <row r="259" spans="1:65" s="168" customFormat="1" ht="16.5" customHeight="1">
      <c r="A259" s="162"/>
      <c r="B259" s="163"/>
      <c r="C259" s="266" t="s">
        <v>352</v>
      </c>
      <c r="D259" s="266" t="s">
        <v>158</v>
      </c>
      <c r="E259" s="267" t="s">
        <v>515</v>
      </c>
      <c r="F259" s="268" t="s">
        <v>516</v>
      </c>
      <c r="G259" s="269" t="s">
        <v>161</v>
      </c>
      <c r="H259" s="270">
        <v>84</v>
      </c>
      <c r="I259" s="87"/>
      <c r="J259" s="271">
        <f>ROUND(I259*H259,2)</f>
        <v>0</v>
      </c>
      <c r="K259" s="268" t="s">
        <v>162</v>
      </c>
      <c r="L259" s="163"/>
      <c r="M259" s="363" t="s">
        <v>1</v>
      </c>
      <c r="N259" s="364" t="s">
        <v>38</v>
      </c>
      <c r="O259" s="210"/>
      <c r="P259" s="365">
        <f>O259*H259</f>
        <v>0</v>
      </c>
      <c r="Q259" s="365">
        <v>0</v>
      </c>
      <c r="R259" s="365">
        <f>Q259*H259</f>
        <v>0</v>
      </c>
      <c r="S259" s="365">
        <v>0</v>
      </c>
      <c r="T259" s="366">
        <f>S259*H259</f>
        <v>0</v>
      </c>
      <c r="U259" s="162"/>
      <c r="V259" s="162"/>
      <c r="W259" s="162"/>
      <c r="X259" s="162"/>
      <c r="Y259" s="162"/>
      <c r="Z259" s="162"/>
      <c r="AA259" s="162"/>
      <c r="AB259" s="162"/>
      <c r="AC259" s="162"/>
      <c r="AD259" s="162"/>
      <c r="AE259" s="162"/>
      <c r="AR259" s="367" t="s">
        <v>163</v>
      </c>
      <c r="AT259" s="367" t="s">
        <v>158</v>
      </c>
      <c r="AU259" s="367" t="s">
        <v>83</v>
      </c>
      <c r="AY259" s="141" t="s">
        <v>156</v>
      </c>
      <c r="BE259" s="368">
        <f>IF(N259="základní",J259,0)</f>
        <v>0</v>
      </c>
      <c r="BF259" s="368">
        <f>IF(N259="snížená",J259,0)</f>
        <v>0</v>
      </c>
      <c r="BG259" s="368">
        <f>IF(N259="zákl. přenesená",J259,0)</f>
        <v>0</v>
      </c>
      <c r="BH259" s="368">
        <f>IF(N259="sníž. přenesená",J259,0)</f>
        <v>0</v>
      </c>
      <c r="BI259" s="368">
        <f>IF(N259="nulová",J259,0)</f>
        <v>0</v>
      </c>
      <c r="BJ259" s="141" t="s">
        <v>81</v>
      </c>
      <c r="BK259" s="368">
        <f>ROUND(I259*H259,2)</f>
        <v>0</v>
      </c>
      <c r="BL259" s="141" t="s">
        <v>163</v>
      </c>
      <c r="BM259" s="367" t="s">
        <v>376</v>
      </c>
    </row>
    <row r="260" spans="1:65" s="272" customFormat="1">
      <c r="B260" s="369"/>
      <c r="D260" s="273" t="s">
        <v>164</v>
      </c>
      <c r="E260" s="274" t="s">
        <v>1</v>
      </c>
      <c r="F260" s="275" t="s">
        <v>208</v>
      </c>
      <c r="H260" s="274" t="s">
        <v>1</v>
      </c>
      <c r="I260" s="96"/>
      <c r="L260" s="369"/>
      <c r="M260" s="370"/>
      <c r="N260" s="371"/>
      <c r="O260" s="371"/>
      <c r="P260" s="371"/>
      <c r="Q260" s="371"/>
      <c r="R260" s="371"/>
      <c r="S260" s="371"/>
      <c r="T260" s="372"/>
      <c r="AT260" s="274" t="s">
        <v>164</v>
      </c>
      <c r="AU260" s="274" t="s">
        <v>83</v>
      </c>
      <c r="AV260" s="272" t="s">
        <v>81</v>
      </c>
      <c r="AW260" s="272" t="s">
        <v>30</v>
      </c>
      <c r="AX260" s="272" t="s">
        <v>73</v>
      </c>
      <c r="AY260" s="274" t="s">
        <v>156</v>
      </c>
    </row>
    <row r="261" spans="1:65" s="276" customFormat="1">
      <c r="B261" s="373"/>
      <c r="D261" s="273" t="s">
        <v>164</v>
      </c>
      <c r="E261" s="277" t="s">
        <v>1</v>
      </c>
      <c r="F261" s="278" t="s">
        <v>917</v>
      </c>
      <c r="H261" s="279">
        <v>84</v>
      </c>
      <c r="I261" s="102"/>
      <c r="L261" s="373"/>
      <c r="M261" s="374"/>
      <c r="N261" s="375"/>
      <c r="O261" s="375"/>
      <c r="P261" s="375"/>
      <c r="Q261" s="375"/>
      <c r="R261" s="375"/>
      <c r="S261" s="375"/>
      <c r="T261" s="376"/>
      <c r="AT261" s="277" t="s">
        <v>164</v>
      </c>
      <c r="AU261" s="277" t="s">
        <v>83</v>
      </c>
      <c r="AV261" s="276" t="s">
        <v>83</v>
      </c>
      <c r="AW261" s="276" t="s">
        <v>30</v>
      </c>
      <c r="AX261" s="276" t="s">
        <v>73</v>
      </c>
      <c r="AY261" s="277" t="s">
        <v>156</v>
      </c>
    </row>
    <row r="262" spans="1:65" s="280" customFormat="1">
      <c r="B262" s="377"/>
      <c r="D262" s="273" t="s">
        <v>164</v>
      </c>
      <c r="E262" s="281" t="s">
        <v>1</v>
      </c>
      <c r="F262" s="282" t="s">
        <v>167</v>
      </c>
      <c r="H262" s="283">
        <v>84</v>
      </c>
      <c r="I262" s="108"/>
      <c r="L262" s="377"/>
      <c r="M262" s="378"/>
      <c r="N262" s="379"/>
      <c r="O262" s="379"/>
      <c r="P262" s="379"/>
      <c r="Q262" s="379"/>
      <c r="R262" s="379"/>
      <c r="S262" s="379"/>
      <c r="T262" s="380"/>
      <c r="AT262" s="281" t="s">
        <v>164</v>
      </c>
      <c r="AU262" s="281" t="s">
        <v>83</v>
      </c>
      <c r="AV262" s="280" t="s">
        <v>163</v>
      </c>
      <c r="AW262" s="280" t="s">
        <v>30</v>
      </c>
      <c r="AX262" s="280" t="s">
        <v>81</v>
      </c>
      <c r="AY262" s="281" t="s">
        <v>156</v>
      </c>
    </row>
    <row r="263" spans="1:65" s="168" customFormat="1" ht="24.2" customHeight="1">
      <c r="A263" s="162"/>
      <c r="B263" s="163"/>
      <c r="C263" s="266" t="s">
        <v>238</v>
      </c>
      <c r="D263" s="266" t="s">
        <v>158</v>
      </c>
      <c r="E263" s="267" t="s">
        <v>520</v>
      </c>
      <c r="F263" s="268" t="s">
        <v>521</v>
      </c>
      <c r="G263" s="269" t="s">
        <v>161</v>
      </c>
      <c r="H263" s="270">
        <v>180.83799999999999</v>
      </c>
      <c r="I263" s="87"/>
      <c r="J263" s="271">
        <f>ROUND(I263*H263,2)</f>
        <v>0</v>
      </c>
      <c r="K263" s="268" t="s">
        <v>162</v>
      </c>
      <c r="L263" s="163"/>
      <c r="M263" s="363" t="s">
        <v>1</v>
      </c>
      <c r="N263" s="364" t="s">
        <v>38</v>
      </c>
      <c r="O263" s="210"/>
      <c r="P263" s="365">
        <f>O263*H263</f>
        <v>0</v>
      </c>
      <c r="Q263" s="365">
        <v>0</v>
      </c>
      <c r="R263" s="365">
        <f>Q263*H263</f>
        <v>0</v>
      </c>
      <c r="S263" s="365">
        <v>0</v>
      </c>
      <c r="T263" s="366">
        <f>S263*H263</f>
        <v>0</v>
      </c>
      <c r="U263" s="162"/>
      <c r="V263" s="162"/>
      <c r="W263" s="162"/>
      <c r="X263" s="162"/>
      <c r="Y263" s="162"/>
      <c r="Z263" s="162"/>
      <c r="AA263" s="162"/>
      <c r="AB263" s="162"/>
      <c r="AC263" s="162"/>
      <c r="AD263" s="162"/>
      <c r="AE263" s="162"/>
      <c r="AR263" s="367" t="s">
        <v>163</v>
      </c>
      <c r="AT263" s="367" t="s">
        <v>158</v>
      </c>
      <c r="AU263" s="367" t="s">
        <v>83</v>
      </c>
      <c r="AY263" s="141" t="s">
        <v>156</v>
      </c>
      <c r="BE263" s="368">
        <f>IF(N263="základní",J263,0)</f>
        <v>0</v>
      </c>
      <c r="BF263" s="368">
        <f>IF(N263="snížená",J263,0)</f>
        <v>0</v>
      </c>
      <c r="BG263" s="368">
        <f>IF(N263="zákl. přenesená",J263,0)</f>
        <v>0</v>
      </c>
      <c r="BH263" s="368">
        <f>IF(N263="sníž. přenesená",J263,0)</f>
        <v>0</v>
      </c>
      <c r="BI263" s="368">
        <f>IF(N263="nulová",J263,0)</f>
        <v>0</v>
      </c>
      <c r="BJ263" s="141" t="s">
        <v>81</v>
      </c>
      <c r="BK263" s="368">
        <f>ROUND(I263*H263,2)</f>
        <v>0</v>
      </c>
      <c r="BL263" s="141" t="s">
        <v>163</v>
      </c>
      <c r="BM263" s="367" t="s">
        <v>378</v>
      </c>
    </row>
    <row r="264" spans="1:65" s="272" customFormat="1">
      <c r="B264" s="369"/>
      <c r="D264" s="273" t="s">
        <v>164</v>
      </c>
      <c r="E264" s="274" t="s">
        <v>1</v>
      </c>
      <c r="F264" s="275" t="s">
        <v>523</v>
      </c>
      <c r="H264" s="274" t="s">
        <v>1</v>
      </c>
      <c r="I264" s="96"/>
      <c r="L264" s="369"/>
      <c r="M264" s="370"/>
      <c r="N264" s="371"/>
      <c r="O264" s="371"/>
      <c r="P264" s="371"/>
      <c r="Q264" s="371"/>
      <c r="R264" s="371"/>
      <c r="S264" s="371"/>
      <c r="T264" s="372"/>
      <c r="AT264" s="274" t="s">
        <v>164</v>
      </c>
      <c r="AU264" s="274" t="s">
        <v>83</v>
      </c>
      <c r="AV264" s="272" t="s">
        <v>81</v>
      </c>
      <c r="AW264" s="272" t="s">
        <v>30</v>
      </c>
      <c r="AX264" s="272" t="s">
        <v>73</v>
      </c>
      <c r="AY264" s="274" t="s">
        <v>156</v>
      </c>
    </row>
    <row r="265" spans="1:65" s="272" customFormat="1">
      <c r="B265" s="369"/>
      <c r="D265" s="273" t="s">
        <v>164</v>
      </c>
      <c r="E265" s="274" t="s">
        <v>1</v>
      </c>
      <c r="F265" s="275" t="s">
        <v>524</v>
      </c>
      <c r="H265" s="274" t="s">
        <v>1</v>
      </c>
      <c r="I265" s="96"/>
      <c r="L265" s="369"/>
      <c r="M265" s="370"/>
      <c r="N265" s="371"/>
      <c r="O265" s="371"/>
      <c r="P265" s="371"/>
      <c r="Q265" s="371"/>
      <c r="R265" s="371"/>
      <c r="S265" s="371"/>
      <c r="T265" s="372"/>
      <c r="AT265" s="274" t="s">
        <v>164</v>
      </c>
      <c r="AU265" s="274" t="s">
        <v>83</v>
      </c>
      <c r="AV265" s="272" t="s">
        <v>81</v>
      </c>
      <c r="AW265" s="272" t="s">
        <v>30</v>
      </c>
      <c r="AX265" s="272" t="s">
        <v>73</v>
      </c>
      <c r="AY265" s="274" t="s">
        <v>156</v>
      </c>
    </row>
    <row r="266" spans="1:65" s="276" customFormat="1">
      <c r="B266" s="373"/>
      <c r="D266" s="273" t="s">
        <v>164</v>
      </c>
      <c r="E266" s="277" t="s">
        <v>1</v>
      </c>
      <c r="F266" s="278" t="s">
        <v>960</v>
      </c>
      <c r="H266" s="279">
        <v>148.68</v>
      </c>
      <c r="I266" s="102"/>
      <c r="L266" s="373"/>
      <c r="M266" s="374"/>
      <c r="N266" s="375"/>
      <c r="O266" s="375"/>
      <c r="P266" s="375"/>
      <c r="Q266" s="375"/>
      <c r="R266" s="375"/>
      <c r="S266" s="375"/>
      <c r="T266" s="376"/>
      <c r="AT266" s="277" t="s">
        <v>164</v>
      </c>
      <c r="AU266" s="277" t="s">
        <v>83</v>
      </c>
      <c r="AV266" s="276" t="s">
        <v>83</v>
      </c>
      <c r="AW266" s="276" t="s">
        <v>30</v>
      </c>
      <c r="AX266" s="276" t="s">
        <v>73</v>
      </c>
      <c r="AY266" s="277" t="s">
        <v>156</v>
      </c>
    </row>
    <row r="267" spans="1:65" s="276" customFormat="1">
      <c r="B267" s="373"/>
      <c r="D267" s="273" t="s">
        <v>164</v>
      </c>
      <c r="E267" s="277" t="s">
        <v>1</v>
      </c>
      <c r="F267" s="278" t="s">
        <v>961</v>
      </c>
      <c r="H267" s="279">
        <v>8.57</v>
      </c>
      <c r="I267" s="102"/>
      <c r="L267" s="373"/>
      <c r="M267" s="374"/>
      <c r="N267" s="375"/>
      <c r="O267" s="375"/>
      <c r="P267" s="375"/>
      <c r="Q267" s="375"/>
      <c r="R267" s="375"/>
      <c r="S267" s="375"/>
      <c r="T267" s="376"/>
      <c r="AT267" s="277" t="s">
        <v>164</v>
      </c>
      <c r="AU267" s="277" t="s">
        <v>83</v>
      </c>
      <c r="AV267" s="276" t="s">
        <v>83</v>
      </c>
      <c r="AW267" s="276" t="s">
        <v>30</v>
      </c>
      <c r="AX267" s="276" t="s">
        <v>73</v>
      </c>
      <c r="AY267" s="277" t="s">
        <v>156</v>
      </c>
    </row>
    <row r="268" spans="1:65" s="280" customFormat="1">
      <c r="B268" s="377"/>
      <c r="D268" s="273" t="s">
        <v>164</v>
      </c>
      <c r="E268" s="281" t="s">
        <v>1</v>
      </c>
      <c r="F268" s="282" t="s">
        <v>167</v>
      </c>
      <c r="H268" s="283">
        <v>157.25</v>
      </c>
      <c r="I268" s="108"/>
      <c r="L268" s="377"/>
      <c r="M268" s="378"/>
      <c r="N268" s="379"/>
      <c r="O268" s="379"/>
      <c r="P268" s="379"/>
      <c r="Q268" s="379"/>
      <c r="R268" s="379"/>
      <c r="S268" s="379"/>
      <c r="T268" s="380"/>
      <c r="AT268" s="281" t="s">
        <v>164</v>
      </c>
      <c r="AU268" s="281" t="s">
        <v>83</v>
      </c>
      <c r="AV268" s="280" t="s">
        <v>163</v>
      </c>
      <c r="AW268" s="280" t="s">
        <v>30</v>
      </c>
      <c r="AX268" s="280" t="s">
        <v>73</v>
      </c>
      <c r="AY268" s="281" t="s">
        <v>156</v>
      </c>
    </row>
    <row r="269" spans="1:65" s="276" customFormat="1">
      <c r="B269" s="373"/>
      <c r="D269" s="273" t="s">
        <v>164</v>
      </c>
      <c r="E269" s="277" t="s">
        <v>1</v>
      </c>
      <c r="F269" s="278" t="s">
        <v>962</v>
      </c>
      <c r="H269" s="279">
        <v>180.83799999999999</v>
      </c>
      <c r="I269" s="102"/>
      <c r="L269" s="373"/>
      <c r="M269" s="374"/>
      <c r="N269" s="375"/>
      <c r="O269" s="375"/>
      <c r="P269" s="375"/>
      <c r="Q269" s="375"/>
      <c r="R269" s="375"/>
      <c r="S269" s="375"/>
      <c r="T269" s="376"/>
      <c r="AT269" s="277" t="s">
        <v>164</v>
      </c>
      <c r="AU269" s="277" t="s">
        <v>83</v>
      </c>
      <c r="AV269" s="276" t="s">
        <v>83</v>
      </c>
      <c r="AW269" s="276" t="s">
        <v>30</v>
      </c>
      <c r="AX269" s="276" t="s">
        <v>73</v>
      </c>
      <c r="AY269" s="277" t="s">
        <v>156</v>
      </c>
    </row>
    <row r="270" spans="1:65" s="280" customFormat="1">
      <c r="B270" s="377"/>
      <c r="D270" s="273" t="s">
        <v>164</v>
      </c>
      <c r="E270" s="281" t="s">
        <v>1</v>
      </c>
      <c r="F270" s="282" t="s">
        <v>167</v>
      </c>
      <c r="H270" s="283">
        <v>180.83799999999999</v>
      </c>
      <c r="I270" s="108"/>
      <c r="L270" s="377"/>
      <c r="M270" s="378"/>
      <c r="N270" s="379"/>
      <c r="O270" s="379"/>
      <c r="P270" s="379"/>
      <c r="Q270" s="379"/>
      <c r="R270" s="379"/>
      <c r="S270" s="379"/>
      <c r="T270" s="380"/>
      <c r="AT270" s="281" t="s">
        <v>164</v>
      </c>
      <c r="AU270" s="281" t="s">
        <v>83</v>
      </c>
      <c r="AV270" s="280" t="s">
        <v>163</v>
      </c>
      <c r="AW270" s="280" t="s">
        <v>30</v>
      </c>
      <c r="AX270" s="280" t="s">
        <v>81</v>
      </c>
      <c r="AY270" s="281" t="s">
        <v>156</v>
      </c>
    </row>
    <row r="271" spans="1:65" s="168" customFormat="1" ht="16.5" customHeight="1">
      <c r="A271" s="162"/>
      <c r="B271" s="163"/>
      <c r="C271" s="266" t="s">
        <v>377</v>
      </c>
      <c r="D271" s="266" t="s">
        <v>158</v>
      </c>
      <c r="E271" s="267" t="s">
        <v>544</v>
      </c>
      <c r="F271" s="268" t="s">
        <v>545</v>
      </c>
      <c r="G271" s="269" t="s">
        <v>161</v>
      </c>
      <c r="H271" s="270">
        <v>839.98</v>
      </c>
      <c r="I271" s="87"/>
      <c r="J271" s="271">
        <f>ROUND(I271*H271,2)</f>
        <v>0</v>
      </c>
      <c r="K271" s="268" t="s">
        <v>162</v>
      </c>
      <c r="L271" s="163"/>
      <c r="M271" s="363" t="s">
        <v>1</v>
      </c>
      <c r="N271" s="364" t="s">
        <v>38</v>
      </c>
      <c r="O271" s="210"/>
      <c r="P271" s="365">
        <f>O271*H271</f>
        <v>0</v>
      </c>
      <c r="Q271" s="365">
        <v>0</v>
      </c>
      <c r="R271" s="365">
        <f>Q271*H271</f>
        <v>0</v>
      </c>
      <c r="S271" s="365">
        <v>0</v>
      </c>
      <c r="T271" s="366">
        <f>S271*H271</f>
        <v>0</v>
      </c>
      <c r="U271" s="162"/>
      <c r="V271" s="162"/>
      <c r="W271" s="162"/>
      <c r="X271" s="162"/>
      <c r="Y271" s="162"/>
      <c r="Z271" s="162"/>
      <c r="AA271" s="162"/>
      <c r="AB271" s="162"/>
      <c r="AC271" s="162"/>
      <c r="AD271" s="162"/>
      <c r="AE271" s="162"/>
      <c r="AR271" s="367" t="s">
        <v>163</v>
      </c>
      <c r="AT271" s="367" t="s">
        <v>158</v>
      </c>
      <c r="AU271" s="367" t="s">
        <v>83</v>
      </c>
      <c r="AY271" s="141" t="s">
        <v>156</v>
      </c>
      <c r="BE271" s="368">
        <f>IF(N271="základní",J271,0)</f>
        <v>0</v>
      </c>
      <c r="BF271" s="368">
        <f>IF(N271="snížená",J271,0)</f>
        <v>0</v>
      </c>
      <c r="BG271" s="368">
        <f>IF(N271="zákl. přenesená",J271,0)</f>
        <v>0</v>
      </c>
      <c r="BH271" s="368">
        <f>IF(N271="sníž. přenesená",J271,0)</f>
        <v>0</v>
      </c>
      <c r="BI271" s="368">
        <f>IF(N271="nulová",J271,0)</f>
        <v>0</v>
      </c>
      <c r="BJ271" s="141" t="s">
        <v>81</v>
      </c>
      <c r="BK271" s="368">
        <f>ROUND(I271*H271,2)</f>
        <v>0</v>
      </c>
      <c r="BL271" s="141" t="s">
        <v>163</v>
      </c>
      <c r="BM271" s="367" t="s">
        <v>400</v>
      </c>
    </row>
    <row r="272" spans="1:65" s="272" customFormat="1">
      <c r="B272" s="369"/>
      <c r="D272" s="273" t="s">
        <v>164</v>
      </c>
      <c r="E272" s="274" t="s">
        <v>1</v>
      </c>
      <c r="F272" s="275" t="s">
        <v>547</v>
      </c>
      <c r="H272" s="274" t="s">
        <v>1</v>
      </c>
      <c r="I272" s="96"/>
      <c r="L272" s="369"/>
      <c r="M272" s="370"/>
      <c r="N272" s="371"/>
      <c r="O272" s="371"/>
      <c r="P272" s="371"/>
      <c r="Q272" s="371"/>
      <c r="R272" s="371"/>
      <c r="S272" s="371"/>
      <c r="T272" s="372"/>
      <c r="AT272" s="274" t="s">
        <v>164</v>
      </c>
      <c r="AU272" s="274" t="s">
        <v>83</v>
      </c>
      <c r="AV272" s="272" t="s">
        <v>81</v>
      </c>
      <c r="AW272" s="272" t="s">
        <v>30</v>
      </c>
      <c r="AX272" s="272" t="s">
        <v>73</v>
      </c>
      <c r="AY272" s="274" t="s">
        <v>156</v>
      </c>
    </row>
    <row r="273" spans="1:65" s="276" customFormat="1">
      <c r="B273" s="373"/>
      <c r="D273" s="273" t="s">
        <v>164</v>
      </c>
      <c r="E273" s="277" t="s">
        <v>1</v>
      </c>
      <c r="F273" s="278" t="s">
        <v>920</v>
      </c>
      <c r="H273" s="279">
        <v>839.98</v>
      </c>
      <c r="I273" s="102"/>
      <c r="L273" s="373"/>
      <c r="M273" s="374"/>
      <c r="N273" s="375"/>
      <c r="O273" s="375"/>
      <c r="P273" s="375"/>
      <c r="Q273" s="375"/>
      <c r="R273" s="375"/>
      <c r="S273" s="375"/>
      <c r="T273" s="376"/>
      <c r="AT273" s="277" t="s">
        <v>164</v>
      </c>
      <c r="AU273" s="277" t="s">
        <v>83</v>
      </c>
      <c r="AV273" s="276" t="s">
        <v>83</v>
      </c>
      <c r="AW273" s="276" t="s">
        <v>30</v>
      </c>
      <c r="AX273" s="276" t="s">
        <v>73</v>
      </c>
      <c r="AY273" s="277" t="s">
        <v>156</v>
      </c>
    </row>
    <row r="274" spans="1:65" s="280" customFormat="1">
      <c r="B274" s="377"/>
      <c r="D274" s="273" t="s">
        <v>164</v>
      </c>
      <c r="E274" s="281" t="s">
        <v>1</v>
      </c>
      <c r="F274" s="282" t="s">
        <v>167</v>
      </c>
      <c r="H274" s="283">
        <v>839.98</v>
      </c>
      <c r="I274" s="108"/>
      <c r="L274" s="377"/>
      <c r="M274" s="378"/>
      <c r="N274" s="379"/>
      <c r="O274" s="379"/>
      <c r="P274" s="379"/>
      <c r="Q274" s="379"/>
      <c r="R274" s="379"/>
      <c r="S274" s="379"/>
      <c r="T274" s="380"/>
      <c r="AT274" s="281" t="s">
        <v>164</v>
      </c>
      <c r="AU274" s="281" t="s">
        <v>83</v>
      </c>
      <c r="AV274" s="280" t="s">
        <v>163</v>
      </c>
      <c r="AW274" s="280" t="s">
        <v>30</v>
      </c>
      <c r="AX274" s="280" t="s">
        <v>81</v>
      </c>
      <c r="AY274" s="281" t="s">
        <v>156</v>
      </c>
    </row>
    <row r="275" spans="1:65" s="168" customFormat="1" ht="24.2" customHeight="1">
      <c r="A275" s="162"/>
      <c r="B275" s="163"/>
      <c r="C275" s="266" t="s">
        <v>397</v>
      </c>
      <c r="D275" s="266" t="s">
        <v>158</v>
      </c>
      <c r="E275" s="267" t="s">
        <v>963</v>
      </c>
      <c r="F275" s="268" t="s">
        <v>964</v>
      </c>
      <c r="G275" s="269" t="s">
        <v>161</v>
      </c>
      <c r="H275" s="270">
        <v>28</v>
      </c>
      <c r="I275" s="87"/>
      <c r="J275" s="271">
        <f>ROUND(I275*H275,2)</f>
        <v>0</v>
      </c>
      <c r="K275" s="268" t="s">
        <v>162</v>
      </c>
      <c r="L275" s="163"/>
      <c r="M275" s="363" t="s">
        <v>1</v>
      </c>
      <c r="N275" s="364" t="s">
        <v>38</v>
      </c>
      <c r="O275" s="210"/>
      <c r="P275" s="365">
        <f>O275*H275</f>
        <v>0</v>
      </c>
      <c r="Q275" s="365">
        <v>5.77E-3</v>
      </c>
      <c r="R275" s="365">
        <f>Q275*H275</f>
        <v>0.16156000000000001</v>
      </c>
      <c r="S275" s="365">
        <v>6.0000000000000001E-3</v>
      </c>
      <c r="T275" s="366">
        <f>S275*H275</f>
        <v>0.16800000000000001</v>
      </c>
      <c r="U275" s="162"/>
      <c r="V275" s="162"/>
      <c r="W275" s="162"/>
      <c r="X275" s="162"/>
      <c r="Y275" s="162"/>
      <c r="Z275" s="162"/>
      <c r="AA275" s="162"/>
      <c r="AB275" s="162"/>
      <c r="AC275" s="162"/>
      <c r="AD275" s="162"/>
      <c r="AE275" s="162"/>
      <c r="AR275" s="367" t="s">
        <v>163</v>
      </c>
      <c r="AT275" s="367" t="s">
        <v>158</v>
      </c>
      <c r="AU275" s="367" t="s">
        <v>83</v>
      </c>
      <c r="AY275" s="141" t="s">
        <v>156</v>
      </c>
      <c r="BE275" s="368">
        <f>IF(N275="základní",J275,0)</f>
        <v>0</v>
      </c>
      <c r="BF275" s="368">
        <f>IF(N275="snížená",J275,0)</f>
        <v>0</v>
      </c>
      <c r="BG275" s="368">
        <f>IF(N275="zákl. přenesená",J275,0)</f>
        <v>0</v>
      </c>
      <c r="BH275" s="368">
        <f>IF(N275="sníž. přenesená",J275,0)</f>
        <v>0</v>
      </c>
      <c r="BI275" s="368">
        <f>IF(N275="nulová",J275,0)</f>
        <v>0</v>
      </c>
      <c r="BJ275" s="141" t="s">
        <v>81</v>
      </c>
      <c r="BK275" s="368">
        <f>ROUND(I275*H275,2)</f>
        <v>0</v>
      </c>
      <c r="BL275" s="141" t="s">
        <v>163</v>
      </c>
      <c r="BM275" s="367" t="s">
        <v>404</v>
      </c>
    </row>
    <row r="276" spans="1:65" s="272" customFormat="1">
      <c r="B276" s="369"/>
      <c r="D276" s="273" t="s">
        <v>164</v>
      </c>
      <c r="E276" s="274" t="s">
        <v>1</v>
      </c>
      <c r="F276" s="275" t="s">
        <v>965</v>
      </c>
      <c r="H276" s="274" t="s">
        <v>1</v>
      </c>
      <c r="I276" s="96"/>
      <c r="L276" s="369"/>
      <c r="M276" s="370"/>
      <c r="N276" s="371"/>
      <c r="O276" s="371"/>
      <c r="P276" s="371"/>
      <c r="Q276" s="371"/>
      <c r="R276" s="371"/>
      <c r="S276" s="371"/>
      <c r="T276" s="372"/>
      <c r="AT276" s="274" t="s">
        <v>164</v>
      </c>
      <c r="AU276" s="274" t="s">
        <v>83</v>
      </c>
      <c r="AV276" s="272" t="s">
        <v>81</v>
      </c>
      <c r="AW276" s="272" t="s">
        <v>30</v>
      </c>
      <c r="AX276" s="272" t="s">
        <v>73</v>
      </c>
      <c r="AY276" s="274" t="s">
        <v>156</v>
      </c>
    </row>
    <row r="277" spans="1:65" s="276" customFormat="1">
      <c r="B277" s="373"/>
      <c r="D277" s="273" t="s">
        <v>164</v>
      </c>
      <c r="E277" s="277" t="s">
        <v>1</v>
      </c>
      <c r="F277" s="278" t="s">
        <v>966</v>
      </c>
      <c r="H277" s="279">
        <v>28</v>
      </c>
      <c r="I277" s="102"/>
      <c r="L277" s="373"/>
      <c r="M277" s="374"/>
      <c r="N277" s="375"/>
      <c r="O277" s="375"/>
      <c r="P277" s="375"/>
      <c r="Q277" s="375"/>
      <c r="R277" s="375"/>
      <c r="S277" s="375"/>
      <c r="T277" s="376"/>
      <c r="AT277" s="277" t="s">
        <v>164</v>
      </c>
      <c r="AU277" s="277" t="s">
        <v>83</v>
      </c>
      <c r="AV277" s="276" t="s">
        <v>83</v>
      </c>
      <c r="AW277" s="276" t="s">
        <v>30</v>
      </c>
      <c r="AX277" s="276" t="s">
        <v>73</v>
      </c>
      <c r="AY277" s="277" t="s">
        <v>156</v>
      </c>
    </row>
    <row r="278" spans="1:65" s="280" customFormat="1">
      <c r="B278" s="377"/>
      <c r="D278" s="273" t="s">
        <v>164</v>
      </c>
      <c r="E278" s="281" t="s">
        <v>1</v>
      </c>
      <c r="F278" s="282" t="s">
        <v>167</v>
      </c>
      <c r="H278" s="283">
        <v>28</v>
      </c>
      <c r="I278" s="108"/>
      <c r="L278" s="377"/>
      <c r="M278" s="378"/>
      <c r="N278" s="379"/>
      <c r="O278" s="379"/>
      <c r="P278" s="379"/>
      <c r="Q278" s="379"/>
      <c r="R278" s="379"/>
      <c r="S278" s="379"/>
      <c r="T278" s="380"/>
      <c r="AT278" s="281" t="s">
        <v>164</v>
      </c>
      <c r="AU278" s="281" t="s">
        <v>83</v>
      </c>
      <c r="AV278" s="280" t="s">
        <v>163</v>
      </c>
      <c r="AW278" s="280" t="s">
        <v>30</v>
      </c>
      <c r="AX278" s="280" t="s">
        <v>81</v>
      </c>
      <c r="AY278" s="281" t="s">
        <v>156</v>
      </c>
    </row>
    <row r="279" spans="1:65" s="168" customFormat="1" ht="24.2" customHeight="1">
      <c r="A279" s="162"/>
      <c r="B279" s="163"/>
      <c r="C279" s="266" t="s">
        <v>401</v>
      </c>
      <c r="D279" s="266" t="s">
        <v>158</v>
      </c>
      <c r="E279" s="267" t="s">
        <v>549</v>
      </c>
      <c r="F279" s="268" t="s">
        <v>550</v>
      </c>
      <c r="G279" s="269" t="s">
        <v>161</v>
      </c>
      <c r="H279" s="270">
        <v>839.98</v>
      </c>
      <c r="I279" s="87"/>
      <c r="J279" s="271">
        <f>ROUND(I279*H279,2)</f>
        <v>0</v>
      </c>
      <c r="K279" s="268" t="s">
        <v>162</v>
      </c>
      <c r="L279" s="163"/>
      <c r="M279" s="363" t="s">
        <v>1</v>
      </c>
      <c r="N279" s="364" t="s">
        <v>38</v>
      </c>
      <c r="O279" s="210"/>
      <c r="P279" s="365">
        <f>O279*H279</f>
        <v>0</v>
      </c>
      <c r="Q279" s="365">
        <v>0</v>
      </c>
      <c r="R279" s="365">
        <f>Q279*H279</f>
        <v>0</v>
      </c>
      <c r="S279" s="365">
        <v>0</v>
      </c>
      <c r="T279" s="366">
        <f>S279*H279</f>
        <v>0</v>
      </c>
      <c r="U279" s="162"/>
      <c r="V279" s="162"/>
      <c r="W279" s="162"/>
      <c r="X279" s="162"/>
      <c r="Y279" s="162"/>
      <c r="Z279" s="162"/>
      <c r="AA279" s="162"/>
      <c r="AB279" s="162"/>
      <c r="AC279" s="162"/>
      <c r="AD279" s="162"/>
      <c r="AE279" s="162"/>
      <c r="AR279" s="367" t="s">
        <v>163</v>
      </c>
      <c r="AT279" s="367" t="s">
        <v>158</v>
      </c>
      <c r="AU279" s="367" t="s">
        <v>83</v>
      </c>
      <c r="AY279" s="141" t="s">
        <v>156</v>
      </c>
      <c r="BE279" s="368">
        <f>IF(N279="základní",J279,0)</f>
        <v>0</v>
      </c>
      <c r="BF279" s="368">
        <f>IF(N279="snížená",J279,0)</f>
        <v>0</v>
      </c>
      <c r="BG279" s="368">
        <f>IF(N279="zákl. přenesená",J279,0)</f>
        <v>0</v>
      </c>
      <c r="BH279" s="368">
        <f>IF(N279="sníž. přenesená",J279,0)</f>
        <v>0</v>
      </c>
      <c r="BI279" s="368">
        <f>IF(N279="nulová",J279,0)</f>
        <v>0</v>
      </c>
      <c r="BJ279" s="141" t="s">
        <v>81</v>
      </c>
      <c r="BK279" s="368">
        <f>ROUND(I279*H279,2)</f>
        <v>0</v>
      </c>
      <c r="BL279" s="141" t="s">
        <v>163</v>
      </c>
      <c r="BM279" s="367" t="s">
        <v>414</v>
      </c>
    </row>
    <row r="280" spans="1:65" s="272" customFormat="1">
      <c r="B280" s="369"/>
      <c r="D280" s="273" t="s">
        <v>164</v>
      </c>
      <c r="E280" s="274" t="s">
        <v>1</v>
      </c>
      <c r="F280" s="275" t="s">
        <v>552</v>
      </c>
      <c r="H280" s="274" t="s">
        <v>1</v>
      </c>
      <c r="I280" s="96"/>
      <c r="L280" s="369"/>
      <c r="M280" s="370"/>
      <c r="N280" s="371"/>
      <c r="O280" s="371"/>
      <c r="P280" s="371"/>
      <c r="Q280" s="371"/>
      <c r="R280" s="371"/>
      <c r="S280" s="371"/>
      <c r="T280" s="372"/>
      <c r="AT280" s="274" t="s">
        <v>164</v>
      </c>
      <c r="AU280" s="274" t="s">
        <v>83</v>
      </c>
      <c r="AV280" s="272" t="s">
        <v>81</v>
      </c>
      <c r="AW280" s="272" t="s">
        <v>30</v>
      </c>
      <c r="AX280" s="272" t="s">
        <v>73</v>
      </c>
      <c r="AY280" s="274" t="s">
        <v>156</v>
      </c>
    </row>
    <row r="281" spans="1:65" s="276" customFormat="1">
      <c r="B281" s="373"/>
      <c r="D281" s="273" t="s">
        <v>164</v>
      </c>
      <c r="E281" s="277" t="s">
        <v>1</v>
      </c>
      <c r="F281" s="278" t="s">
        <v>920</v>
      </c>
      <c r="H281" s="279">
        <v>839.98</v>
      </c>
      <c r="I281" s="102"/>
      <c r="L281" s="373"/>
      <c r="M281" s="374"/>
      <c r="N281" s="375"/>
      <c r="O281" s="375"/>
      <c r="P281" s="375"/>
      <c r="Q281" s="375"/>
      <c r="R281" s="375"/>
      <c r="S281" s="375"/>
      <c r="T281" s="376"/>
      <c r="AT281" s="277" t="s">
        <v>164</v>
      </c>
      <c r="AU281" s="277" t="s">
        <v>83</v>
      </c>
      <c r="AV281" s="276" t="s">
        <v>83</v>
      </c>
      <c r="AW281" s="276" t="s">
        <v>30</v>
      </c>
      <c r="AX281" s="276" t="s">
        <v>73</v>
      </c>
      <c r="AY281" s="277" t="s">
        <v>156</v>
      </c>
    </row>
    <row r="282" spans="1:65" s="280" customFormat="1">
      <c r="B282" s="377"/>
      <c r="D282" s="273" t="s">
        <v>164</v>
      </c>
      <c r="E282" s="281" t="s">
        <v>1</v>
      </c>
      <c r="F282" s="282" t="s">
        <v>167</v>
      </c>
      <c r="H282" s="283">
        <v>839.98</v>
      </c>
      <c r="I282" s="108"/>
      <c r="L282" s="377"/>
      <c r="M282" s="378"/>
      <c r="N282" s="379"/>
      <c r="O282" s="379"/>
      <c r="P282" s="379"/>
      <c r="Q282" s="379"/>
      <c r="R282" s="379"/>
      <c r="S282" s="379"/>
      <c r="T282" s="380"/>
      <c r="AT282" s="281" t="s">
        <v>164</v>
      </c>
      <c r="AU282" s="281" t="s">
        <v>83</v>
      </c>
      <c r="AV282" s="280" t="s">
        <v>163</v>
      </c>
      <c r="AW282" s="280" t="s">
        <v>30</v>
      </c>
      <c r="AX282" s="280" t="s">
        <v>81</v>
      </c>
      <c r="AY282" s="281" t="s">
        <v>156</v>
      </c>
    </row>
    <row r="283" spans="1:65" s="260" customFormat="1" ht="22.9" customHeight="1">
      <c r="B283" s="356"/>
      <c r="D283" s="261" t="s">
        <v>72</v>
      </c>
      <c r="E283" s="264" t="s">
        <v>204</v>
      </c>
      <c r="F283" s="264" t="s">
        <v>580</v>
      </c>
      <c r="I283" s="79"/>
      <c r="J283" s="265">
        <f>BK283</f>
        <v>0</v>
      </c>
      <c r="L283" s="356"/>
      <c r="M283" s="357"/>
      <c r="N283" s="358"/>
      <c r="O283" s="358"/>
      <c r="P283" s="359">
        <f>SUM(P284:P321)</f>
        <v>0</v>
      </c>
      <c r="Q283" s="358"/>
      <c r="R283" s="359">
        <f>SUM(R284:R321)</f>
        <v>3.3600000000000001E-3</v>
      </c>
      <c r="S283" s="358"/>
      <c r="T283" s="360">
        <f>SUM(T284:T321)</f>
        <v>8.3503000000000007</v>
      </c>
      <c r="AR283" s="261" t="s">
        <v>81</v>
      </c>
      <c r="AT283" s="361" t="s">
        <v>72</v>
      </c>
      <c r="AU283" s="361" t="s">
        <v>81</v>
      </c>
      <c r="AY283" s="261" t="s">
        <v>156</v>
      </c>
      <c r="BK283" s="362">
        <f>SUM(BK284:BK321)</f>
        <v>0</v>
      </c>
    </row>
    <row r="284" spans="1:65" s="168" customFormat="1" ht="33" customHeight="1">
      <c r="A284" s="162"/>
      <c r="B284" s="163"/>
      <c r="C284" s="266" t="s">
        <v>247</v>
      </c>
      <c r="D284" s="266" t="s">
        <v>158</v>
      </c>
      <c r="E284" s="267" t="s">
        <v>581</v>
      </c>
      <c r="F284" s="268" t="s">
        <v>582</v>
      </c>
      <c r="G284" s="269" t="s">
        <v>161</v>
      </c>
      <c r="H284" s="270">
        <v>896</v>
      </c>
      <c r="I284" s="87"/>
      <c r="J284" s="271">
        <f>ROUND(I284*H284,2)</f>
        <v>0</v>
      </c>
      <c r="K284" s="268" t="s">
        <v>162</v>
      </c>
      <c r="L284" s="163"/>
      <c r="M284" s="363" t="s">
        <v>1</v>
      </c>
      <c r="N284" s="364" t="s">
        <v>38</v>
      </c>
      <c r="O284" s="210"/>
      <c r="P284" s="365">
        <f>O284*H284</f>
        <v>0</v>
      </c>
      <c r="Q284" s="365">
        <v>0</v>
      </c>
      <c r="R284" s="365">
        <f>Q284*H284</f>
        <v>0</v>
      </c>
      <c r="S284" s="365">
        <v>0</v>
      </c>
      <c r="T284" s="366">
        <f>S284*H284</f>
        <v>0</v>
      </c>
      <c r="U284" s="162"/>
      <c r="V284" s="162"/>
      <c r="W284" s="162"/>
      <c r="X284" s="162"/>
      <c r="Y284" s="162"/>
      <c r="Z284" s="162"/>
      <c r="AA284" s="162"/>
      <c r="AB284" s="162"/>
      <c r="AC284" s="162"/>
      <c r="AD284" s="162"/>
      <c r="AE284" s="162"/>
      <c r="AR284" s="367" t="s">
        <v>163</v>
      </c>
      <c r="AT284" s="367" t="s">
        <v>158</v>
      </c>
      <c r="AU284" s="367" t="s">
        <v>83</v>
      </c>
      <c r="AY284" s="141" t="s">
        <v>156</v>
      </c>
      <c r="BE284" s="368">
        <f>IF(N284="základní",J284,0)</f>
        <v>0</v>
      </c>
      <c r="BF284" s="368">
        <f>IF(N284="snížená",J284,0)</f>
        <v>0</v>
      </c>
      <c r="BG284" s="368">
        <f>IF(N284="zákl. přenesená",J284,0)</f>
        <v>0</v>
      </c>
      <c r="BH284" s="368">
        <f>IF(N284="sníž. přenesená",J284,0)</f>
        <v>0</v>
      </c>
      <c r="BI284" s="368">
        <f>IF(N284="nulová",J284,0)</f>
        <v>0</v>
      </c>
      <c r="BJ284" s="141" t="s">
        <v>81</v>
      </c>
      <c r="BK284" s="368">
        <f>ROUND(I284*H284,2)</f>
        <v>0</v>
      </c>
      <c r="BL284" s="141" t="s">
        <v>163</v>
      </c>
      <c r="BM284" s="367" t="s">
        <v>418</v>
      </c>
    </row>
    <row r="285" spans="1:65" s="272" customFormat="1">
      <c r="B285" s="369"/>
      <c r="D285" s="273" t="s">
        <v>164</v>
      </c>
      <c r="E285" s="274" t="s">
        <v>1</v>
      </c>
      <c r="F285" s="275" t="s">
        <v>584</v>
      </c>
      <c r="H285" s="274" t="s">
        <v>1</v>
      </c>
      <c r="I285" s="96"/>
      <c r="L285" s="369"/>
      <c r="M285" s="370"/>
      <c r="N285" s="371"/>
      <c r="O285" s="371"/>
      <c r="P285" s="371"/>
      <c r="Q285" s="371"/>
      <c r="R285" s="371"/>
      <c r="S285" s="371"/>
      <c r="T285" s="372"/>
      <c r="AT285" s="274" t="s">
        <v>164</v>
      </c>
      <c r="AU285" s="274" t="s">
        <v>83</v>
      </c>
      <c r="AV285" s="272" t="s">
        <v>81</v>
      </c>
      <c r="AW285" s="272" t="s">
        <v>30</v>
      </c>
      <c r="AX285" s="272" t="s">
        <v>73</v>
      </c>
      <c r="AY285" s="274" t="s">
        <v>156</v>
      </c>
    </row>
    <row r="286" spans="1:65" s="276" customFormat="1">
      <c r="B286" s="373"/>
      <c r="D286" s="273" t="s">
        <v>164</v>
      </c>
      <c r="E286" s="277" t="s">
        <v>1</v>
      </c>
      <c r="F286" s="278" t="s">
        <v>591</v>
      </c>
      <c r="H286" s="279">
        <v>896</v>
      </c>
      <c r="I286" s="102"/>
      <c r="L286" s="373"/>
      <c r="M286" s="374"/>
      <c r="N286" s="375"/>
      <c r="O286" s="375"/>
      <c r="P286" s="375"/>
      <c r="Q286" s="375"/>
      <c r="R286" s="375"/>
      <c r="S286" s="375"/>
      <c r="T286" s="376"/>
      <c r="AT286" s="277" t="s">
        <v>164</v>
      </c>
      <c r="AU286" s="277" t="s">
        <v>83</v>
      </c>
      <c r="AV286" s="276" t="s">
        <v>83</v>
      </c>
      <c r="AW286" s="276" t="s">
        <v>30</v>
      </c>
      <c r="AX286" s="276" t="s">
        <v>73</v>
      </c>
      <c r="AY286" s="277" t="s">
        <v>156</v>
      </c>
    </row>
    <row r="287" spans="1:65" s="280" customFormat="1">
      <c r="B287" s="377"/>
      <c r="D287" s="273" t="s">
        <v>164</v>
      </c>
      <c r="E287" s="281" t="s">
        <v>1</v>
      </c>
      <c r="F287" s="282" t="s">
        <v>167</v>
      </c>
      <c r="H287" s="283">
        <v>896</v>
      </c>
      <c r="I287" s="108"/>
      <c r="L287" s="377"/>
      <c r="M287" s="378"/>
      <c r="N287" s="379"/>
      <c r="O287" s="379"/>
      <c r="P287" s="379"/>
      <c r="Q287" s="379"/>
      <c r="R287" s="379"/>
      <c r="S287" s="379"/>
      <c r="T287" s="380"/>
      <c r="AT287" s="281" t="s">
        <v>164</v>
      </c>
      <c r="AU287" s="281" t="s">
        <v>83</v>
      </c>
      <c r="AV287" s="280" t="s">
        <v>163</v>
      </c>
      <c r="AW287" s="280" t="s">
        <v>30</v>
      </c>
      <c r="AX287" s="280" t="s">
        <v>81</v>
      </c>
      <c r="AY287" s="281" t="s">
        <v>156</v>
      </c>
    </row>
    <row r="288" spans="1:65" s="168" customFormat="1" ht="33" customHeight="1">
      <c r="A288" s="162"/>
      <c r="B288" s="163"/>
      <c r="C288" s="266" t="s">
        <v>415</v>
      </c>
      <c r="D288" s="266" t="s">
        <v>158</v>
      </c>
      <c r="E288" s="267" t="s">
        <v>599</v>
      </c>
      <c r="F288" s="268" t="s">
        <v>600</v>
      </c>
      <c r="G288" s="269" t="s">
        <v>161</v>
      </c>
      <c r="H288" s="270">
        <v>44800</v>
      </c>
      <c r="I288" s="87"/>
      <c r="J288" s="271">
        <f>ROUND(I288*H288,2)</f>
        <v>0</v>
      </c>
      <c r="K288" s="268" t="s">
        <v>162</v>
      </c>
      <c r="L288" s="163"/>
      <c r="M288" s="363" t="s">
        <v>1</v>
      </c>
      <c r="N288" s="364" t="s">
        <v>38</v>
      </c>
      <c r="O288" s="210"/>
      <c r="P288" s="365">
        <f>O288*H288</f>
        <v>0</v>
      </c>
      <c r="Q288" s="365">
        <v>0</v>
      </c>
      <c r="R288" s="365">
        <f>Q288*H288</f>
        <v>0</v>
      </c>
      <c r="S288" s="365">
        <v>0</v>
      </c>
      <c r="T288" s="366">
        <f>S288*H288</f>
        <v>0</v>
      </c>
      <c r="U288" s="162"/>
      <c r="V288" s="162"/>
      <c r="W288" s="162"/>
      <c r="X288" s="162"/>
      <c r="Y288" s="162"/>
      <c r="Z288" s="162"/>
      <c r="AA288" s="162"/>
      <c r="AB288" s="162"/>
      <c r="AC288" s="162"/>
      <c r="AD288" s="162"/>
      <c r="AE288" s="162"/>
      <c r="AR288" s="367" t="s">
        <v>163</v>
      </c>
      <c r="AT288" s="367" t="s">
        <v>158</v>
      </c>
      <c r="AU288" s="367" t="s">
        <v>83</v>
      </c>
      <c r="AY288" s="141" t="s">
        <v>156</v>
      </c>
      <c r="BE288" s="368">
        <f>IF(N288="základní",J288,0)</f>
        <v>0</v>
      </c>
      <c r="BF288" s="368">
        <f>IF(N288="snížená",J288,0)</f>
        <v>0</v>
      </c>
      <c r="BG288" s="368">
        <f>IF(N288="zákl. přenesená",J288,0)</f>
        <v>0</v>
      </c>
      <c r="BH288" s="368">
        <f>IF(N288="sníž. přenesená",J288,0)</f>
        <v>0</v>
      </c>
      <c r="BI288" s="368">
        <f>IF(N288="nulová",J288,0)</f>
        <v>0</v>
      </c>
      <c r="BJ288" s="141" t="s">
        <v>81</v>
      </c>
      <c r="BK288" s="368">
        <f>ROUND(I288*H288,2)</f>
        <v>0</v>
      </c>
      <c r="BL288" s="141" t="s">
        <v>163</v>
      </c>
      <c r="BM288" s="367" t="s">
        <v>424</v>
      </c>
    </row>
    <row r="289" spans="1:65" s="276" customFormat="1">
      <c r="B289" s="373"/>
      <c r="D289" s="273" t="s">
        <v>164</v>
      </c>
      <c r="E289" s="277" t="s">
        <v>1</v>
      </c>
      <c r="F289" s="278" t="s">
        <v>967</v>
      </c>
      <c r="H289" s="279">
        <v>44800</v>
      </c>
      <c r="I289" s="102"/>
      <c r="L289" s="373"/>
      <c r="M289" s="374"/>
      <c r="N289" s="375"/>
      <c r="O289" s="375"/>
      <c r="P289" s="375"/>
      <c r="Q289" s="375"/>
      <c r="R289" s="375"/>
      <c r="S289" s="375"/>
      <c r="T289" s="376"/>
      <c r="AT289" s="277" t="s">
        <v>164</v>
      </c>
      <c r="AU289" s="277" t="s">
        <v>83</v>
      </c>
      <c r="AV289" s="276" t="s">
        <v>83</v>
      </c>
      <c r="AW289" s="276" t="s">
        <v>30</v>
      </c>
      <c r="AX289" s="276" t="s">
        <v>73</v>
      </c>
      <c r="AY289" s="277" t="s">
        <v>156</v>
      </c>
    </row>
    <row r="290" spans="1:65" s="280" customFormat="1">
      <c r="B290" s="377"/>
      <c r="D290" s="273" t="s">
        <v>164</v>
      </c>
      <c r="E290" s="281" t="s">
        <v>1</v>
      </c>
      <c r="F290" s="282" t="s">
        <v>167</v>
      </c>
      <c r="H290" s="283">
        <v>44800</v>
      </c>
      <c r="I290" s="108"/>
      <c r="L290" s="377"/>
      <c r="M290" s="378"/>
      <c r="N290" s="379"/>
      <c r="O290" s="379"/>
      <c r="P290" s="379"/>
      <c r="Q290" s="379"/>
      <c r="R290" s="379"/>
      <c r="S290" s="379"/>
      <c r="T290" s="380"/>
      <c r="AT290" s="281" t="s">
        <v>164</v>
      </c>
      <c r="AU290" s="281" t="s">
        <v>83</v>
      </c>
      <c r="AV290" s="280" t="s">
        <v>163</v>
      </c>
      <c r="AW290" s="280" t="s">
        <v>30</v>
      </c>
      <c r="AX290" s="280" t="s">
        <v>81</v>
      </c>
      <c r="AY290" s="281" t="s">
        <v>156</v>
      </c>
    </row>
    <row r="291" spans="1:65" s="168" customFormat="1" ht="33" customHeight="1">
      <c r="A291" s="162"/>
      <c r="B291" s="163"/>
      <c r="C291" s="266" t="s">
        <v>254</v>
      </c>
      <c r="D291" s="266" t="s">
        <v>158</v>
      </c>
      <c r="E291" s="267" t="s">
        <v>603</v>
      </c>
      <c r="F291" s="268" t="s">
        <v>604</v>
      </c>
      <c r="G291" s="269" t="s">
        <v>161</v>
      </c>
      <c r="H291" s="270">
        <v>896</v>
      </c>
      <c r="I291" s="87"/>
      <c r="J291" s="271">
        <f>ROUND(I291*H291,2)</f>
        <v>0</v>
      </c>
      <c r="K291" s="268" t="s">
        <v>162</v>
      </c>
      <c r="L291" s="163"/>
      <c r="M291" s="363" t="s">
        <v>1</v>
      </c>
      <c r="N291" s="364" t="s">
        <v>38</v>
      </c>
      <c r="O291" s="210"/>
      <c r="P291" s="365">
        <f>O291*H291</f>
        <v>0</v>
      </c>
      <c r="Q291" s="365">
        <v>0</v>
      </c>
      <c r="R291" s="365">
        <f>Q291*H291</f>
        <v>0</v>
      </c>
      <c r="S291" s="365">
        <v>0</v>
      </c>
      <c r="T291" s="366">
        <f>S291*H291</f>
        <v>0</v>
      </c>
      <c r="U291" s="162"/>
      <c r="V291" s="162"/>
      <c r="W291" s="162"/>
      <c r="X291" s="162"/>
      <c r="Y291" s="162"/>
      <c r="Z291" s="162"/>
      <c r="AA291" s="162"/>
      <c r="AB291" s="162"/>
      <c r="AC291" s="162"/>
      <c r="AD291" s="162"/>
      <c r="AE291" s="162"/>
      <c r="AR291" s="367" t="s">
        <v>163</v>
      </c>
      <c r="AT291" s="367" t="s">
        <v>158</v>
      </c>
      <c r="AU291" s="367" t="s">
        <v>83</v>
      </c>
      <c r="AY291" s="141" t="s">
        <v>156</v>
      </c>
      <c r="BE291" s="368">
        <f>IF(N291="základní",J291,0)</f>
        <v>0</v>
      </c>
      <c r="BF291" s="368">
        <f>IF(N291="snížená",J291,0)</f>
        <v>0</v>
      </c>
      <c r="BG291" s="368">
        <f>IF(N291="zákl. přenesená",J291,0)</f>
        <v>0</v>
      </c>
      <c r="BH291" s="368">
        <f>IF(N291="sníž. přenesená",J291,0)</f>
        <v>0</v>
      </c>
      <c r="BI291" s="368">
        <f>IF(N291="nulová",J291,0)</f>
        <v>0</v>
      </c>
      <c r="BJ291" s="141" t="s">
        <v>81</v>
      </c>
      <c r="BK291" s="368">
        <f>ROUND(I291*H291,2)</f>
        <v>0</v>
      </c>
      <c r="BL291" s="141" t="s">
        <v>163</v>
      </c>
      <c r="BM291" s="367" t="s">
        <v>430</v>
      </c>
    </row>
    <row r="292" spans="1:65" s="276" customFormat="1">
      <c r="B292" s="373"/>
      <c r="D292" s="273" t="s">
        <v>164</v>
      </c>
      <c r="E292" s="277" t="s">
        <v>1</v>
      </c>
      <c r="F292" s="278" t="s">
        <v>968</v>
      </c>
      <c r="H292" s="279">
        <v>896</v>
      </c>
      <c r="I292" s="102"/>
      <c r="L292" s="373"/>
      <c r="M292" s="374"/>
      <c r="N292" s="375"/>
      <c r="O292" s="375"/>
      <c r="P292" s="375"/>
      <c r="Q292" s="375"/>
      <c r="R292" s="375"/>
      <c r="S292" s="375"/>
      <c r="T292" s="376"/>
      <c r="AT292" s="277" t="s">
        <v>164</v>
      </c>
      <c r="AU292" s="277" t="s">
        <v>83</v>
      </c>
      <c r="AV292" s="276" t="s">
        <v>83</v>
      </c>
      <c r="AW292" s="276" t="s">
        <v>30</v>
      </c>
      <c r="AX292" s="276" t="s">
        <v>73</v>
      </c>
      <c r="AY292" s="277" t="s">
        <v>156</v>
      </c>
    </row>
    <row r="293" spans="1:65" s="280" customFormat="1">
      <c r="B293" s="377"/>
      <c r="D293" s="273" t="s">
        <v>164</v>
      </c>
      <c r="E293" s="281" t="s">
        <v>1</v>
      </c>
      <c r="F293" s="282" t="s">
        <v>167</v>
      </c>
      <c r="H293" s="283">
        <v>896</v>
      </c>
      <c r="I293" s="108"/>
      <c r="L293" s="377"/>
      <c r="M293" s="378"/>
      <c r="N293" s="379"/>
      <c r="O293" s="379"/>
      <c r="P293" s="379"/>
      <c r="Q293" s="379"/>
      <c r="R293" s="379"/>
      <c r="S293" s="379"/>
      <c r="T293" s="380"/>
      <c r="AT293" s="281" t="s">
        <v>164</v>
      </c>
      <c r="AU293" s="281" t="s">
        <v>83</v>
      </c>
      <c r="AV293" s="280" t="s">
        <v>163</v>
      </c>
      <c r="AW293" s="280" t="s">
        <v>30</v>
      </c>
      <c r="AX293" s="280" t="s">
        <v>81</v>
      </c>
      <c r="AY293" s="281" t="s">
        <v>156</v>
      </c>
    </row>
    <row r="294" spans="1:65" s="168" customFormat="1" ht="16.5" customHeight="1">
      <c r="A294" s="162"/>
      <c r="B294" s="163"/>
      <c r="C294" s="266" t="s">
        <v>427</v>
      </c>
      <c r="D294" s="266" t="s">
        <v>158</v>
      </c>
      <c r="E294" s="267" t="s">
        <v>608</v>
      </c>
      <c r="F294" s="268" t="s">
        <v>609</v>
      </c>
      <c r="G294" s="269" t="s">
        <v>161</v>
      </c>
      <c r="H294" s="270">
        <v>896</v>
      </c>
      <c r="I294" s="87"/>
      <c r="J294" s="271">
        <f>ROUND(I294*H294,2)</f>
        <v>0</v>
      </c>
      <c r="K294" s="268" t="s">
        <v>162</v>
      </c>
      <c r="L294" s="163"/>
      <c r="M294" s="363" t="s">
        <v>1</v>
      </c>
      <c r="N294" s="364" t="s">
        <v>38</v>
      </c>
      <c r="O294" s="210"/>
      <c r="P294" s="365">
        <f>O294*H294</f>
        <v>0</v>
      </c>
      <c r="Q294" s="365">
        <v>0</v>
      </c>
      <c r="R294" s="365">
        <f>Q294*H294</f>
        <v>0</v>
      </c>
      <c r="S294" s="365">
        <v>0</v>
      </c>
      <c r="T294" s="366">
        <f>S294*H294</f>
        <v>0</v>
      </c>
      <c r="U294" s="162"/>
      <c r="V294" s="162"/>
      <c r="W294" s="162"/>
      <c r="X294" s="162"/>
      <c r="Y294" s="162"/>
      <c r="Z294" s="162"/>
      <c r="AA294" s="162"/>
      <c r="AB294" s="162"/>
      <c r="AC294" s="162"/>
      <c r="AD294" s="162"/>
      <c r="AE294" s="162"/>
      <c r="AR294" s="367" t="s">
        <v>163</v>
      </c>
      <c r="AT294" s="367" t="s">
        <v>158</v>
      </c>
      <c r="AU294" s="367" t="s">
        <v>83</v>
      </c>
      <c r="AY294" s="141" t="s">
        <v>156</v>
      </c>
      <c r="BE294" s="368">
        <f>IF(N294="základní",J294,0)</f>
        <v>0</v>
      </c>
      <c r="BF294" s="368">
        <f>IF(N294="snížená",J294,0)</f>
        <v>0</v>
      </c>
      <c r="BG294" s="368">
        <f>IF(N294="zákl. přenesená",J294,0)</f>
        <v>0</v>
      </c>
      <c r="BH294" s="368">
        <f>IF(N294="sníž. přenesená",J294,0)</f>
        <v>0</v>
      </c>
      <c r="BI294" s="368">
        <f>IF(N294="nulová",J294,0)</f>
        <v>0</v>
      </c>
      <c r="BJ294" s="141" t="s">
        <v>81</v>
      </c>
      <c r="BK294" s="368">
        <f>ROUND(I294*H294,2)</f>
        <v>0</v>
      </c>
      <c r="BL294" s="141" t="s">
        <v>163</v>
      </c>
      <c r="BM294" s="367" t="s">
        <v>434</v>
      </c>
    </row>
    <row r="295" spans="1:65" s="276" customFormat="1">
      <c r="B295" s="373"/>
      <c r="D295" s="273" t="s">
        <v>164</v>
      </c>
      <c r="E295" s="277" t="s">
        <v>1</v>
      </c>
      <c r="F295" s="278" t="s">
        <v>968</v>
      </c>
      <c r="H295" s="279">
        <v>896</v>
      </c>
      <c r="I295" s="102"/>
      <c r="L295" s="373"/>
      <c r="M295" s="374"/>
      <c r="N295" s="375"/>
      <c r="O295" s="375"/>
      <c r="P295" s="375"/>
      <c r="Q295" s="375"/>
      <c r="R295" s="375"/>
      <c r="S295" s="375"/>
      <c r="T295" s="376"/>
      <c r="AT295" s="277" t="s">
        <v>164</v>
      </c>
      <c r="AU295" s="277" t="s">
        <v>83</v>
      </c>
      <c r="AV295" s="276" t="s">
        <v>83</v>
      </c>
      <c r="AW295" s="276" t="s">
        <v>30</v>
      </c>
      <c r="AX295" s="276" t="s">
        <v>73</v>
      </c>
      <c r="AY295" s="277" t="s">
        <v>156</v>
      </c>
    </row>
    <row r="296" spans="1:65" s="280" customFormat="1">
      <c r="B296" s="377"/>
      <c r="D296" s="273" t="s">
        <v>164</v>
      </c>
      <c r="E296" s="281" t="s">
        <v>1</v>
      </c>
      <c r="F296" s="282" t="s">
        <v>167</v>
      </c>
      <c r="H296" s="283">
        <v>896</v>
      </c>
      <c r="I296" s="108"/>
      <c r="L296" s="377"/>
      <c r="M296" s="378"/>
      <c r="N296" s="379"/>
      <c r="O296" s="379"/>
      <c r="P296" s="379"/>
      <c r="Q296" s="379"/>
      <c r="R296" s="379"/>
      <c r="S296" s="379"/>
      <c r="T296" s="380"/>
      <c r="AT296" s="281" t="s">
        <v>164</v>
      </c>
      <c r="AU296" s="281" t="s">
        <v>83</v>
      </c>
      <c r="AV296" s="280" t="s">
        <v>163</v>
      </c>
      <c r="AW296" s="280" t="s">
        <v>30</v>
      </c>
      <c r="AX296" s="280" t="s">
        <v>81</v>
      </c>
      <c r="AY296" s="281" t="s">
        <v>156</v>
      </c>
    </row>
    <row r="297" spans="1:65" s="168" customFormat="1" ht="21.75" customHeight="1">
      <c r="A297" s="162"/>
      <c r="B297" s="163"/>
      <c r="C297" s="266" t="s">
        <v>259</v>
      </c>
      <c r="D297" s="266" t="s">
        <v>158</v>
      </c>
      <c r="E297" s="267" t="s">
        <v>611</v>
      </c>
      <c r="F297" s="268" t="s">
        <v>612</v>
      </c>
      <c r="G297" s="269" t="s">
        <v>161</v>
      </c>
      <c r="H297" s="270">
        <v>44800</v>
      </c>
      <c r="I297" s="87"/>
      <c r="J297" s="271">
        <f>ROUND(I297*H297,2)</f>
        <v>0</v>
      </c>
      <c r="K297" s="268" t="s">
        <v>162</v>
      </c>
      <c r="L297" s="163"/>
      <c r="M297" s="363" t="s">
        <v>1</v>
      </c>
      <c r="N297" s="364" t="s">
        <v>38</v>
      </c>
      <c r="O297" s="210"/>
      <c r="P297" s="365">
        <f>O297*H297</f>
        <v>0</v>
      </c>
      <c r="Q297" s="365">
        <v>0</v>
      </c>
      <c r="R297" s="365">
        <f>Q297*H297</f>
        <v>0</v>
      </c>
      <c r="S297" s="365">
        <v>0</v>
      </c>
      <c r="T297" s="366">
        <f>S297*H297</f>
        <v>0</v>
      </c>
      <c r="U297" s="162"/>
      <c r="V297" s="162"/>
      <c r="W297" s="162"/>
      <c r="X297" s="162"/>
      <c r="Y297" s="162"/>
      <c r="Z297" s="162"/>
      <c r="AA297" s="162"/>
      <c r="AB297" s="162"/>
      <c r="AC297" s="162"/>
      <c r="AD297" s="162"/>
      <c r="AE297" s="162"/>
      <c r="AR297" s="367" t="s">
        <v>163</v>
      </c>
      <c r="AT297" s="367" t="s">
        <v>158</v>
      </c>
      <c r="AU297" s="367" t="s">
        <v>83</v>
      </c>
      <c r="AY297" s="141" t="s">
        <v>156</v>
      </c>
      <c r="BE297" s="368">
        <f>IF(N297="základní",J297,0)</f>
        <v>0</v>
      </c>
      <c r="BF297" s="368">
        <f>IF(N297="snížená",J297,0)</f>
        <v>0</v>
      </c>
      <c r="BG297" s="368">
        <f>IF(N297="zákl. přenesená",J297,0)</f>
        <v>0</v>
      </c>
      <c r="BH297" s="368">
        <f>IF(N297="sníž. přenesená",J297,0)</f>
        <v>0</v>
      </c>
      <c r="BI297" s="368">
        <f>IF(N297="nulová",J297,0)</f>
        <v>0</v>
      </c>
      <c r="BJ297" s="141" t="s">
        <v>81</v>
      </c>
      <c r="BK297" s="368">
        <f>ROUND(I297*H297,2)</f>
        <v>0</v>
      </c>
      <c r="BL297" s="141" t="s">
        <v>163</v>
      </c>
      <c r="BM297" s="367" t="s">
        <v>441</v>
      </c>
    </row>
    <row r="298" spans="1:65" s="276" customFormat="1">
      <c r="B298" s="373"/>
      <c r="D298" s="273" t="s">
        <v>164</v>
      </c>
      <c r="E298" s="277" t="s">
        <v>1</v>
      </c>
      <c r="F298" s="278" t="s">
        <v>967</v>
      </c>
      <c r="H298" s="279">
        <v>44800</v>
      </c>
      <c r="I298" s="102"/>
      <c r="L298" s="373"/>
      <c r="M298" s="374"/>
      <c r="N298" s="375"/>
      <c r="O298" s="375"/>
      <c r="P298" s="375"/>
      <c r="Q298" s="375"/>
      <c r="R298" s="375"/>
      <c r="S298" s="375"/>
      <c r="T298" s="376"/>
      <c r="AT298" s="277" t="s">
        <v>164</v>
      </c>
      <c r="AU298" s="277" t="s">
        <v>83</v>
      </c>
      <c r="AV298" s="276" t="s">
        <v>83</v>
      </c>
      <c r="AW298" s="276" t="s">
        <v>30</v>
      </c>
      <c r="AX298" s="276" t="s">
        <v>73</v>
      </c>
      <c r="AY298" s="277" t="s">
        <v>156</v>
      </c>
    </row>
    <row r="299" spans="1:65" s="280" customFormat="1">
      <c r="B299" s="377"/>
      <c r="D299" s="273" t="s">
        <v>164</v>
      </c>
      <c r="E299" s="281" t="s">
        <v>1</v>
      </c>
      <c r="F299" s="282" t="s">
        <v>167</v>
      </c>
      <c r="H299" s="283">
        <v>44800</v>
      </c>
      <c r="I299" s="108"/>
      <c r="L299" s="377"/>
      <c r="M299" s="378"/>
      <c r="N299" s="379"/>
      <c r="O299" s="379"/>
      <c r="P299" s="379"/>
      <c r="Q299" s="379"/>
      <c r="R299" s="379"/>
      <c r="S299" s="379"/>
      <c r="T299" s="380"/>
      <c r="AT299" s="281" t="s">
        <v>164</v>
      </c>
      <c r="AU299" s="281" t="s">
        <v>83</v>
      </c>
      <c r="AV299" s="280" t="s">
        <v>163</v>
      </c>
      <c r="AW299" s="280" t="s">
        <v>30</v>
      </c>
      <c r="AX299" s="280" t="s">
        <v>81</v>
      </c>
      <c r="AY299" s="281" t="s">
        <v>156</v>
      </c>
    </row>
    <row r="300" spans="1:65" s="168" customFormat="1" ht="21.75" customHeight="1">
      <c r="A300" s="162"/>
      <c r="B300" s="163"/>
      <c r="C300" s="266" t="s">
        <v>438</v>
      </c>
      <c r="D300" s="266" t="s">
        <v>158</v>
      </c>
      <c r="E300" s="267" t="s">
        <v>615</v>
      </c>
      <c r="F300" s="268" t="s">
        <v>616</v>
      </c>
      <c r="G300" s="269" t="s">
        <v>161</v>
      </c>
      <c r="H300" s="270">
        <v>896</v>
      </c>
      <c r="I300" s="87"/>
      <c r="J300" s="271">
        <f>ROUND(I300*H300,2)</f>
        <v>0</v>
      </c>
      <c r="K300" s="268" t="s">
        <v>162</v>
      </c>
      <c r="L300" s="163"/>
      <c r="M300" s="363" t="s">
        <v>1</v>
      </c>
      <c r="N300" s="364" t="s">
        <v>38</v>
      </c>
      <c r="O300" s="210"/>
      <c r="P300" s="365">
        <f>O300*H300</f>
        <v>0</v>
      </c>
      <c r="Q300" s="365">
        <v>0</v>
      </c>
      <c r="R300" s="365">
        <f>Q300*H300</f>
        <v>0</v>
      </c>
      <c r="S300" s="365">
        <v>0</v>
      </c>
      <c r="T300" s="366">
        <f>S300*H300</f>
        <v>0</v>
      </c>
      <c r="U300" s="162"/>
      <c r="V300" s="162"/>
      <c r="W300" s="162"/>
      <c r="X300" s="162"/>
      <c r="Y300" s="162"/>
      <c r="Z300" s="162"/>
      <c r="AA300" s="162"/>
      <c r="AB300" s="162"/>
      <c r="AC300" s="162"/>
      <c r="AD300" s="162"/>
      <c r="AE300" s="162"/>
      <c r="AR300" s="367" t="s">
        <v>163</v>
      </c>
      <c r="AT300" s="367" t="s">
        <v>158</v>
      </c>
      <c r="AU300" s="367" t="s">
        <v>83</v>
      </c>
      <c r="AY300" s="141" t="s">
        <v>156</v>
      </c>
      <c r="BE300" s="368">
        <f>IF(N300="základní",J300,0)</f>
        <v>0</v>
      </c>
      <c r="BF300" s="368">
        <f>IF(N300="snížená",J300,0)</f>
        <v>0</v>
      </c>
      <c r="BG300" s="368">
        <f>IF(N300="zákl. přenesená",J300,0)</f>
        <v>0</v>
      </c>
      <c r="BH300" s="368">
        <f>IF(N300="sníž. přenesená",J300,0)</f>
        <v>0</v>
      </c>
      <c r="BI300" s="368">
        <f>IF(N300="nulová",J300,0)</f>
        <v>0</v>
      </c>
      <c r="BJ300" s="141" t="s">
        <v>81</v>
      </c>
      <c r="BK300" s="368">
        <f>ROUND(I300*H300,2)</f>
        <v>0</v>
      </c>
      <c r="BL300" s="141" t="s">
        <v>163</v>
      </c>
      <c r="BM300" s="367" t="s">
        <v>444</v>
      </c>
    </row>
    <row r="301" spans="1:65" s="276" customFormat="1">
      <c r="B301" s="373"/>
      <c r="D301" s="273" t="s">
        <v>164</v>
      </c>
      <c r="E301" s="277" t="s">
        <v>1</v>
      </c>
      <c r="F301" s="278" t="s">
        <v>968</v>
      </c>
      <c r="H301" s="279">
        <v>896</v>
      </c>
      <c r="I301" s="102"/>
      <c r="L301" s="373"/>
      <c r="M301" s="374"/>
      <c r="N301" s="375"/>
      <c r="O301" s="375"/>
      <c r="P301" s="375"/>
      <c r="Q301" s="375"/>
      <c r="R301" s="375"/>
      <c r="S301" s="375"/>
      <c r="T301" s="376"/>
      <c r="AT301" s="277" t="s">
        <v>164</v>
      </c>
      <c r="AU301" s="277" t="s">
        <v>83</v>
      </c>
      <c r="AV301" s="276" t="s">
        <v>83</v>
      </c>
      <c r="AW301" s="276" t="s">
        <v>30</v>
      </c>
      <c r="AX301" s="276" t="s">
        <v>73</v>
      </c>
      <c r="AY301" s="277" t="s">
        <v>156</v>
      </c>
    </row>
    <row r="302" spans="1:65" s="280" customFormat="1">
      <c r="B302" s="377"/>
      <c r="D302" s="273" t="s">
        <v>164</v>
      </c>
      <c r="E302" s="281" t="s">
        <v>1</v>
      </c>
      <c r="F302" s="282" t="s">
        <v>167</v>
      </c>
      <c r="H302" s="283">
        <v>896</v>
      </c>
      <c r="I302" s="108"/>
      <c r="L302" s="377"/>
      <c r="M302" s="378"/>
      <c r="N302" s="379"/>
      <c r="O302" s="379"/>
      <c r="P302" s="379"/>
      <c r="Q302" s="379"/>
      <c r="R302" s="379"/>
      <c r="S302" s="379"/>
      <c r="T302" s="380"/>
      <c r="AT302" s="281" t="s">
        <v>164</v>
      </c>
      <c r="AU302" s="281" t="s">
        <v>83</v>
      </c>
      <c r="AV302" s="280" t="s">
        <v>163</v>
      </c>
      <c r="AW302" s="280" t="s">
        <v>30</v>
      </c>
      <c r="AX302" s="280" t="s">
        <v>81</v>
      </c>
      <c r="AY302" s="281" t="s">
        <v>156</v>
      </c>
    </row>
    <row r="303" spans="1:65" s="168" customFormat="1" ht="16.5" customHeight="1">
      <c r="A303" s="162"/>
      <c r="B303" s="163"/>
      <c r="C303" s="266" t="s">
        <v>265</v>
      </c>
      <c r="D303" s="266" t="s">
        <v>158</v>
      </c>
      <c r="E303" s="267" t="s">
        <v>618</v>
      </c>
      <c r="F303" s="268" t="s">
        <v>619</v>
      </c>
      <c r="G303" s="269" t="s">
        <v>355</v>
      </c>
      <c r="H303" s="270">
        <v>56</v>
      </c>
      <c r="I303" s="87"/>
      <c r="J303" s="271">
        <f>ROUND(I303*H303,2)</f>
        <v>0</v>
      </c>
      <c r="K303" s="268" t="s">
        <v>162</v>
      </c>
      <c r="L303" s="163"/>
      <c r="M303" s="363" t="s">
        <v>1</v>
      </c>
      <c r="N303" s="364" t="s">
        <v>38</v>
      </c>
      <c r="O303" s="210"/>
      <c r="P303" s="365">
        <f>O303*H303</f>
        <v>0</v>
      </c>
      <c r="Q303" s="365">
        <v>0</v>
      </c>
      <c r="R303" s="365">
        <f>Q303*H303</f>
        <v>0</v>
      </c>
      <c r="S303" s="365">
        <v>0</v>
      </c>
      <c r="T303" s="366">
        <f>S303*H303</f>
        <v>0</v>
      </c>
      <c r="U303" s="162"/>
      <c r="V303" s="162"/>
      <c r="W303" s="162"/>
      <c r="X303" s="162"/>
      <c r="Y303" s="162"/>
      <c r="Z303" s="162"/>
      <c r="AA303" s="162"/>
      <c r="AB303" s="162"/>
      <c r="AC303" s="162"/>
      <c r="AD303" s="162"/>
      <c r="AE303" s="162"/>
      <c r="AR303" s="367" t="s">
        <v>163</v>
      </c>
      <c r="AT303" s="367" t="s">
        <v>158</v>
      </c>
      <c r="AU303" s="367" t="s">
        <v>83</v>
      </c>
      <c r="AY303" s="141" t="s">
        <v>156</v>
      </c>
      <c r="BE303" s="368">
        <f>IF(N303="základní",J303,0)</f>
        <v>0</v>
      </c>
      <c r="BF303" s="368">
        <f>IF(N303="snížená",J303,0)</f>
        <v>0</v>
      </c>
      <c r="BG303" s="368">
        <f>IF(N303="zákl. přenesená",J303,0)</f>
        <v>0</v>
      </c>
      <c r="BH303" s="368">
        <f>IF(N303="sníž. přenesená",J303,0)</f>
        <v>0</v>
      </c>
      <c r="BI303" s="368">
        <f>IF(N303="nulová",J303,0)</f>
        <v>0</v>
      </c>
      <c r="BJ303" s="141" t="s">
        <v>81</v>
      </c>
      <c r="BK303" s="368">
        <f>ROUND(I303*H303,2)</f>
        <v>0</v>
      </c>
      <c r="BL303" s="141" t="s">
        <v>163</v>
      </c>
      <c r="BM303" s="367" t="s">
        <v>449</v>
      </c>
    </row>
    <row r="304" spans="1:65" s="272" customFormat="1">
      <c r="B304" s="369"/>
      <c r="D304" s="273" t="s">
        <v>164</v>
      </c>
      <c r="E304" s="274" t="s">
        <v>1</v>
      </c>
      <c r="F304" s="275" t="s">
        <v>621</v>
      </c>
      <c r="H304" s="274" t="s">
        <v>1</v>
      </c>
      <c r="I304" s="96"/>
      <c r="L304" s="369"/>
      <c r="M304" s="370"/>
      <c r="N304" s="371"/>
      <c r="O304" s="371"/>
      <c r="P304" s="371"/>
      <c r="Q304" s="371"/>
      <c r="R304" s="371"/>
      <c r="S304" s="371"/>
      <c r="T304" s="372"/>
      <c r="AT304" s="274" t="s">
        <v>164</v>
      </c>
      <c r="AU304" s="274" t="s">
        <v>83</v>
      </c>
      <c r="AV304" s="272" t="s">
        <v>81</v>
      </c>
      <c r="AW304" s="272" t="s">
        <v>30</v>
      </c>
      <c r="AX304" s="272" t="s">
        <v>73</v>
      </c>
      <c r="AY304" s="274" t="s">
        <v>156</v>
      </c>
    </row>
    <row r="305" spans="1:65" s="276" customFormat="1">
      <c r="B305" s="373"/>
      <c r="D305" s="273" t="s">
        <v>164</v>
      </c>
      <c r="E305" s="277" t="s">
        <v>1</v>
      </c>
      <c r="F305" s="278" t="s">
        <v>400</v>
      </c>
      <c r="H305" s="279">
        <v>56</v>
      </c>
      <c r="I305" s="102"/>
      <c r="L305" s="373"/>
      <c r="M305" s="374"/>
      <c r="N305" s="375"/>
      <c r="O305" s="375"/>
      <c r="P305" s="375"/>
      <c r="Q305" s="375"/>
      <c r="R305" s="375"/>
      <c r="S305" s="375"/>
      <c r="T305" s="376"/>
      <c r="AT305" s="277" t="s">
        <v>164</v>
      </c>
      <c r="AU305" s="277" t="s">
        <v>83</v>
      </c>
      <c r="AV305" s="276" t="s">
        <v>83</v>
      </c>
      <c r="AW305" s="276" t="s">
        <v>30</v>
      </c>
      <c r="AX305" s="276" t="s">
        <v>73</v>
      </c>
      <c r="AY305" s="277" t="s">
        <v>156</v>
      </c>
    </row>
    <row r="306" spans="1:65" s="280" customFormat="1">
      <c r="B306" s="377"/>
      <c r="D306" s="273" t="s">
        <v>164</v>
      </c>
      <c r="E306" s="281" t="s">
        <v>1</v>
      </c>
      <c r="F306" s="282" t="s">
        <v>167</v>
      </c>
      <c r="H306" s="283">
        <v>56</v>
      </c>
      <c r="I306" s="108"/>
      <c r="L306" s="377"/>
      <c r="M306" s="378"/>
      <c r="N306" s="379"/>
      <c r="O306" s="379"/>
      <c r="P306" s="379"/>
      <c r="Q306" s="379"/>
      <c r="R306" s="379"/>
      <c r="S306" s="379"/>
      <c r="T306" s="380"/>
      <c r="AT306" s="281" t="s">
        <v>164</v>
      </c>
      <c r="AU306" s="281" t="s">
        <v>83</v>
      </c>
      <c r="AV306" s="280" t="s">
        <v>163</v>
      </c>
      <c r="AW306" s="280" t="s">
        <v>30</v>
      </c>
      <c r="AX306" s="280" t="s">
        <v>81</v>
      </c>
      <c r="AY306" s="281" t="s">
        <v>156</v>
      </c>
    </row>
    <row r="307" spans="1:65" s="168" customFormat="1" ht="24.2" customHeight="1">
      <c r="A307" s="162"/>
      <c r="B307" s="163"/>
      <c r="C307" s="266" t="s">
        <v>446</v>
      </c>
      <c r="D307" s="266" t="s">
        <v>158</v>
      </c>
      <c r="E307" s="267" t="s">
        <v>624</v>
      </c>
      <c r="F307" s="268" t="s">
        <v>625</v>
      </c>
      <c r="G307" s="269" t="s">
        <v>355</v>
      </c>
      <c r="H307" s="270">
        <v>2800</v>
      </c>
      <c r="I307" s="87"/>
      <c r="J307" s="271">
        <f>ROUND(I307*H307,2)</f>
        <v>0</v>
      </c>
      <c r="K307" s="268" t="s">
        <v>162</v>
      </c>
      <c r="L307" s="163"/>
      <c r="M307" s="363" t="s">
        <v>1</v>
      </c>
      <c r="N307" s="364" t="s">
        <v>38</v>
      </c>
      <c r="O307" s="210"/>
      <c r="P307" s="365">
        <f>O307*H307</f>
        <v>0</v>
      </c>
      <c r="Q307" s="365">
        <v>0</v>
      </c>
      <c r="R307" s="365">
        <f>Q307*H307</f>
        <v>0</v>
      </c>
      <c r="S307" s="365">
        <v>0</v>
      </c>
      <c r="T307" s="366">
        <f>S307*H307</f>
        <v>0</v>
      </c>
      <c r="U307" s="162"/>
      <c r="V307" s="162"/>
      <c r="W307" s="162"/>
      <c r="X307" s="162"/>
      <c r="Y307" s="162"/>
      <c r="Z307" s="162"/>
      <c r="AA307" s="162"/>
      <c r="AB307" s="162"/>
      <c r="AC307" s="162"/>
      <c r="AD307" s="162"/>
      <c r="AE307" s="162"/>
      <c r="AR307" s="367" t="s">
        <v>163</v>
      </c>
      <c r="AT307" s="367" t="s">
        <v>158</v>
      </c>
      <c r="AU307" s="367" t="s">
        <v>83</v>
      </c>
      <c r="AY307" s="141" t="s">
        <v>156</v>
      </c>
      <c r="BE307" s="368">
        <f>IF(N307="základní",J307,0)</f>
        <v>0</v>
      </c>
      <c r="BF307" s="368">
        <f>IF(N307="snížená",J307,0)</f>
        <v>0</v>
      </c>
      <c r="BG307" s="368">
        <f>IF(N307="zákl. přenesená",J307,0)</f>
        <v>0</v>
      </c>
      <c r="BH307" s="368">
        <f>IF(N307="sníž. přenesená",J307,0)</f>
        <v>0</v>
      </c>
      <c r="BI307" s="368">
        <f>IF(N307="nulová",J307,0)</f>
        <v>0</v>
      </c>
      <c r="BJ307" s="141" t="s">
        <v>81</v>
      </c>
      <c r="BK307" s="368">
        <f>ROUND(I307*H307,2)</f>
        <v>0</v>
      </c>
      <c r="BL307" s="141" t="s">
        <v>163</v>
      </c>
      <c r="BM307" s="367" t="s">
        <v>456</v>
      </c>
    </row>
    <row r="308" spans="1:65" s="276" customFormat="1">
      <c r="B308" s="373"/>
      <c r="D308" s="273" t="s">
        <v>164</v>
      </c>
      <c r="E308" s="277" t="s">
        <v>1</v>
      </c>
      <c r="F308" s="278" t="s">
        <v>969</v>
      </c>
      <c r="H308" s="279">
        <v>2800</v>
      </c>
      <c r="I308" s="102"/>
      <c r="L308" s="373"/>
      <c r="M308" s="374"/>
      <c r="N308" s="375"/>
      <c r="O308" s="375"/>
      <c r="P308" s="375"/>
      <c r="Q308" s="375"/>
      <c r="R308" s="375"/>
      <c r="S308" s="375"/>
      <c r="T308" s="376"/>
      <c r="AT308" s="277" t="s">
        <v>164</v>
      </c>
      <c r="AU308" s="277" t="s">
        <v>83</v>
      </c>
      <c r="AV308" s="276" t="s">
        <v>83</v>
      </c>
      <c r="AW308" s="276" t="s">
        <v>30</v>
      </c>
      <c r="AX308" s="276" t="s">
        <v>73</v>
      </c>
      <c r="AY308" s="277" t="s">
        <v>156</v>
      </c>
    </row>
    <row r="309" spans="1:65" s="280" customFormat="1">
      <c r="B309" s="377"/>
      <c r="D309" s="273" t="s">
        <v>164</v>
      </c>
      <c r="E309" s="281" t="s">
        <v>1</v>
      </c>
      <c r="F309" s="282" t="s">
        <v>167</v>
      </c>
      <c r="H309" s="283">
        <v>2800</v>
      </c>
      <c r="I309" s="108"/>
      <c r="L309" s="377"/>
      <c r="M309" s="378"/>
      <c r="N309" s="379"/>
      <c r="O309" s="379"/>
      <c r="P309" s="379"/>
      <c r="Q309" s="379"/>
      <c r="R309" s="379"/>
      <c r="S309" s="379"/>
      <c r="T309" s="380"/>
      <c r="AT309" s="281" t="s">
        <v>164</v>
      </c>
      <c r="AU309" s="281" t="s">
        <v>83</v>
      </c>
      <c r="AV309" s="280" t="s">
        <v>163</v>
      </c>
      <c r="AW309" s="280" t="s">
        <v>30</v>
      </c>
      <c r="AX309" s="280" t="s">
        <v>81</v>
      </c>
      <c r="AY309" s="281" t="s">
        <v>156</v>
      </c>
    </row>
    <row r="310" spans="1:65" s="168" customFormat="1" ht="16.5" customHeight="1">
      <c r="A310" s="162"/>
      <c r="B310" s="163"/>
      <c r="C310" s="266" t="s">
        <v>272</v>
      </c>
      <c r="D310" s="266" t="s">
        <v>158</v>
      </c>
      <c r="E310" s="267" t="s">
        <v>628</v>
      </c>
      <c r="F310" s="268" t="s">
        <v>629</v>
      </c>
      <c r="G310" s="269" t="s">
        <v>355</v>
      </c>
      <c r="H310" s="270">
        <v>56</v>
      </c>
      <c r="I310" s="87"/>
      <c r="J310" s="271">
        <f>ROUND(I310*H310,2)</f>
        <v>0</v>
      </c>
      <c r="K310" s="268" t="s">
        <v>162</v>
      </c>
      <c r="L310" s="163"/>
      <c r="M310" s="363" t="s">
        <v>1</v>
      </c>
      <c r="N310" s="364" t="s">
        <v>38</v>
      </c>
      <c r="O310" s="210"/>
      <c r="P310" s="365">
        <f>O310*H310</f>
        <v>0</v>
      </c>
      <c r="Q310" s="365">
        <v>0</v>
      </c>
      <c r="R310" s="365">
        <f>Q310*H310</f>
        <v>0</v>
      </c>
      <c r="S310" s="365">
        <v>0</v>
      </c>
      <c r="T310" s="366">
        <f>S310*H310</f>
        <v>0</v>
      </c>
      <c r="U310" s="162"/>
      <c r="V310" s="162"/>
      <c r="W310" s="162"/>
      <c r="X310" s="162"/>
      <c r="Y310" s="162"/>
      <c r="Z310" s="162"/>
      <c r="AA310" s="162"/>
      <c r="AB310" s="162"/>
      <c r="AC310" s="162"/>
      <c r="AD310" s="162"/>
      <c r="AE310" s="162"/>
      <c r="AR310" s="367" t="s">
        <v>163</v>
      </c>
      <c r="AT310" s="367" t="s">
        <v>158</v>
      </c>
      <c r="AU310" s="367" t="s">
        <v>83</v>
      </c>
      <c r="AY310" s="141" t="s">
        <v>156</v>
      </c>
      <c r="BE310" s="368">
        <f>IF(N310="základní",J310,0)</f>
        <v>0</v>
      </c>
      <c r="BF310" s="368">
        <f>IF(N310="snížená",J310,0)</f>
        <v>0</v>
      </c>
      <c r="BG310" s="368">
        <f>IF(N310="zákl. přenesená",J310,0)</f>
        <v>0</v>
      </c>
      <c r="BH310" s="368">
        <f>IF(N310="sníž. přenesená",J310,0)</f>
        <v>0</v>
      </c>
      <c r="BI310" s="368">
        <f>IF(N310="nulová",J310,0)</f>
        <v>0</v>
      </c>
      <c r="BJ310" s="141" t="s">
        <v>81</v>
      </c>
      <c r="BK310" s="368">
        <f>ROUND(I310*H310,2)</f>
        <v>0</v>
      </c>
      <c r="BL310" s="141" t="s">
        <v>163</v>
      </c>
      <c r="BM310" s="367" t="s">
        <v>485</v>
      </c>
    </row>
    <row r="311" spans="1:65" s="276" customFormat="1">
      <c r="B311" s="373"/>
      <c r="D311" s="273" t="s">
        <v>164</v>
      </c>
      <c r="E311" s="277" t="s">
        <v>1</v>
      </c>
      <c r="F311" s="278" t="s">
        <v>400</v>
      </c>
      <c r="H311" s="279">
        <v>56</v>
      </c>
      <c r="I311" s="102"/>
      <c r="L311" s="373"/>
      <c r="M311" s="374"/>
      <c r="N311" s="375"/>
      <c r="O311" s="375"/>
      <c r="P311" s="375"/>
      <c r="Q311" s="375"/>
      <c r="R311" s="375"/>
      <c r="S311" s="375"/>
      <c r="T311" s="376"/>
      <c r="AT311" s="277" t="s">
        <v>164</v>
      </c>
      <c r="AU311" s="277" t="s">
        <v>83</v>
      </c>
      <c r="AV311" s="276" t="s">
        <v>83</v>
      </c>
      <c r="AW311" s="276" t="s">
        <v>30</v>
      </c>
      <c r="AX311" s="276" t="s">
        <v>73</v>
      </c>
      <c r="AY311" s="277" t="s">
        <v>156</v>
      </c>
    </row>
    <row r="312" spans="1:65" s="280" customFormat="1">
      <c r="B312" s="377"/>
      <c r="D312" s="273" t="s">
        <v>164</v>
      </c>
      <c r="E312" s="281" t="s">
        <v>1</v>
      </c>
      <c r="F312" s="282" t="s">
        <v>167</v>
      </c>
      <c r="H312" s="283">
        <v>56</v>
      </c>
      <c r="I312" s="108"/>
      <c r="L312" s="377"/>
      <c r="M312" s="378"/>
      <c r="N312" s="379"/>
      <c r="O312" s="379"/>
      <c r="P312" s="379"/>
      <c r="Q312" s="379"/>
      <c r="R312" s="379"/>
      <c r="S312" s="379"/>
      <c r="T312" s="380"/>
      <c r="AT312" s="281" t="s">
        <v>164</v>
      </c>
      <c r="AU312" s="281" t="s">
        <v>83</v>
      </c>
      <c r="AV312" s="280" t="s">
        <v>163</v>
      </c>
      <c r="AW312" s="280" t="s">
        <v>30</v>
      </c>
      <c r="AX312" s="280" t="s">
        <v>81</v>
      </c>
      <c r="AY312" s="281" t="s">
        <v>156</v>
      </c>
    </row>
    <row r="313" spans="1:65" s="168" customFormat="1" ht="24.2" customHeight="1">
      <c r="A313" s="162"/>
      <c r="B313" s="163"/>
      <c r="C313" s="266" t="s">
        <v>482</v>
      </c>
      <c r="D313" s="266" t="s">
        <v>158</v>
      </c>
      <c r="E313" s="267" t="s">
        <v>633</v>
      </c>
      <c r="F313" s="268" t="s">
        <v>634</v>
      </c>
      <c r="G313" s="269" t="s">
        <v>161</v>
      </c>
      <c r="H313" s="270">
        <v>84</v>
      </c>
      <c r="I313" s="87"/>
      <c r="J313" s="271">
        <f>ROUND(I313*H313,2)</f>
        <v>0</v>
      </c>
      <c r="K313" s="268" t="s">
        <v>162</v>
      </c>
      <c r="L313" s="163"/>
      <c r="M313" s="363" t="s">
        <v>1</v>
      </c>
      <c r="N313" s="364" t="s">
        <v>38</v>
      </c>
      <c r="O313" s="210"/>
      <c r="P313" s="365">
        <f>O313*H313</f>
        <v>0</v>
      </c>
      <c r="Q313" s="365">
        <v>4.0000000000000003E-5</v>
      </c>
      <c r="R313" s="365">
        <f>Q313*H313</f>
        <v>3.3600000000000001E-3</v>
      </c>
      <c r="S313" s="365">
        <v>0</v>
      </c>
      <c r="T313" s="366">
        <f>S313*H313</f>
        <v>0</v>
      </c>
      <c r="U313" s="162"/>
      <c r="V313" s="162"/>
      <c r="W313" s="162"/>
      <c r="X313" s="162"/>
      <c r="Y313" s="162"/>
      <c r="Z313" s="162"/>
      <c r="AA313" s="162"/>
      <c r="AB313" s="162"/>
      <c r="AC313" s="162"/>
      <c r="AD313" s="162"/>
      <c r="AE313" s="162"/>
      <c r="AR313" s="367" t="s">
        <v>163</v>
      </c>
      <c r="AT313" s="367" t="s">
        <v>158</v>
      </c>
      <c r="AU313" s="367" t="s">
        <v>83</v>
      </c>
      <c r="AY313" s="141" t="s">
        <v>156</v>
      </c>
      <c r="BE313" s="368">
        <f>IF(N313="základní",J313,0)</f>
        <v>0</v>
      </c>
      <c r="BF313" s="368">
        <f>IF(N313="snížená",J313,0)</f>
        <v>0</v>
      </c>
      <c r="BG313" s="368">
        <f>IF(N313="zákl. přenesená",J313,0)</f>
        <v>0</v>
      </c>
      <c r="BH313" s="368">
        <f>IF(N313="sníž. přenesená",J313,0)</f>
        <v>0</v>
      </c>
      <c r="BI313" s="368">
        <f>IF(N313="nulová",J313,0)</f>
        <v>0</v>
      </c>
      <c r="BJ313" s="141" t="s">
        <v>81</v>
      </c>
      <c r="BK313" s="368">
        <f>ROUND(I313*H313,2)</f>
        <v>0</v>
      </c>
      <c r="BL313" s="141" t="s">
        <v>163</v>
      </c>
      <c r="BM313" s="367" t="s">
        <v>499</v>
      </c>
    </row>
    <row r="314" spans="1:65" s="272" customFormat="1">
      <c r="B314" s="369"/>
      <c r="D314" s="273" t="s">
        <v>164</v>
      </c>
      <c r="E314" s="274" t="s">
        <v>1</v>
      </c>
      <c r="F314" s="275" t="s">
        <v>970</v>
      </c>
      <c r="H314" s="274" t="s">
        <v>1</v>
      </c>
      <c r="I314" s="96"/>
      <c r="L314" s="369"/>
      <c r="M314" s="370"/>
      <c r="N314" s="371"/>
      <c r="O314" s="371"/>
      <c r="P314" s="371"/>
      <c r="Q314" s="371"/>
      <c r="R314" s="371"/>
      <c r="S314" s="371"/>
      <c r="T314" s="372"/>
      <c r="AT314" s="274" t="s">
        <v>164</v>
      </c>
      <c r="AU314" s="274" t="s">
        <v>83</v>
      </c>
      <c r="AV314" s="272" t="s">
        <v>81</v>
      </c>
      <c r="AW314" s="272" t="s">
        <v>30</v>
      </c>
      <c r="AX314" s="272" t="s">
        <v>73</v>
      </c>
      <c r="AY314" s="274" t="s">
        <v>156</v>
      </c>
    </row>
    <row r="315" spans="1:65" s="276" customFormat="1">
      <c r="B315" s="373"/>
      <c r="D315" s="273" t="s">
        <v>164</v>
      </c>
      <c r="E315" s="277" t="s">
        <v>1</v>
      </c>
      <c r="F315" s="278" t="s">
        <v>917</v>
      </c>
      <c r="H315" s="279">
        <v>84</v>
      </c>
      <c r="I315" s="102"/>
      <c r="L315" s="373"/>
      <c r="M315" s="374"/>
      <c r="N315" s="375"/>
      <c r="O315" s="375"/>
      <c r="P315" s="375"/>
      <c r="Q315" s="375"/>
      <c r="R315" s="375"/>
      <c r="S315" s="375"/>
      <c r="T315" s="376"/>
      <c r="AT315" s="277" t="s">
        <v>164</v>
      </c>
      <c r="AU315" s="277" t="s">
        <v>83</v>
      </c>
      <c r="AV315" s="276" t="s">
        <v>83</v>
      </c>
      <c r="AW315" s="276" t="s">
        <v>30</v>
      </c>
      <c r="AX315" s="276" t="s">
        <v>73</v>
      </c>
      <c r="AY315" s="277" t="s">
        <v>156</v>
      </c>
    </row>
    <row r="316" spans="1:65" s="280" customFormat="1">
      <c r="B316" s="377"/>
      <c r="D316" s="273" t="s">
        <v>164</v>
      </c>
      <c r="E316" s="281" t="s">
        <v>1</v>
      </c>
      <c r="F316" s="282" t="s">
        <v>167</v>
      </c>
      <c r="H316" s="283">
        <v>84</v>
      </c>
      <c r="I316" s="108"/>
      <c r="L316" s="377"/>
      <c r="M316" s="378"/>
      <c r="N316" s="379"/>
      <c r="O316" s="379"/>
      <c r="P316" s="379"/>
      <c r="Q316" s="379"/>
      <c r="R316" s="379"/>
      <c r="S316" s="379"/>
      <c r="T316" s="380"/>
      <c r="AT316" s="281" t="s">
        <v>164</v>
      </c>
      <c r="AU316" s="281" t="s">
        <v>83</v>
      </c>
      <c r="AV316" s="280" t="s">
        <v>163</v>
      </c>
      <c r="AW316" s="280" t="s">
        <v>30</v>
      </c>
      <c r="AX316" s="280" t="s">
        <v>81</v>
      </c>
      <c r="AY316" s="281" t="s">
        <v>156</v>
      </c>
    </row>
    <row r="317" spans="1:65" s="168" customFormat="1" ht="24.2" customHeight="1">
      <c r="A317" s="162"/>
      <c r="B317" s="163"/>
      <c r="C317" s="266" t="s">
        <v>280</v>
      </c>
      <c r="D317" s="266" t="s">
        <v>158</v>
      </c>
      <c r="E317" s="267" t="s">
        <v>636</v>
      </c>
      <c r="F317" s="268" t="s">
        <v>637</v>
      </c>
      <c r="G317" s="269" t="s">
        <v>161</v>
      </c>
      <c r="H317" s="270">
        <v>835.03</v>
      </c>
      <c r="I317" s="87"/>
      <c r="J317" s="271">
        <f>ROUND(I317*H317,2)</f>
        <v>0</v>
      </c>
      <c r="K317" s="268" t="s">
        <v>162</v>
      </c>
      <c r="L317" s="163"/>
      <c r="M317" s="363" t="s">
        <v>1</v>
      </c>
      <c r="N317" s="364" t="s">
        <v>38</v>
      </c>
      <c r="O317" s="210"/>
      <c r="P317" s="365">
        <f>O317*H317</f>
        <v>0</v>
      </c>
      <c r="Q317" s="365">
        <v>0</v>
      </c>
      <c r="R317" s="365">
        <f>Q317*H317</f>
        <v>0</v>
      </c>
      <c r="S317" s="365">
        <v>0.01</v>
      </c>
      <c r="T317" s="366">
        <f>S317*H317</f>
        <v>8.3503000000000007</v>
      </c>
      <c r="U317" s="162"/>
      <c r="V317" s="162"/>
      <c r="W317" s="162"/>
      <c r="X317" s="162"/>
      <c r="Y317" s="162"/>
      <c r="Z317" s="162"/>
      <c r="AA317" s="162"/>
      <c r="AB317" s="162"/>
      <c r="AC317" s="162"/>
      <c r="AD317" s="162"/>
      <c r="AE317" s="162"/>
      <c r="AR317" s="367" t="s">
        <v>163</v>
      </c>
      <c r="AT317" s="367" t="s">
        <v>158</v>
      </c>
      <c r="AU317" s="367" t="s">
        <v>83</v>
      </c>
      <c r="AY317" s="141" t="s">
        <v>156</v>
      </c>
      <c r="BE317" s="368">
        <f>IF(N317="základní",J317,0)</f>
        <v>0</v>
      </c>
      <c r="BF317" s="368">
        <f>IF(N317="snížená",J317,0)</f>
        <v>0</v>
      </c>
      <c r="BG317" s="368">
        <f>IF(N317="zákl. přenesená",J317,0)</f>
        <v>0</v>
      </c>
      <c r="BH317" s="368">
        <f>IF(N317="sníž. přenesená",J317,0)</f>
        <v>0</v>
      </c>
      <c r="BI317" s="368">
        <f>IF(N317="nulová",J317,0)</f>
        <v>0</v>
      </c>
      <c r="BJ317" s="141" t="s">
        <v>81</v>
      </c>
      <c r="BK317" s="368">
        <f>ROUND(I317*H317,2)</f>
        <v>0</v>
      </c>
      <c r="BL317" s="141" t="s">
        <v>163</v>
      </c>
      <c r="BM317" s="367" t="s">
        <v>505</v>
      </c>
    </row>
    <row r="318" spans="1:65" s="272" customFormat="1">
      <c r="B318" s="369"/>
      <c r="D318" s="273" t="s">
        <v>164</v>
      </c>
      <c r="E318" s="274" t="s">
        <v>1</v>
      </c>
      <c r="F318" s="275" t="s">
        <v>509</v>
      </c>
      <c r="H318" s="274" t="s">
        <v>1</v>
      </c>
      <c r="I318" s="96"/>
      <c r="L318" s="369"/>
      <c r="M318" s="370"/>
      <c r="N318" s="371"/>
      <c r="O318" s="371"/>
      <c r="P318" s="371"/>
      <c r="Q318" s="371"/>
      <c r="R318" s="371"/>
      <c r="S318" s="371"/>
      <c r="T318" s="372"/>
      <c r="AT318" s="274" t="s">
        <v>164</v>
      </c>
      <c r="AU318" s="274" t="s">
        <v>83</v>
      </c>
      <c r="AV318" s="272" t="s">
        <v>81</v>
      </c>
      <c r="AW318" s="272" t="s">
        <v>30</v>
      </c>
      <c r="AX318" s="272" t="s">
        <v>73</v>
      </c>
      <c r="AY318" s="274" t="s">
        <v>156</v>
      </c>
    </row>
    <row r="319" spans="1:65" s="272" customFormat="1">
      <c r="B319" s="369"/>
      <c r="D319" s="273" t="s">
        <v>164</v>
      </c>
      <c r="E319" s="274" t="s">
        <v>1</v>
      </c>
      <c r="F319" s="275" t="s">
        <v>261</v>
      </c>
      <c r="H319" s="274" t="s">
        <v>1</v>
      </c>
      <c r="I319" s="96"/>
      <c r="L319" s="369"/>
      <c r="M319" s="370"/>
      <c r="N319" s="371"/>
      <c r="O319" s="371"/>
      <c r="P319" s="371"/>
      <c r="Q319" s="371"/>
      <c r="R319" s="371"/>
      <c r="S319" s="371"/>
      <c r="T319" s="372"/>
      <c r="AT319" s="274" t="s">
        <v>164</v>
      </c>
      <c r="AU319" s="274" t="s">
        <v>83</v>
      </c>
      <c r="AV319" s="272" t="s">
        <v>81</v>
      </c>
      <c r="AW319" s="272" t="s">
        <v>30</v>
      </c>
      <c r="AX319" s="272" t="s">
        <v>73</v>
      </c>
      <c r="AY319" s="274" t="s">
        <v>156</v>
      </c>
    </row>
    <row r="320" spans="1:65" s="276" customFormat="1">
      <c r="B320" s="373"/>
      <c r="D320" s="273" t="s">
        <v>164</v>
      </c>
      <c r="E320" s="277" t="s">
        <v>1</v>
      </c>
      <c r="F320" s="278" t="s">
        <v>971</v>
      </c>
      <c r="H320" s="279">
        <v>835.03</v>
      </c>
      <c r="I320" s="102"/>
      <c r="L320" s="373"/>
      <c r="M320" s="374"/>
      <c r="N320" s="375"/>
      <c r="O320" s="375"/>
      <c r="P320" s="375"/>
      <c r="Q320" s="375"/>
      <c r="R320" s="375"/>
      <c r="S320" s="375"/>
      <c r="T320" s="376"/>
      <c r="AT320" s="277" t="s">
        <v>164</v>
      </c>
      <c r="AU320" s="277" t="s">
        <v>83</v>
      </c>
      <c r="AV320" s="276" t="s">
        <v>83</v>
      </c>
      <c r="AW320" s="276" t="s">
        <v>30</v>
      </c>
      <c r="AX320" s="276" t="s">
        <v>73</v>
      </c>
      <c r="AY320" s="277" t="s">
        <v>156</v>
      </c>
    </row>
    <row r="321" spans="1:65" s="280" customFormat="1">
      <c r="B321" s="377"/>
      <c r="D321" s="273" t="s">
        <v>164</v>
      </c>
      <c r="E321" s="281" t="s">
        <v>1</v>
      </c>
      <c r="F321" s="282" t="s">
        <v>167</v>
      </c>
      <c r="H321" s="283">
        <v>835.03</v>
      </c>
      <c r="I321" s="108"/>
      <c r="L321" s="377"/>
      <c r="M321" s="378"/>
      <c r="N321" s="379"/>
      <c r="O321" s="379"/>
      <c r="P321" s="379"/>
      <c r="Q321" s="379"/>
      <c r="R321" s="379"/>
      <c r="S321" s="379"/>
      <c r="T321" s="380"/>
      <c r="AT321" s="281" t="s">
        <v>164</v>
      </c>
      <c r="AU321" s="281" t="s">
        <v>83</v>
      </c>
      <c r="AV321" s="280" t="s">
        <v>163</v>
      </c>
      <c r="AW321" s="280" t="s">
        <v>30</v>
      </c>
      <c r="AX321" s="280" t="s">
        <v>81</v>
      </c>
      <c r="AY321" s="281" t="s">
        <v>156</v>
      </c>
    </row>
    <row r="322" spans="1:65" s="260" customFormat="1" ht="22.9" customHeight="1">
      <c r="B322" s="356"/>
      <c r="D322" s="261" t="s">
        <v>72</v>
      </c>
      <c r="E322" s="264" t="s">
        <v>654</v>
      </c>
      <c r="F322" s="264" t="s">
        <v>655</v>
      </c>
      <c r="I322" s="79"/>
      <c r="J322" s="265">
        <f>BK322</f>
        <v>0</v>
      </c>
      <c r="L322" s="356"/>
      <c r="M322" s="357"/>
      <c r="N322" s="358"/>
      <c r="O322" s="358"/>
      <c r="P322" s="359">
        <f>SUM(P323:P328)</f>
        <v>0</v>
      </c>
      <c r="Q322" s="358"/>
      <c r="R322" s="359">
        <f>SUM(R323:R328)</f>
        <v>0</v>
      </c>
      <c r="S322" s="358"/>
      <c r="T322" s="360">
        <f>SUM(T323:T328)</f>
        <v>0</v>
      </c>
      <c r="AR322" s="261" t="s">
        <v>81</v>
      </c>
      <c r="AT322" s="361" t="s">
        <v>72</v>
      </c>
      <c r="AU322" s="361" t="s">
        <v>81</v>
      </c>
      <c r="AY322" s="261" t="s">
        <v>156</v>
      </c>
      <c r="BK322" s="362">
        <f>SUM(BK323:BK328)</f>
        <v>0</v>
      </c>
    </row>
    <row r="323" spans="1:65" s="168" customFormat="1" ht="33" customHeight="1">
      <c r="A323" s="162"/>
      <c r="B323" s="163"/>
      <c r="C323" s="266" t="s">
        <v>502</v>
      </c>
      <c r="D323" s="266" t="s">
        <v>158</v>
      </c>
      <c r="E323" s="267" t="s">
        <v>657</v>
      </c>
      <c r="F323" s="268" t="s">
        <v>658</v>
      </c>
      <c r="G323" s="269" t="s">
        <v>659</v>
      </c>
      <c r="H323" s="270">
        <v>9.4250000000000007</v>
      </c>
      <c r="I323" s="87"/>
      <c r="J323" s="271">
        <f>ROUND(I323*H323,2)</f>
        <v>0</v>
      </c>
      <c r="K323" s="268" t="s">
        <v>162</v>
      </c>
      <c r="L323" s="163"/>
      <c r="M323" s="363" t="s">
        <v>1</v>
      </c>
      <c r="N323" s="364" t="s">
        <v>38</v>
      </c>
      <c r="O323" s="210"/>
      <c r="P323" s="365">
        <f>O323*H323</f>
        <v>0</v>
      </c>
      <c r="Q323" s="365">
        <v>0</v>
      </c>
      <c r="R323" s="365">
        <f>Q323*H323</f>
        <v>0</v>
      </c>
      <c r="S323" s="365">
        <v>0</v>
      </c>
      <c r="T323" s="366">
        <f>S323*H323</f>
        <v>0</v>
      </c>
      <c r="U323" s="162"/>
      <c r="V323" s="162"/>
      <c r="W323" s="162"/>
      <c r="X323" s="162"/>
      <c r="Y323" s="162"/>
      <c r="Z323" s="162"/>
      <c r="AA323" s="162"/>
      <c r="AB323" s="162"/>
      <c r="AC323" s="162"/>
      <c r="AD323" s="162"/>
      <c r="AE323" s="162"/>
      <c r="AR323" s="367" t="s">
        <v>163</v>
      </c>
      <c r="AT323" s="367" t="s">
        <v>158</v>
      </c>
      <c r="AU323" s="367" t="s">
        <v>83</v>
      </c>
      <c r="AY323" s="141" t="s">
        <v>156</v>
      </c>
      <c r="BE323" s="368">
        <f>IF(N323="základní",J323,0)</f>
        <v>0</v>
      </c>
      <c r="BF323" s="368">
        <f>IF(N323="snížená",J323,0)</f>
        <v>0</v>
      </c>
      <c r="BG323" s="368">
        <f>IF(N323="zákl. přenesená",J323,0)</f>
        <v>0</v>
      </c>
      <c r="BH323" s="368">
        <f>IF(N323="sníž. přenesená",J323,0)</f>
        <v>0</v>
      </c>
      <c r="BI323" s="368">
        <f>IF(N323="nulová",J323,0)</f>
        <v>0</v>
      </c>
      <c r="BJ323" s="141" t="s">
        <v>81</v>
      </c>
      <c r="BK323" s="368">
        <f>ROUND(I323*H323,2)</f>
        <v>0</v>
      </c>
      <c r="BL323" s="141" t="s">
        <v>163</v>
      </c>
      <c r="BM323" s="367" t="s">
        <v>508</v>
      </c>
    </row>
    <row r="324" spans="1:65" s="168" customFormat="1" ht="24.2" customHeight="1">
      <c r="A324" s="162"/>
      <c r="B324" s="163"/>
      <c r="C324" s="266" t="s">
        <v>283</v>
      </c>
      <c r="D324" s="266" t="s">
        <v>158</v>
      </c>
      <c r="E324" s="267" t="s">
        <v>661</v>
      </c>
      <c r="F324" s="268" t="s">
        <v>662</v>
      </c>
      <c r="G324" s="269" t="s">
        <v>659</v>
      </c>
      <c r="H324" s="270">
        <v>9.4250000000000007</v>
      </c>
      <c r="I324" s="87"/>
      <c r="J324" s="271">
        <f>ROUND(I324*H324,2)</f>
        <v>0</v>
      </c>
      <c r="K324" s="268" t="s">
        <v>162</v>
      </c>
      <c r="L324" s="163"/>
      <c r="M324" s="363" t="s">
        <v>1</v>
      </c>
      <c r="N324" s="364" t="s">
        <v>38</v>
      </c>
      <c r="O324" s="210"/>
      <c r="P324" s="365">
        <f>O324*H324</f>
        <v>0</v>
      </c>
      <c r="Q324" s="365">
        <v>0</v>
      </c>
      <c r="R324" s="365">
        <f>Q324*H324</f>
        <v>0</v>
      </c>
      <c r="S324" s="365">
        <v>0</v>
      </c>
      <c r="T324" s="366">
        <f>S324*H324</f>
        <v>0</v>
      </c>
      <c r="U324" s="162"/>
      <c r="V324" s="162"/>
      <c r="W324" s="162"/>
      <c r="X324" s="162"/>
      <c r="Y324" s="162"/>
      <c r="Z324" s="162"/>
      <c r="AA324" s="162"/>
      <c r="AB324" s="162"/>
      <c r="AC324" s="162"/>
      <c r="AD324" s="162"/>
      <c r="AE324" s="162"/>
      <c r="AR324" s="367" t="s">
        <v>163</v>
      </c>
      <c r="AT324" s="367" t="s">
        <v>158</v>
      </c>
      <c r="AU324" s="367" t="s">
        <v>83</v>
      </c>
      <c r="AY324" s="141" t="s">
        <v>156</v>
      </c>
      <c r="BE324" s="368">
        <f>IF(N324="základní",J324,0)</f>
        <v>0</v>
      </c>
      <c r="BF324" s="368">
        <f>IF(N324="snížená",J324,0)</f>
        <v>0</v>
      </c>
      <c r="BG324" s="368">
        <f>IF(N324="zákl. přenesená",J324,0)</f>
        <v>0</v>
      </c>
      <c r="BH324" s="368">
        <f>IF(N324="sníž. přenesená",J324,0)</f>
        <v>0</v>
      </c>
      <c r="BI324" s="368">
        <f>IF(N324="nulová",J324,0)</f>
        <v>0</v>
      </c>
      <c r="BJ324" s="141" t="s">
        <v>81</v>
      </c>
      <c r="BK324" s="368">
        <f>ROUND(I324*H324,2)</f>
        <v>0</v>
      </c>
      <c r="BL324" s="141" t="s">
        <v>163</v>
      </c>
      <c r="BM324" s="367" t="s">
        <v>735</v>
      </c>
    </row>
    <row r="325" spans="1:65" s="168" customFormat="1" ht="24.2" customHeight="1">
      <c r="A325" s="162"/>
      <c r="B325" s="163"/>
      <c r="C325" s="266" t="s">
        <v>511</v>
      </c>
      <c r="D325" s="266" t="s">
        <v>158</v>
      </c>
      <c r="E325" s="267" t="s">
        <v>665</v>
      </c>
      <c r="F325" s="268" t="s">
        <v>666</v>
      </c>
      <c r="G325" s="269" t="s">
        <v>659</v>
      </c>
      <c r="H325" s="270">
        <v>179.07499999999999</v>
      </c>
      <c r="I325" s="87"/>
      <c r="J325" s="271">
        <f>ROUND(I325*H325,2)</f>
        <v>0</v>
      </c>
      <c r="K325" s="268" t="s">
        <v>162</v>
      </c>
      <c r="L325" s="163"/>
      <c r="M325" s="363" t="s">
        <v>1</v>
      </c>
      <c r="N325" s="364" t="s">
        <v>38</v>
      </c>
      <c r="O325" s="210"/>
      <c r="P325" s="365">
        <f>O325*H325</f>
        <v>0</v>
      </c>
      <c r="Q325" s="365">
        <v>0</v>
      </c>
      <c r="R325" s="365">
        <f>Q325*H325</f>
        <v>0</v>
      </c>
      <c r="S325" s="365">
        <v>0</v>
      </c>
      <c r="T325" s="366">
        <f>S325*H325</f>
        <v>0</v>
      </c>
      <c r="U325" s="162"/>
      <c r="V325" s="162"/>
      <c r="W325" s="162"/>
      <c r="X325" s="162"/>
      <c r="Y325" s="162"/>
      <c r="Z325" s="162"/>
      <c r="AA325" s="162"/>
      <c r="AB325" s="162"/>
      <c r="AC325" s="162"/>
      <c r="AD325" s="162"/>
      <c r="AE325" s="162"/>
      <c r="AR325" s="367" t="s">
        <v>163</v>
      </c>
      <c r="AT325" s="367" t="s">
        <v>158</v>
      </c>
      <c r="AU325" s="367" t="s">
        <v>83</v>
      </c>
      <c r="AY325" s="141" t="s">
        <v>156</v>
      </c>
      <c r="BE325" s="368">
        <f>IF(N325="základní",J325,0)</f>
        <v>0</v>
      </c>
      <c r="BF325" s="368">
        <f>IF(N325="snížená",J325,0)</f>
        <v>0</v>
      </c>
      <c r="BG325" s="368">
        <f>IF(N325="zákl. přenesená",J325,0)</f>
        <v>0</v>
      </c>
      <c r="BH325" s="368">
        <f>IF(N325="sníž. přenesená",J325,0)</f>
        <v>0</v>
      </c>
      <c r="BI325" s="368">
        <f>IF(N325="nulová",J325,0)</f>
        <v>0</v>
      </c>
      <c r="BJ325" s="141" t="s">
        <v>81</v>
      </c>
      <c r="BK325" s="368">
        <f>ROUND(I325*H325,2)</f>
        <v>0</v>
      </c>
      <c r="BL325" s="141" t="s">
        <v>163</v>
      </c>
      <c r="BM325" s="367" t="s">
        <v>517</v>
      </c>
    </row>
    <row r="326" spans="1:65" s="276" customFormat="1">
      <c r="B326" s="373"/>
      <c r="D326" s="273" t="s">
        <v>164</v>
      </c>
      <c r="E326" s="277" t="s">
        <v>1</v>
      </c>
      <c r="F326" s="278" t="s">
        <v>972</v>
      </c>
      <c r="H326" s="279">
        <v>179.07499999999999</v>
      </c>
      <c r="I326" s="102"/>
      <c r="L326" s="373"/>
      <c r="M326" s="374"/>
      <c r="N326" s="375"/>
      <c r="O326" s="375"/>
      <c r="P326" s="375"/>
      <c r="Q326" s="375"/>
      <c r="R326" s="375"/>
      <c r="S326" s="375"/>
      <c r="T326" s="376"/>
      <c r="AT326" s="277" t="s">
        <v>164</v>
      </c>
      <c r="AU326" s="277" t="s">
        <v>83</v>
      </c>
      <c r="AV326" s="276" t="s">
        <v>83</v>
      </c>
      <c r="AW326" s="276" t="s">
        <v>30</v>
      </c>
      <c r="AX326" s="276" t="s">
        <v>73</v>
      </c>
      <c r="AY326" s="277" t="s">
        <v>156</v>
      </c>
    </row>
    <row r="327" spans="1:65" s="280" customFormat="1">
      <c r="B327" s="377"/>
      <c r="D327" s="273" t="s">
        <v>164</v>
      </c>
      <c r="E327" s="281" t="s">
        <v>1</v>
      </c>
      <c r="F327" s="282" t="s">
        <v>167</v>
      </c>
      <c r="H327" s="283">
        <v>179.07499999999999</v>
      </c>
      <c r="I327" s="108"/>
      <c r="L327" s="377"/>
      <c r="M327" s="378"/>
      <c r="N327" s="379"/>
      <c r="O327" s="379"/>
      <c r="P327" s="379"/>
      <c r="Q327" s="379"/>
      <c r="R327" s="379"/>
      <c r="S327" s="379"/>
      <c r="T327" s="380"/>
      <c r="AT327" s="281" t="s">
        <v>164</v>
      </c>
      <c r="AU327" s="281" t="s">
        <v>83</v>
      </c>
      <c r="AV327" s="280" t="s">
        <v>163</v>
      </c>
      <c r="AW327" s="280" t="s">
        <v>30</v>
      </c>
      <c r="AX327" s="280" t="s">
        <v>81</v>
      </c>
      <c r="AY327" s="281" t="s">
        <v>156</v>
      </c>
    </row>
    <row r="328" spans="1:65" s="168" customFormat="1" ht="33" customHeight="1">
      <c r="A328" s="162"/>
      <c r="B328" s="163"/>
      <c r="C328" s="266" t="s">
        <v>341</v>
      </c>
      <c r="D328" s="266" t="s">
        <v>158</v>
      </c>
      <c r="E328" s="267" t="s">
        <v>669</v>
      </c>
      <c r="F328" s="268" t="s">
        <v>670</v>
      </c>
      <c r="G328" s="269" t="s">
        <v>659</v>
      </c>
      <c r="H328" s="270">
        <v>9.4250000000000007</v>
      </c>
      <c r="I328" s="87"/>
      <c r="J328" s="271">
        <f>ROUND(I328*H328,2)</f>
        <v>0</v>
      </c>
      <c r="K328" s="268" t="s">
        <v>162</v>
      </c>
      <c r="L328" s="163"/>
      <c r="M328" s="363" t="s">
        <v>1</v>
      </c>
      <c r="N328" s="364" t="s">
        <v>38</v>
      </c>
      <c r="O328" s="210"/>
      <c r="P328" s="365">
        <f>O328*H328</f>
        <v>0</v>
      </c>
      <c r="Q328" s="365">
        <v>0</v>
      </c>
      <c r="R328" s="365">
        <f>Q328*H328</f>
        <v>0</v>
      </c>
      <c r="S328" s="365">
        <v>0</v>
      </c>
      <c r="T328" s="366">
        <f>S328*H328</f>
        <v>0</v>
      </c>
      <c r="U328" s="162"/>
      <c r="V328" s="162"/>
      <c r="W328" s="162"/>
      <c r="X328" s="162"/>
      <c r="Y328" s="162"/>
      <c r="Z328" s="162"/>
      <c r="AA328" s="162"/>
      <c r="AB328" s="162"/>
      <c r="AC328" s="162"/>
      <c r="AD328" s="162"/>
      <c r="AE328" s="162"/>
      <c r="AR328" s="367" t="s">
        <v>163</v>
      </c>
      <c r="AT328" s="367" t="s">
        <v>158</v>
      </c>
      <c r="AU328" s="367" t="s">
        <v>83</v>
      </c>
      <c r="AY328" s="141" t="s">
        <v>156</v>
      </c>
      <c r="BE328" s="368">
        <f>IF(N328="základní",J328,0)</f>
        <v>0</v>
      </c>
      <c r="BF328" s="368">
        <f>IF(N328="snížená",J328,0)</f>
        <v>0</v>
      </c>
      <c r="BG328" s="368">
        <f>IF(N328="zákl. přenesená",J328,0)</f>
        <v>0</v>
      </c>
      <c r="BH328" s="368">
        <f>IF(N328="sníž. přenesená",J328,0)</f>
        <v>0</v>
      </c>
      <c r="BI328" s="368">
        <f>IF(N328="nulová",J328,0)</f>
        <v>0</v>
      </c>
      <c r="BJ328" s="141" t="s">
        <v>81</v>
      </c>
      <c r="BK328" s="368">
        <f>ROUND(I328*H328,2)</f>
        <v>0</v>
      </c>
      <c r="BL328" s="141" t="s">
        <v>163</v>
      </c>
      <c r="BM328" s="367" t="s">
        <v>522</v>
      </c>
    </row>
    <row r="329" spans="1:65" s="260" customFormat="1" ht="22.9" customHeight="1">
      <c r="B329" s="356"/>
      <c r="D329" s="261" t="s">
        <v>72</v>
      </c>
      <c r="E329" s="264" t="s">
        <v>672</v>
      </c>
      <c r="F329" s="264" t="s">
        <v>673</v>
      </c>
      <c r="I329" s="79"/>
      <c r="J329" s="265">
        <f>BK329</f>
        <v>0</v>
      </c>
      <c r="L329" s="356"/>
      <c r="M329" s="357"/>
      <c r="N329" s="358"/>
      <c r="O329" s="358"/>
      <c r="P329" s="359">
        <f>P330</f>
        <v>0</v>
      </c>
      <c r="Q329" s="358"/>
      <c r="R329" s="359">
        <f>R330</f>
        <v>0</v>
      </c>
      <c r="S329" s="358"/>
      <c r="T329" s="360">
        <f>T330</f>
        <v>0</v>
      </c>
      <c r="AR329" s="261" t="s">
        <v>81</v>
      </c>
      <c r="AT329" s="361" t="s">
        <v>72</v>
      </c>
      <c r="AU329" s="361" t="s">
        <v>81</v>
      </c>
      <c r="AY329" s="261" t="s">
        <v>156</v>
      </c>
      <c r="BK329" s="362">
        <f>BK330</f>
        <v>0</v>
      </c>
    </row>
    <row r="330" spans="1:65" s="168" customFormat="1" ht="16.5" customHeight="1">
      <c r="A330" s="162"/>
      <c r="B330" s="163"/>
      <c r="C330" s="266" t="s">
        <v>519</v>
      </c>
      <c r="D330" s="266" t="s">
        <v>158</v>
      </c>
      <c r="E330" s="267" t="s">
        <v>675</v>
      </c>
      <c r="F330" s="268" t="s">
        <v>676</v>
      </c>
      <c r="G330" s="269" t="s">
        <v>659</v>
      </c>
      <c r="H330" s="270">
        <v>36.5</v>
      </c>
      <c r="I330" s="87"/>
      <c r="J330" s="271">
        <f>ROUND(I330*H330,2)</f>
        <v>0</v>
      </c>
      <c r="K330" s="268" t="s">
        <v>162</v>
      </c>
      <c r="L330" s="163"/>
      <c r="M330" s="363" t="s">
        <v>1</v>
      </c>
      <c r="N330" s="364" t="s">
        <v>38</v>
      </c>
      <c r="O330" s="210"/>
      <c r="P330" s="365">
        <f>O330*H330</f>
        <v>0</v>
      </c>
      <c r="Q330" s="365">
        <v>0</v>
      </c>
      <c r="R330" s="365">
        <f>Q330*H330</f>
        <v>0</v>
      </c>
      <c r="S330" s="365">
        <v>0</v>
      </c>
      <c r="T330" s="366">
        <f>S330*H330</f>
        <v>0</v>
      </c>
      <c r="U330" s="162"/>
      <c r="V330" s="162"/>
      <c r="W330" s="162"/>
      <c r="X330" s="162"/>
      <c r="Y330" s="162"/>
      <c r="Z330" s="162"/>
      <c r="AA330" s="162"/>
      <c r="AB330" s="162"/>
      <c r="AC330" s="162"/>
      <c r="AD330" s="162"/>
      <c r="AE330" s="162"/>
      <c r="AR330" s="367" t="s">
        <v>163</v>
      </c>
      <c r="AT330" s="367" t="s">
        <v>158</v>
      </c>
      <c r="AU330" s="367" t="s">
        <v>83</v>
      </c>
      <c r="AY330" s="141" t="s">
        <v>156</v>
      </c>
      <c r="BE330" s="368">
        <f>IF(N330="základní",J330,0)</f>
        <v>0</v>
      </c>
      <c r="BF330" s="368">
        <f>IF(N330="snížená",J330,0)</f>
        <v>0</v>
      </c>
      <c r="BG330" s="368">
        <f>IF(N330="zákl. přenesená",J330,0)</f>
        <v>0</v>
      </c>
      <c r="BH330" s="368">
        <f>IF(N330="sníž. přenesená",J330,0)</f>
        <v>0</v>
      </c>
      <c r="BI330" s="368">
        <f>IF(N330="nulová",J330,0)</f>
        <v>0</v>
      </c>
      <c r="BJ330" s="141" t="s">
        <v>81</v>
      </c>
      <c r="BK330" s="368">
        <f>ROUND(I330*H330,2)</f>
        <v>0</v>
      </c>
      <c r="BL330" s="141" t="s">
        <v>163</v>
      </c>
      <c r="BM330" s="367" t="s">
        <v>546</v>
      </c>
    </row>
    <row r="331" spans="1:65" s="260" customFormat="1" ht="25.9" customHeight="1">
      <c r="B331" s="356"/>
      <c r="D331" s="261" t="s">
        <v>72</v>
      </c>
      <c r="E331" s="262" t="s">
        <v>678</v>
      </c>
      <c r="F331" s="262" t="s">
        <v>679</v>
      </c>
      <c r="I331" s="79"/>
      <c r="J331" s="263">
        <f>BK331</f>
        <v>0</v>
      </c>
      <c r="L331" s="356"/>
      <c r="M331" s="357"/>
      <c r="N331" s="358"/>
      <c r="O331" s="358"/>
      <c r="P331" s="359">
        <f>P332+P358</f>
        <v>0</v>
      </c>
      <c r="Q331" s="358"/>
      <c r="R331" s="359">
        <f>R332+R358</f>
        <v>1.5013871499999998</v>
      </c>
      <c r="S331" s="358"/>
      <c r="T331" s="360">
        <f>T332+T358</f>
        <v>0.73915299999999995</v>
      </c>
      <c r="AR331" s="261" t="s">
        <v>83</v>
      </c>
      <c r="AT331" s="361" t="s">
        <v>72</v>
      </c>
      <c r="AU331" s="361" t="s">
        <v>73</v>
      </c>
      <c r="AY331" s="261" t="s">
        <v>156</v>
      </c>
      <c r="BK331" s="362">
        <f>BK332+BK358</f>
        <v>0</v>
      </c>
    </row>
    <row r="332" spans="1:65" s="260" customFormat="1" ht="22.9" customHeight="1">
      <c r="B332" s="356"/>
      <c r="D332" s="261" t="s">
        <v>72</v>
      </c>
      <c r="E332" s="264" t="s">
        <v>837</v>
      </c>
      <c r="F332" s="264" t="s">
        <v>838</v>
      </c>
      <c r="I332" s="79"/>
      <c r="J332" s="265">
        <f>BK332</f>
        <v>0</v>
      </c>
      <c r="L332" s="356"/>
      <c r="M332" s="357"/>
      <c r="N332" s="358"/>
      <c r="O332" s="358"/>
      <c r="P332" s="359">
        <f>SUM(P333:P357)</f>
        <v>0</v>
      </c>
      <c r="Q332" s="358"/>
      <c r="R332" s="359">
        <f>SUM(R333:R357)</f>
        <v>0.84909475000000001</v>
      </c>
      <c r="S332" s="358"/>
      <c r="T332" s="360">
        <f>SUM(T333:T357)</f>
        <v>0.73915299999999995</v>
      </c>
      <c r="AR332" s="261" t="s">
        <v>83</v>
      </c>
      <c r="AT332" s="361" t="s">
        <v>72</v>
      </c>
      <c r="AU332" s="361" t="s">
        <v>81</v>
      </c>
      <c r="AY332" s="261" t="s">
        <v>156</v>
      </c>
      <c r="BK332" s="362">
        <f>SUM(BK333:BK357)</f>
        <v>0</v>
      </c>
    </row>
    <row r="333" spans="1:65" s="168" customFormat="1" ht="16.5" customHeight="1">
      <c r="A333" s="162"/>
      <c r="B333" s="163"/>
      <c r="C333" s="266" t="s">
        <v>347</v>
      </c>
      <c r="D333" s="266" t="s">
        <v>158</v>
      </c>
      <c r="E333" s="267" t="s">
        <v>839</v>
      </c>
      <c r="F333" s="268" t="s">
        <v>840</v>
      </c>
      <c r="G333" s="269" t="s">
        <v>355</v>
      </c>
      <c r="H333" s="270">
        <v>123.9</v>
      </c>
      <c r="I333" s="87"/>
      <c r="J333" s="271">
        <f>ROUND(I333*H333,2)</f>
        <v>0</v>
      </c>
      <c r="K333" s="268" t="s">
        <v>162</v>
      </c>
      <c r="L333" s="163"/>
      <c r="M333" s="363" t="s">
        <v>1</v>
      </c>
      <c r="N333" s="364" t="s">
        <v>38</v>
      </c>
      <c r="O333" s="210"/>
      <c r="P333" s="365">
        <f>O333*H333</f>
        <v>0</v>
      </c>
      <c r="Q333" s="365">
        <v>0</v>
      </c>
      <c r="R333" s="365">
        <f>Q333*H333</f>
        <v>0</v>
      </c>
      <c r="S333" s="365">
        <v>1.67E-3</v>
      </c>
      <c r="T333" s="366">
        <f>S333*H333</f>
        <v>0.20691300000000001</v>
      </c>
      <c r="U333" s="162"/>
      <c r="V333" s="162"/>
      <c r="W333" s="162"/>
      <c r="X333" s="162"/>
      <c r="Y333" s="162"/>
      <c r="Z333" s="162"/>
      <c r="AA333" s="162"/>
      <c r="AB333" s="162"/>
      <c r="AC333" s="162"/>
      <c r="AD333" s="162"/>
      <c r="AE333" s="162"/>
      <c r="AR333" s="367" t="s">
        <v>201</v>
      </c>
      <c r="AT333" s="367" t="s">
        <v>158</v>
      </c>
      <c r="AU333" s="367" t="s">
        <v>83</v>
      </c>
      <c r="AY333" s="141" t="s">
        <v>156</v>
      </c>
      <c r="BE333" s="368">
        <f>IF(N333="základní",J333,0)</f>
        <v>0</v>
      </c>
      <c r="BF333" s="368">
        <f>IF(N333="snížená",J333,0)</f>
        <v>0</v>
      </c>
      <c r="BG333" s="368">
        <f>IF(N333="zákl. přenesená",J333,0)</f>
        <v>0</v>
      </c>
      <c r="BH333" s="368">
        <f>IF(N333="sníž. přenesená",J333,0)</f>
        <v>0</v>
      </c>
      <c r="BI333" s="368">
        <f>IF(N333="nulová",J333,0)</f>
        <v>0</v>
      </c>
      <c r="BJ333" s="141" t="s">
        <v>81</v>
      </c>
      <c r="BK333" s="368">
        <f>ROUND(I333*H333,2)</f>
        <v>0</v>
      </c>
      <c r="BL333" s="141" t="s">
        <v>201</v>
      </c>
      <c r="BM333" s="367" t="s">
        <v>551</v>
      </c>
    </row>
    <row r="334" spans="1:65" s="272" customFormat="1">
      <c r="B334" s="369"/>
      <c r="D334" s="273" t="s">
        <v>164</v>
      </c>
      <c r="E334" s="274" t="s">
        <v>1</v>
      </c>
      <c r="F334" s="275" t="s">
        <v>285</v>
      </c>
      <c r="H334" s="274" t="s">
        <v>1</v>
      </c>
      <c r="I334" s="96"/>
      <c r="L334" s="369"/>
      <c r="M334" s="370"/>
      <c r="N334" s="371"/>
      <c r="O334" s="371"/>
      <c r="P334" s="371"/>
      <c r="Q334" s="371"/>
      <c r="R334" s="371"/>
      <c r="S334" s="371"/>
      <c r="T334" s="372"/>
      <c r="AT334" s="274" t="s">
        <v>164</v>
      </c>
      <c r="AU334" s="274" t="s">
        <v>83</v>
      </c>
      <c r="AV334" s="272" t="s">
        <v>81</v>
      </c>
      <c r="AW334" s="272" t="s">
        <v>30</v>
      </c>
      <c r="AX334" s="272" t="s">
        <v>73</v>
      </c>
      <c r="AY334" s="274" t="s">
        <v>156</v>
      </c>
    </row>
    <row r="335" spans="1:65" s="272" customFormat="1">
      <c r="B335" s="369"/>
      <c r="D335" s="273" t="s">
        <v>164</v>
      </c>
      <c r="E335" s="274" t="s">
        <v>1</v>
      </c>
      <c r="F335" s="275" t="s">
        <v>359</v>
      </c>
      <c r="H335" s="274" t="s">
        <v>1</v>
      </c>
      <c r="I335" s="96"/>
      <c r="L335" s="369"/>
      <c r="M335" s="370"/>
      <c r="N335" s="371"/>
      <c r="O335" s="371"/>
      <c r="P335" s="371"/>
      <c r="Q335" s="371"/>
      <c r="R335" s="371"/>
      <c r="S335" s="371"/>
      <c r="T335" s="372"/>
      <c r="AT335" s="274" t="s">
        <v>164</v>
      </c>
      <c r="AU335" s="274" t="s">
        <v>83</v>
      </c>
      <c r="AV335" s="272" t="s">
        <v>81</v>
      </c>
      <c r="AW335" s="272" t="s">
        <v>30</v>
      </c>
      <c r="AX335" s="272" t="s">
        <v>73</v>
      </c>
      <c r="AY335" s="274" t="s">
        <v>156</v>
      </c>
    </row>
    <row r="336" spans="1:65" s="276" customFormat="1">
      <c r="B336" s="373"/>
      <c r="D336" s="273" t="s">
        <v>164</v>
      </c>
      <c r="E336" s="277" t="s">
        <v>1</v>
      </c>
      <c r="F336" s="278" t="s">
        <v>932</v>
      </c>
      <c r="H336" s="279">
        <v>123.9</v>
      </c>
      <c r="I336" s="102"/>
      <c r="L336" s="373"/>
      <c r="M336" s="374"/>
      <c r="N336" s="375"/>
      <c r="O336" s="375"/>
      <c r="P336" s="375"/>
      <c r="Q336" s="375"/>
      <c r="R336" s="375"/>
      <c r="S336" s="375"/>
      <c r="T336" s="376"/>
      <c r="AT336" s="277" t="s">
        <v>164</v>
      </c>
      <c r="AU336" s="277" t="s">
        <v>83</v>
      </c>
      <c r="AV336" s="276" t="s">
        <v>83</v>
      </c>
      <c r="AW336" s="276" t="s">
        <v>30</v>
      </c>
      <c r="AX336" s="276" t="s">
        <v>73</v>
      </c>
      <c r="AY336" s="277" t="s">
        <v>156</v>
      </c>
    </row>
    <row r="337" spans="1:65" s="280" customFormat="1">
      <c r="B337" s="377"/>
      <c r="D337" s="273" t="s">
        <v>164</v>
      </c>
      <c r="E337" s="281" t="s">
        <v>1</v>
      </c>
      <c r="F337" s="282" t="s">
        <v>167</v>
      </c>
      <c r="H337" s="283">
        <v>123.9</v>
      </c>
      <c r="I337" s="108"/>
      <c r="L337" s="377"/>
      <c r="M337" s="378"/>
      <c r="N337" s="379"/>
      <c r="O337" s="379"/>
      <c r="P337" s="379"/>
      <c r="Q337" s="379"/>
      <c r="R337" s="379"/>
      <c r="S337" s="379"/>
      <c r="T337" s="380"/>
      <c r="AT337" s="281" t="s">
        <v>164</v>
      </c>
      <c r="AU337" s="281" t="s">
        <v>83</v>
      </c>
      <c r="AV337" s="280" t="s">
        <v>163</v>
      </c>
      <c r="AW337" s="280" t="s">
        <v>30</v>
      </c>
      <c r="AX337" s="280" t="s">
        <v>81</v>
      </c>
      <c r="AY337" s="281" t="s">
        <v>156</v>
      </c>
    </row>
    <row r="338" spans="1:65" s="168" customFormat="1" ht="21.75" customHeight="1">
      <c r="A338" s="162"/>
      <c r="B338" s="163"/>
      <c r="C338" s="266" t="s">
        <v>548</v>
      </c>
      <c r="D338" s="266" t="s">
        <v>158</v>
      </c>
      <c r="E338" s="267" t="s">
        <v>973</v>
      </c>
      <c r="F338" s="268" t="s">
        <v>974</v>
      </c>
      <c r="G338" s="269" t="s">
        <v>355</v>
      </c>
      <c r="H338" s="270">
        <v>168</v>
      </c>
      <c r="I338" s="87"/>
      <c r="J338" s="271">
        <f>ROUND(I338*H338,2)</f>
        <v>0</v>
      </c>
      <c r="K338" s="268" t="s">
        <v>162</v>
      </c>
      <c r="L338" s="163"/>
      <c r="M338" s="363" t="s">
        <v>1</v>
      </c>
      <c r="N338" s="364" t="s">
        <v>38</v>
      </c>
      <c r="O338" s="210"/>
      <c r="P338" s="365">
        <f>O338*H338</f>
        <v>0</v>
      </c>
      <c r="Q338" s="365">
        <v>0</v>
      </c>
      <c r="R338" s="365">
        <f>Q338*H338</f>
        <v>0</v>
      </c>
      <c r="S338" s="365">
        <v>2.2300000000000002E-3</v>
      </c>
      <c r="T338" s="366">
        <f>S338*H338</f>
        <v>0.37464000000000003</v>
      </c>
      <c r="U338" s="162"/>
      <c r="V338" s="162"/>
      <c r="W338" s="162"/>
      <c r="X338" s="162"/>
      <c r="Y338" s="162"/>
      <c r="Z338" s="162"/>
      <c r="AA338" s="162"/>
      <c r="AB338" s="162"/>
      <c r="AC338" s="162"/>
      <c r="AD338" s="162"/>
      <c r="AE338" s="162"/>
      <c r="AR338" s="367" t="s">
        <v>201</v>
      </c>
      <c r="AT338" s="367" t="s">
        <v>158</v>
      </c>
      <c r="AU338" s="367" t="s">
        <v>83</v>
      </c>
      <c r="AY338" s="141" t="s">
        <v>156</v>
      </c>
      <c r="BE338" s="368">
        <f>IF(N338="základní",J338,0)</f>
        <v>0</v>
      </c>
      <c r="BF338" s="368">
        <f>IF(N338="snížená",J338,0)</f>
        <v>0</v>
      </c>
      <c r="BG338" s="368">
        <f>IF(N338="zákl. přenesená",J338,0)</f>
        <v>0</v>
      </c>
      <c r="BH338" s="368">
        <f>IF(N338="sníž. přenesená",J338,0)</f>
        <v>0</v>
      </c>
      <c r="BI338" s="368">
        <f>IF(N338="nulová",J338,0)</f>
        <v>0</v>
      </c>
      <c r="BJ338" s="141" t="s">
        <v>81</v>
      </c>
      <c r="BK338" s="368">
        <f>ROUND(I338*H338,2)</f>
        <v>0</v>
      </c>
      <c r="BL338" s="141" t="s">
        <v>201</v>
      </c>
      <c r="BM338" s="367" t="s">
        <v>555</v>
      </c>
    </row>
    <row r="339" spans="1:65" s="272" customFormat="1">
      <c r="B339" s="369"/>
      <c r="D339" s="273" t="s">
        <v>164</v>
      </c>
      <c r="E339" s="274" t="s">
        <v>1</v>
      </c>
      <c r="F339" s="275" t="s">
        <v>566</v>
      </c>
      <c r="H339" s="274" t="s">
        <v>1</v>
      </c>
      <c r="I339" s="96"/>
      <c r="L339" s="369"/>
      <c r="M339" s="370"/>
      <c r="N339" s="371"/>
      <c r="O339" s="371"/>
      <c r="P339" s="371"/>
      <c r="Q339" s="371"/>
      <c r="R339" s="371"/>
      <c r="S339" s="371"/>
      <c r="T339" s="372"/>
      <c r="AT339" s="274" t="s">
        <v>164</v>
      </c>
      <c r="AU339" s="274" t="s">
        <v>83</v>
      </c>
      <c r="AV339" s="272" t="s">
        <v>81</v>
      </c>
      <c r="AW339" s="272" t="s">
        <v>30</v>
      </c>
      <c r="AX339" s="272" t="s">
        <v>73</v>
      </c>
      <c r="AY339" s="274" t="s">
        <v>156</v>
      </c>
    </row>
    <row r="340" spans="1:65" s="276" customFormat="1">
      <c r="B340" s="373"/>
      <c r="D340" s="273" t="s">
        <v>164</v>
      </c>
      <c r="E340" s="277" t="s">
        <v>1</v>
      </c>
      <c r="F340" s="278" t="s">
        <v>975</v>
      </c>
      <c r="H340" s="279">
        <v>168</v>
      </c>
      <c r="I340" s="102"/>
      <c r="L340" s="373"/>
      <c r="M340" s="374"/>
      <c r="N340" s="375"/>
      <c r="O340" s="375"/>
      <c r="P340" s="375"/>
      <c r="Q340" s="375"/>
      <c r="R340" s="375"/>
      <c r="S340" s="375"/>
      <c r="T340" s="376"/>
      <c r="AT340" s="277" t="s">
        <v>164</v>
      </c>
      <c r="AU340" s="277" t="s">
        <v>83</v>
      </c>
      <c r="AV340" s="276" t="s">
        <v>83</v>
      </c>
      <c r="AW340" s="276" t="s">
        <v>30</v>
      </c>
      <c r="AX340" s="276" t="s">
        <v>73</v>
      </c>
      <c r="AY340" s="277" t="s">
        <v>156</v>
      </c>
    </row>
    <row r="341" spans="1:65" s="280" customFormat="1">
      <c r="B341" s="377"/>
      <c r="D341" s="273" t="s">
        <v>164</v>
      </c>
      <c r="E341" s="281" t="s">
        <v>1</v>
      </c>
      <c r="F341" s="282" t="s">
        <v>167</v>
      </c>
      <c r="H341" s="283">
        <v>168</v>
      </c>
      <c r="I341" s="108"/>
      <c r="L341" s="377"/>
      <c r="M341" s="378"/>
      <c r="N341" s="379"/>
      <c r="O341" s="379"/>
      <c r="P341" s="379"/>
      <c r="Q341" s="379"/>
      <c r="R341" s="379"/>
      <c r="S341" s="379"/>
      <c r="T341" s="380"/>
      <c r="AT341" s="281" t="s">
        <v>164</v>
      </c>
      <c r="AU341" s="281" t="s">
        <v>83</v>
      </c>
      <c r="AV341" s="280" t="s">
        <v>163</v>
      </c>
      <c r="AW341" s="280" t="s">
        <v>30</v>
      </c>
      <c r="AX341" s="280" t="s">
        <v>81</v>
      </c>
      <c r="AY341" s="281" t="s">
        <v>156</v>
      </c>
    </row>
    <row r="342" spans="1:65" s="168" customFormat="1" ht="16.5" customHeight="1">
      <c r="A342" s="162"/>
      <c r="B342" s="163"/>
      <c r="C342" s="266" t="s">
        <v>356</v>
      </c>
      <c r="D342" s="266" t="s">
        <v>158</v>
      </c>
      <c r="E342" s="267" t="s">
        <v>843</v>
      </c>
      <c r="F342" s="268" t="s">
        <v>844</v>
      </c>
      <c r="G342" s="269" t="s">
        <v>355</v>
      </c>
      <c r="H342" s="270">
        <v>40</v>
      </c>
      <c r="I342" s="87"/>
      <c r="J342" s="271">
        <f>ROUND(I342*H342,2)</f>
        <v>0</v>
      </c>
      <c r="K342" s="268" t="s">
        <v>162</v>
      </c>
      <c r="L342" s="163"/>
      <c r="M342" s="363" t="s">
        <v>1</v>
      </c>
      <c r="N342" s="364" t="s">
        <v>38</v>
      </c>
      <c r="O342" s="210"/>
      <c r="P342" s="365">
        <f>O342*H342</f>
        <v>0</v>
      </c>
      <c r="Q342" s="365">
        <v>0</v>
      </c>
      <c r="R342" s="365">
        <f>Q342*H342</f>
        <v>0</v>
      </c>
      <c r="S342" s="365">
        <v>3.9399999999999999E-3</v>
      </c>
      <c r="T342" s="366">
        <f>S342*H342</f>
        <v>0.15759999999999999</v>
      </c>
      <c r="U342" s="162"/>
      <c r="V342" s="162"/>
      <c r="W342" s="162"/>
      <c r="X342" s="162"/>
      <c r="Y342" s="162"/>
      <c r="Z342" s="162"/>
      <c r="AA342" s="162"/>
      <c r="AB342" s="162"/>
      <c r="AC342" s="162"/>
      <c r="AD342" s="162"/>
      <c r="AE342" s="162"/>
      <c r="AR342" s="367" t="s">
        <v>201</v>
      </c>
      <c r="AT342" s="367" t="s">
        <v>158</v>
      </c>
      <c r="AU342" s="367" t="s">
        <v>83</v>
      </c>
      <c r="AY342" s="141" t="s">
        <v>156</v>
      </c>
      <c r="BE342" s="368">
        <f>IF(N342="základní",J342,0)</f>
        <v>0</v>
      </c>
      <c r="BF342" s="368">
        <f>IF(N342="snížená",J342,0)</f>
        <v>0</v>
      </c>
      <c r="BG342" s="368">
        <f>IF(N342="zákl. přenesená",J342,0)</f>
        <v>0</v>
      </c>
      <c r="BH342" s="368">
        <f>IF(N342="sníž. přenesená",J342,0)</f>
        <v>0</v>
      </c>
      <c r="BI342" s="368">
        <f>IF(N342="nulová",J342,0)</f>
        <v>0</v>
      </c>
      <c r="BJ342" s="141" t="s">
        <v>81</v>
      </c>
      <c r="BK342" s="368">
        <f>ROUND(I342*H342,2)</f>
        <v>0</v>
      </c>
      <c r="BL342" s="141" t="s">
        <v>201</v>
      </c>
      <c r="BM342" s="367" t="s">
        <v>560</v>
      </c>
    </row>
    <row r="343" spans="1:65" s="272" customFormat="1">
      <c r="B343" s="369"/>
      <c r="D343" s="273" t="s">
        <v>164</v>
      </c>
      <c r="E343" s="274" t="s">
        <v>1</v>
      </c>
      <c r="F343" s="275" t="s">
        <v>566</v>
      </c>
      <c r="H343" s="274" t="s">
        <v>1</v>
      </c>
      <c r="I343" s="96"/>
      <c r="L343" s="369"/>
      <c r="M343" s="370"/>
      <c r="N343" s="371"/>
      <c r="O343" s="371"/>
      <c r="P343" s="371"/>
      <c r="Q343" s="371"/>
      <c r="R343" s="371"/>
      <c r="S343" s="371"/>
      <c r="T343" s="372"/>
      <c r="AT343" s="274" t="s">
        <v>164</v>
      </c>
      <c r="AU343" s="274" t="s">
        <v>83</v>
      </c>
      <c r="AV343" s="272" t="s">
        <v>81</v>
      </c>
      <c r="AW343" s="272" t="s">
        <v>30</v>
      </c>
      <c r="AX343" s="272" t="s">
        <v>73</v>
      </c>
      <c r="AY343" s="274" t="s">
        <v>156</v>
      </c>
    </row>
    <row r="344" spans="1:65" s="276" customFormat="1">
      <c r="B344" s="373"/>
      <c r="D344" s="273" t="s">
        <v>164</v>
      </c>
      <c r="E344" s="277" t="s">
        <v>1</v>
      </c>
      <c r="F344" s="278" t="s">
        <v>976</v>
      </c>
      <c r="H344" s="279">
        <v>40</v>
      </c>
      <c r="I344" s="102"/>
      <c r="L344" s="373"/>
      <c r="M344" s="374"/>
      <c r="N344" s="375"/>
      <c r="O344" s="375"/>
      <c r="P344" s="375"/>
      <c r="Q344" s="375"/>
      <c r="R344" s="375"/>
      <c r="S344" s="375"/>
      <c r="T344" s="376"/>
      <c r="AT344" s="277" t="s">
        <v>164</v>
      </c>
      <c r="AU344" s="277" t="s">
        <v>83</v>
      </c>
      <c r="AV344" s="276" t="s">
        <v>83</v>
      </c>
      <c r="AW344" s="276" t="s">
        <v>30</v>
      </c>
      <c r="AX344" s="276" t="s">
        <v>73</v>
      </c>
      <c r="AY344" s="277" t="s">
        <v>156</v>
      </c>
    </row>
    <row r="345" spans="1:65" s="280" customFormat="1">
      <c r="B345" s="377"/>
      <c r="D345" s="273" t="s">
        <v>164</v>
      </c>
      <c r="E345" s="281" t="s">
        <v>1</v>
      </c>
      <c r="F345" s="282" t="s">
        <v>167</v>
      </c>
      <c r="H345" s="283">
        <v>40</v>
      </c>
      <c r="I345" s="108"/>
      <c r="L345" s="377"/>
      <c r="M345" s="378"/>
      <c r="N345" s="379"/>
      <c r="O345" s="379"/>
      <c r="P345" s="379"/>
      <c r="Q345" s="379"/>
      <c r="R345" s="379"/>
      <c r="S345" s="379"/>
      <c r="T345" s="380"/>
      <c r="AT345" s="281" t="s">
        <v>164</v>
      </c>
      <c r="AU345" s="281" t="s">
        <v>83</v>
      </c>
      <c r="AV345" s="280" t="s">
        <v>163</v>
      </c>
      <c r="AW345" s="280" t="s">
        <v>30</v>
      </c>
      <c r="AX345" s="280" t="s">
        <v>81</v>
      </c>
      <c r="AY345" s="281" t="s">
        <v>156</v>
      </c>
    </row>
    <row r="346" spans="1:65" s="168" customFormat="1" ht="24.2" customHeight="1">
      <c r="A346" s="162"/>
      <c r="B346" s="163"/>
      <c r="C346" s="266" t="s">
        <v>557</v>
      </c>
      <c r="D346" s="266" t="s">
        <v>158</v>
      </c>
      <c r="E346" s="267" t="s">
        <v>853</v>
      </c>
      <c r="F346" s="268" t="s">
        <v>854</v>
      </c>
      <c r="G346" s="269" t="s">
        <v>355</v>
      </c>
      <c r="H346" s="270">
        <v>142.48500000000001</v>
      </c>
      <c r="I346" s="87"/>
      <c r="J346" s="271">
        <f>ROUND(I346*H346,2)</f>
        <v>0</v>
      </c>
      <c r="K346" s="268" t="s">
        <v>162</v>
      </c>
      <c r="L346" s="163"/>
      <c r="M346" s="363" t="s">
        <v>1</v>
      </c>
      <c r="N346" s="364" t="s">
        <v>38</v>
      </c>
      <c r="O346" s="210"/>
      <c r="P346" s="365">
        <f>O346*H346</f>
        <v>0</v>
      </c>
      <c r="Q346" s="365">
        <v>5.3499999999999997E-3</v>
      </c>
      <c r="R346" s="365">
        <f>Q346*H346</f>
        <v>0.76229475000000002</v>
      </c>
      <c r="S346" s="365">
        <v>0</v>
      </c>
      <c r="T346" s="366">
        <f>S346*H346</f>
        <v>0</v>
      </c>
      <c r="U346" s="162"/>
      <c r="V346" s="162"/>
      <c r="W346" s="162"/>
      <c r="X346" s="162"/>
      <c r="Y346" s="162"/>
      <c r="Z346" s="162"/>
      <c r="AA346" s="162"/>
      <c r="AB346" s="162"/>
      <c r="AC346" s="162"/>
      <c r="AD346" s="162"/>
      <c r="AE346" s="162"/>
      <c r="AR346" s="367" t="s">
        <v>201</v>
      </c>
      <c r="AT346" s="367" t="s">
        <v>158</v>
      </c>
      <c r="AU346" s="367" t="s">
        <v>83</v>
      </c>
      <c r="AY346" s="141" t="s">
        <v>156</v>
      </c>
      <c r="BE346" s="368">
        <f>IF(N346="základní",J346,0)</f>
        <v>0</v>
      </c>
      <c r="BF346" s="368">
        <f>IF(N346="snížená",J346,0)</f>
        <v>0</v>
      </c>
      <c r="BG346" s="368">
        <f>IF(N346="zákl. přenesená",J346,0)</f>
        <v>0</v>
      </c>
      <c r="BH346" s="368">
        <f>IF(N346="sníž. přenesená",J346,0)</f>
        <v>0</v>
      </c>
      <c r="BI346" s="368">
        <f>IF(N346="nulová",J346,0)</f>
        <v>0</v>
      </c>
      <c r="BJ346" s="141" t="s">
        <v>81</v>
      </c>
      <c r="BK346" s="368">
        <f>ROUND(I346*H346,2)</f>
        <v>0</v>
      </c>
      <c r="BL346" s="141" t="s">
        <v>201</v>
      </c>
      <c r="BM346" s="367" t="s">
        <v>564</v>
      </c>
    </row>
    <row r="347" spans="1:65" s="272" customFormat="1">
      <c r="B347" s="369"/>
      <c r="D347" s="273" t="s">
        <v>164</v>
      </c>
      <c r="E347" s="274" t="s">
        <v>1</v>
      </c>
      <c r="F347" s="275" t="s">
        <v>285</v>
      </c>
      <c r="H347" s="274" t="s">
        <v>1</v>
      </c>
      <c r="I347" s="96"/>
      <c r="L347" s="369"/>
      <c r="M347" s="370"/>
      <c r="N347" s="371"/>
      <c r="O347" s="371"/>
      <c r="P347" s="371"/>
      <c r="Q347" s="371"/>
      <c r="R347" s="371"/>
      <c r="S347" s="371"/>
      <c r="T347" s="372"/>
      <c r="AT347" s="274" t="s">
        <v>164</v>
      </c>
      <c r="AU347" s="274" t="s">
        <v>83</v>
      </c>
      <c r="AV347" s="272" t="s">
        <v>81</v>
      </c>
      <c r="AW347" s="272" t="s">
        <v>30</v>
      </c>
      <c r="AX347" s="272" t="s">
        <v>73</v>
      </c>
      <c r="AY347" s="274" t="s">
        <v>156</v>
      </c>
    </row>
    <row r="348" spans="1:65" s="272" customFormat="1">
      <c r="B348" s="369"/>
      <c r="D348" s="273" t="s">
        <v>164</v>
      </c>
      <c r="E348" s="274" t="s">
        <v>1</v>
      </c>
      <c r="F348" s="275" t="s">
        <v>359</v>
      </c>
      <c r="H348" s="274" t="s">
        <v>1</v>
      </c>
      <c r="I348" s="96"/>
      <c r="L348" s="369"/>
      <c r="M348" s="370"/>
      <c r="N348" s="371"/>
      <c r="O348" s="371"/>
      <c r="P348" s="371"/>
      <c r="Q348" s="371"/>
      <c r="R348" s="371"/>
      <c r="S348" s="371"/>
      <c r="T348" s="372"/>
      <c r="AT348" s="274" t="s">
        <v>164</v>
      </c>
      <c r="AU348" s="274" t="s">
        <v>83</v>
      </c>
      <c r="AV348" s="272" t="s">
        <v>81</v>
      </c>
      <c r="AW348" s="272" t="s">
        <v>30</v>
      </c>
      <c r="AX348" s="272" t="s">
        <v>73</v>
      </c>
      <c r="AY348" s="274" t="s">
        <v>156</v>
      </c>
    </row>
    <row r="349" spans="1:65" s="276" customFormat="1">
      <c r="B349" s="373"/>
      <c r="D349" s="273" t="s">
        <v>164</v>
      </c>
      <c r="E349" s="277" t="s">
        <v>1</v>
      </c>
      <c r="F349" s="278" t="s">
        <v>932</v>
      </c>
      <c r="H349" s="279">
        <v>123.9</v>
      </c>
      <c r="I349" s="102"/>
      <c r="L349" s="373"/>
      <c r="M349" s="374"/>
      <c r="N349" s="375"/>
      <c r="O349" s="375"/>
      <c r="P349" s="375"/>
      <c r="Q349" s="375"/>
      <c r="R349" s="375"/>
      <c r="S349" s="375"/>
      <c r="T349" s="376"/>
      <c r="AT349" s="277" t="s">
        <v>164</v>
      </c>
      <c r="AU349" s="277" t="s">
        <v>83</v>
      </c>
      <c r="AV349" s="276" t="s">
        <v>83</v>
      </c>
      <c r="AW349" s="276" t="s">
        <v>30</v>
      </c>
      <c r="AX349" s="276" t="s">
        <v>73</v>
      </c>
      <c r="AY349" s="277" t="s">
        <v>156</v>
      </c>
    </row>
    <row r="350" spans="1:65" s="280" customFormat="1">
      <c r="B350" s="377"/>
      <c r="D350" s="273" t="s">
        <v>164</v>
      </c>
      <c r="E350" s="281" t="s">
        <v>1</v>
      </c>
      <c r="F350" s="282" t="s">
        <v>167</v>
      </c>
      <c r="H350" s="283">
        <v>123.9</v>
      </c>
      <c r="I350" s="108"/>
      <c r="L350" s="377"/>
      <c r="M350" s="378"/>
      <c r="N350" s="379"/>
      <c r="O350" s="379"/>
      <c r="P350" s="379"/>
      <c r="Q350" s="379"/>
      <c r="R350" s="379"/>
      <c r="S350" s="379"/>
      <c r="T350" s="380"/>
      <c r="AT350" s="281" t="s">
        <v>164</v>
      </c>
      <c r="AU350" s="281" t="s">
        <v>83</v>
      </c>
      <c r="AV350" s="280" t="s">
        <v>163</v>
      </c>
      <c r="AW350" s="280" t="s">
        <v>30</v>
      </c>
      <c r="AX350" s="280" t="s">
        <v>73</v>
      </c>
      <c r="AY350" s="281" t="s">
        <v>156</v>
      </c>
    </row>
    <row r="351" spans="1:65" s="276" customFormat="1">
      <c r="B351" s="373"/>
      <c r="D351" s="273" t="s">
        <v>164</v>
      </c>
      <c r="E351" s="277" t="s">
        <v>1</v>
      </c>
      <c r="F351" s="278" t="s">
        <v>977</v>
      </c>
      <c r="H351" s="279">
        <v>142.48500000000001</v>
      </c>
      <c r="I351" s="102"/>
      <c r="L351" s="373"/>
      <c r="M351" s="374"/>
      <c r="N351" s="375"/>
      <c r="O351" s="375"/>
      <c r="P351" s="375"/>
      <c r="Q351" s="375"/>
      <c r="R351" s="375"/>
      <c r="S351" s="375"/>
      <c r="T351" s="376"/>
      <c r="AT351" s="277" t="s">
        <v>164</v>
      </c>
      <c r="AU351" s="277" t="s">
        <v>83</v>
      </c>
      <c r="AV351" s="276" t="s">
        <v>83</v>
      </c>
      <c r="AW351" s="276" t="s">
        <v>30</v>
      </c>
      <c r="AX351" s="276" t="s">
        <v>73</v>
      </c>
      <c r="AY351" s="277" t="s">
        <v>156</v>
      </c>
    </row>
    <row r="352" spans="1:65" s="280" customFormat="1">
      <c r="B352" s="377"/>
      <c r="D352" s="273" t="s">
        <v>164</v>
      </c>
      <c r="E352" s="281" t="s">
        <v>1</v>
      </c>
      <c r="F352" s="282" t="s">
        <v>167</v>
      </c>
      <c r="H352" s="283">
        <v>142.48500000000001</v>
      </c>
      <c r="I352" s="108"/>
      <c r="L352" s="377"/>
      <c r="M352" s="378"/>
      <c r="N352" s="379"/>
      <c r="O352" s="379"/>
      <c r="P352" s="379"/>
      <c r="Q352" s="379"/>
      <c r="R352" s="379"/>
      <c r="S352" s="379"/>
      <c r="T352" s="380"/>
      <c r="AT352" s="281" t="s">
        <v>164</v>
      </c>
      <c r="AU352" s="281" t="s">
        <v>83</v>
      </c>
      <c r="AV352" s="280" t="s">
        <v>163</v>
      </c>
      <c r="AW352" s="280" t="s">
        <v>30</v>
      </c>
      <c r="AX352" s="280" t="s">
        <v>81</v>
      </c>
      <c r="AY352" s="281" t="s">
        <v>156</v>
      </c>
    </row>
    <row r="353" spans="1:65" s="168" customFormat="1" ht="24.2" customHeight="1">
      <c r="A353" s="162"/>
      <c r="B353" s="163"/>
      <c r="C353" s="266" t="s">
        <v>376</v>
      </c>
      <c r="D353" s="266" t="s">
        <v>158</v>
      </c>
      <c r="E353" s="267" t="s">
        <v>857</v>
      </c>
      <c r="F353" s="268" t="s">
        <v>858</v>
      </c>
      <c r="G353" s="269" t="s">
        <v>355</v>
      </c>
      <c r="H353" s="270">
        <v>40</v>
      </c>
      <c r="I353" s="87"/>
      <c r="J353" s="271">
        <f>ROUND(I353*H353,2)</f>
        <v>0</v>
      </c>
      <c r="K353" s="268" t="s">
        <v>162</v>
      </c>
      <c r="L353" s="163"/>
      <c r="M353" s="363" t="s">
        <v>1</v>
      </c>
      <c r="N353" s="364" t="s">
        <v>38</v>
      </c>
      <c r="O353" s="210"/>
      <c r="P353" s="365">
        <f>O353*H353</f>
        <v>0</v>
      </c>
      <c r="Q353" s="365">
        <v>2.1700000000000001E-3</v>
      </c>
      <c r="R353" s="365">
        <f>Q353*H353</f>
        <v>8.6800000000000002E-2</v>
      </c>
      <c r="S353" s="365">
        <v>0</v>
      </c>
      <c r="T353" s="366">
        <f>S353*H353</f>
        <v>0</v>
      </c>
      <c r="U353" s="162"/>
      <c r="V353" s="162"/>
      <c r="W353" s="162"/>
      <c r="X353" s="162"/>
      <c r="Y353" s="162"/>
      <c r="Z353" s="162"/>
      <c r="AA353" s="162"/>
      <c r="AB353" s="162"/>
      <c r="AC353" s="162"/>
      <c r="AD353" s="162"/>
      <c r="AE353" s="162"/>
      <c r="AR353" s="367" t="s">
        <v>201</v>
      </c>
      <c r="AT353" s="367" t="s">
        <v>158</v>
      </c>
      <c r="AU353" s="367" t="s">
        <v>83</v>
      </c>
      <c r="AY353" s="141" t="s">
        <v>156</v>
      </c>
      <c r="BE353" s="368">
        <f>IF(N353="základní",J353,0)</f>
        <v>0</v>
      </c>
      <c r="BF353" s="368">
        <f>IF(N353="snížená",J353,0)</f>
        <v>0</v>
      </c>
      <c r="BG353" s="368">
        <f>IF(N353="zákl. přenesená",J353,0)</f>
        <v>0</v>
      </c>
      <c r="BH353" s="368">
        <f>IF(N353="sníž. přenesená",J353,0)</f>
        <v>0</v>
      </c>
      <c r="BI353" s="368">
        <f>IF(N353="nulová",J353,0)</f>
        <v>0</v>
      </c>
      <c r="BJ353" s="141" t="s">
        <v>81</v>
      </c>
      <c r="BK353" s="368">
        <f>ROUND(I353*H353,2)</f>
        <v>0</v>
      </c>
      <c r="BL353" s="141" t="s">
        <v>201</v>
      </c>
      <c r="BM353" s="367" t="s">
        <v>570</v>
      </c>
    </row>
    <row r="354" spans="1:65" s="272" customFormat="1">
      <c r="B354" s="369"/>
      <c r="D354" s="273" t="s">
        <v>164</v>
      </c>
      <c r="E354" s="274" t="s">
        <v>1</v>
      </c>
      <c r="F354" s="275" t="s">
        <v>566</v>
      </c>
      <c r="H354" s="274" t="s">
        <v>1</v>
      </c>
      <c r="I354" s="96"/>
      <c r="L354" s="369"/>
      <c r="M354" s="370"/>
      <c r="N354" s="371"/>
      <c r="O354" s="371"/>
      <c r="P354" s="371"/>
      <c r="Q354" s="371"/>
      <c r="R354" s="371"/>
      <c r="S354" s="371"/>
      <c r="T354" s="372"/>
      <c r="AT354" s="274" t="s">
        <v>164</v>
      </c>
      <c r="AU354" s="274" t="s">
        <v>83</v>
      </c>
      <c r="AV354" s="272" t="s">
        <v>81</v>
      </c>
      <c r="AW354" s="272" t="s">
        <v>30</v>
      </c>
      <c r="AX354" s="272" t="s">
        <v>73</v>
      </c>
      <c r="AY354" s="274" t="s">
        <v>156</v>
      </c>
    </row>
    <row r="355" spans="1:65" s="276" customFormat="1">
      <c r="B355" s="373"/>
      <c r="D355" s="273" t="s">
        <v>164</v>
      </c>
      <c r="E355" s="277" t="s">
        <v>1</v>
      </c>
      <c r="F355" s="278" t="s">
        <v>976</v>
      </c>
      <c r="H355" s="279">
        <v>40</v>
      </c>
      <c r="I355" s="102"/>
      <c r="L355" s="373"/>
      <c r="M355" s="374"/>
      <c r="N355" s="375"/>
      <c r="O355" s="375"/>
      <c r="P355" s="375"/>
      <c r="Q355" s="375"/>
      <c r="R355" s="375"/>
      <c r="S355" s="375"/>
      <c r="T355" s="376"/>
      <c r="AT355" s="277" t="s">
        <v>164</v>
      </c>
      <c r="AU355" s="277" t="s">
        <v>83</v>
      </c>
      <c r="AV355" s="276" t="s">
        <v>83</v>
      </c>
      <c r="AW355" s="276" t="s">
        <v>30</v>
      </c>
      <c r="AX355" s="276" t="s">
        <v>73</v>
      </c>
      <c r="AY355" s="277" t="s">
        <v>156</v>
      </c>
    </row>
    <row r="356" spans="1:65" s="280" customFormat="1">
      <c r="B356" s="377"/>
      <c r="D356" s="273" t="s">
        <v>164</v>
      </c>
      <c r="E356" s="281" t="s">
        <v>1</v>
      </c>
      <c r="F356" s="282" t="s">
        <v>167</v>
      </c>
      <c r="H356" s="283">
        <v>40</v>
      </c>
      <c r="I356" s="108"/>
      <c r="L356" s="377"/>
      <c r="M356" s="378"/>
      <c r="N356" s="379"/>
      <c r="O356" s="379"/>
      <c r="P356" s="379"/>
      <c r="Q356" s="379"/>
      <c r="R356" s="379"/>
      <c r="S356" s="379"/>
      <c r="T356" s="380"/>
      <c r="AT356" s="281" t="s">
        <v>164</v>
      </c>
      <c r="AU356" s="281" t="s">
        <v>83</v>
      </c>
      <c r="AV356" s="280" t="s">
        <v>163</v>
      </c>
      <c r="AW356" s="280" t="s">
        <v>30</v>
      </c>
      <c r="AX356" s="280" t="s">
        <v>81</v>
      </c>
      <c r="AY356" s="281" t="s">
        <v>156</v>
      </c>
    </row>
    <row r="357" spans="1:65" s="168" customFormat="1" ht="24.2" customHeight="1">
      <c r="A357" s="162"/>
      <c r="B357" s="163"/>
      <c r="C357" s="266" t="s">
        <v>567</v>
      </c>
      <c r="D357" s="266" t="s">
        <v>158</v>
      </c>
      <c r="E357" s="267" t="s">
        <v>862</v>
      </c>
      <c r="F357" s="268" t="s">
        <v>863</v>
      </c>
      <c r="G357" s="269" t="s">
        <v>659</v>
      </c>
      <c r="H357" s="270">
        <v>0.84899999999999998</v>
      </c>
      <c r="I357" s="87"/>
      <c r="J357" s="271">
        <f>ROUND(I357*H357,2)</f>
        <v>0</v>
      </c>
      <c r="K357" s="268" t="s">
        <v>162</v>
      </c>
      <c r="L357" s="163"/>
      <c r="M357" s="363" t="s">
        <v>1</v>
      </c>
      <c r="N357" s="364" t="s">
        <v>38</v>
      </c>
      <c r="O357" s="210"/>
      <c r="P357" s="365">
        <f>O357*H357</f>
        <v>0</v>
      </c>
      <c r="Q357" s="365">
        <v>0</v>
      </c>
      <c r="R357" s="365">
        <f>Q357*H357</f>
        <v>0</v>
      </c>
      <c r="S357" s="365">
        <v>0</v>
      </c>
      <c r="T357" s="366">
        <f>S357*H357</f>
        <v>0</v>
      </c>
      <c r="U357" s="162"/>
      <c r="V357" s="162"/>
      <c r="W357" s="162"/>
      <c r="X357" s="162"/>
      <c r="Y357" s="162"/>
      <c r="Z357" s="162"/>
      <c r="AA357" s="162"/>
      <c r="AB357" s="162"/>
      <c r="AC357" s="162"/>
      <c r="AD357" s="162"/>
      <c r="AE357" s="162"/>
      <c r="AR357" s="367" t="s">
        <v>201</v>
      </c>
      <c r="AT357" s="367" t="s">
        <v>158</v>
      </c>
      <c r="AU357" s="367" t="s">
        <v>83</v>
      </c>
      <c r="AY357" s="141" t="s">
        <v>156</v>
      </c>
      <c r="BE357" s="368">
        <f>IF(N357="základní",J357,0)</f>
        <v>0</v>
      </c>
      <c r="BF357" s="368">
        <f>IF(N357="snížená",J357,0)</f>
        <v>0</v>
      </c>
      <c r="BG357" s="368">
        <f>IF(N357="zákl. přenesená",J357,0)</f>
        <v>0</v>
      </c>
      <c r="BH357" s="368">
        <f>IF(N357="sníž. přenesená",J357,0)</f>
        <v>0</v>
      </c>
      <c r="BI357" s="368">
        <f>IF(N357="nulová",J357,0)</f>
        <v>0</v>
      </c>
      <c r="BJ357" s="141" t="s">
        <v>81</v>
      </c>
      <c r="BK357" s="368">
        <f>ROUND(I357*H357,2)</f>
        <v>0</v>
      </c>
      <c r="BL357" s="141" t="s">
        <v>201</v>
      </c>
      <c r="BM357" s="367" t="s">
        <v>573</v>
      </c>
    </row>
    <row r="358" spans="1:65" s="260" customFormat="1" ht="22.9" customHeight="1">
      <c r="B358" s="356"/>
      <c r="D358" s="261" t="s">
        <v>72</v>
      </c>
      <c r="E358" s="264" t="s">
        <v>978</v>
      </c>
      <c r="F358" s="264" t="s">
        <v>979</v>
      </c>
      <c r="I358" s="79"/>
      <c r="J358" s="265">
        <f>BK358</f>
        <v>0</v>
      </c>
      <c r="L358" s="356"/>
      <c r="M358" s="357"/>
      <c r="N358" s="358"/>
      <c r="O358" s="358"/>
      <c r="P358" s="359">
        <f>SUM(P359:P393)</f>
        <v>0</v>
      </c>
      <c r="Q358" s="358"/>
      <c r="R358" s="359">
        <f>SUM(R359:R393)</f>
        <v>0.65229239999999988</v>
      </c>
      <c r="S358" s="358"/>
      <c r="T358" s="360">
        <f>SUM(T359:T393)</f>
        <v>0</v>
      </c>
      <c r="AR358" s="261" t="s">
        <v>83</v>
      </c>
      <c r="AT358" s="361" t="s">
        <v>72</v>
      </c>
      <c r="AU358" s="361" t="s">
        <v>81</v>
      </c>
      <c r="AY358" s="261" t="s">
        <v>156</v>
      </c>
      <c r="BK358" s="362">
        <f>SUM(BK359:BK393)</f>
        <v>0</v>
      </c>
    </row>
    <row r="359" spans="1:65" s="168" customFormat="1" ht="33" customHeight="1">
      <c r="A359" s="162"/>
      <c r="B359" s="163"/>
      <c r="C359" s="266" t="s">
        <v>378</v>
      </c>
      <c r="D359" s="266" t="s">
        <v>158</v>
      </c>
      <c r="E359" s="267" t="s">
        <v>980</v>
      </c>
      <c r="F359" s="268" t="s">
        <v>981</v>
      </c>
      <c r="G359" s="269" t="s">
        <v>355</v>
      </c>
      <c r="H359" s="270">
        <v>400.4</v>
      </c>
      <c r="I359" s="87"/>
      <c r="J359" s="271">
        <f>ROUND(I359*H359,2)</f>
        <v>0</v>
      </c>
      <c r="K359" s="268" t="s">
        <v>162</v>
      </c>
      <c r="L359" s="163"/>
      <c r="M359" s="363" t="s">
        <v>1</v>
      </c>
      <c r="N359" s="364" t="s">
        <v>38</v>
      </c>
      <c r="O359" s="210"/>
      <c r="P359" s="365">
        <f>O359*H359</f>
        <v>0</v>
      </c>
      <c r="Q359" s="365">
        <v>4.8000000000000001E-4</v>
      </c>
      <c r="R359" s="365">
        <f>Q359*H359</f>
        <v>0.192192</v>
      </c>
      <c r="S359" s="365">
        <v>0</v>
      </c>
      <c r="T359" s="366">
        <f>S359*H359</f>
        <v>0</v>
      </c>
      <c r="U359" s="162"/>
      <c r="V359" s="162"/>
      <c r="W359" s="162"/>
      <c r="X359" s="162"/>
      <c r="Y359" s="162"/>
      <c r="Z359" s="162"/>
      <c r="AA359" s="162"/>
      <c r="AB359" s="162"/>
      <c r="AC359" s="162"/>
      <c r="AD359" s="162"/>
      <c r="AE359" s="162"/>
      <c r="AR359" s="367" t="s">
        <v>201</v>
      </c>
      <c r="AT359" s="367" t="s">
        <v>158</v>
      </c>
      <c r="AU359" s="367" t="s">
        <v>83</v>
      </c>
      <c r="AY359" s="141" t="s">
        <v>156</v>
      </c>
      <c r="BE359" s="368">
        <f>IF(N359="základní",J359,0)</f>
        <v>0</v>
      </c>
      <c r="BF359" s="368">
        <f>IF(N359="snížená",J359,0)</f>
        <v>0</v>
      </c>
      <c r="BG359" s="368">
        <f>IF(N359="zákl. přenesená",J359,0)</f>
        <v>0</v>
      </c>
      <c r="BH359" s="368">
        <f>IF(N359="sníž. přenesená",J359,0)</f>
        <v>0</v>
      </c>
      <c r="BI359" s="368">
        <f>IF(N359="nulová",J359,0)</f>
        <v>0</v>
      </c>
      <c r="BJ359" s="141" t="s">
        <v>81</v>
      </c>
      <c r="BK359" s="368">
        <f>ROUND(I359*H359,2)</f>
        <v>0</v>
      </c>
      <c r="BL359" s="141" t="s">
        <v>201</v>
      </c>
      <c r="BM359" s="367" t="s">
        <v>579</v>
      </c>
    </row>
    <row r="360" spans="1:65" s="272" customFormat="1">
      <c r="B360" s="369"/>
      <c r="D360" s="273" t="s">
        <v>164</v>
      </c>
      <c r="E360" s="274" t="s">
        <v>1</v>
      </c>
      <c r="F360" s="275" t="s">
        <v>982</v>
      </c>
      <c r="H360" s="274" t="s">
        <v>1</v>
      </c>
      <c r="I360" s="96"/>
      <c r="L360" s="369"/>
      <c r="M360" s="370"/>
      <c r="N360" s="371"/>
      <c r="O360" s="371"/>
      <c r="P360" s="371"/>
      <c r="Q360" s="371"/>
      <c r="R360" s="371"/>
      <c r="S360" s="371"/>
      <c r="T360" s="372"/>
      <c r="AT360" s="274" t="s">
        <v>164</v>
      </c>
      <c r="AU360" s="274" t="s">
        <v>83</v>
      </c>
      <c r="AV360" s="272" t="s">
        <v>81</v>
      </c>
      <c r="AW360" s="272" t="s">
        <v>30</v>
      </c>
      <c r="AX360" s="272" t="s">
        <v>73</v>
      </c>
      <c r="AY360" s="274" t="s">
        <v>156</v>
      </c>
    </row>
    <row r="361" spans="1:65" s="276" customFormat="1">
      <c r="B361" s="373"/>
      <c r="D361" s="273" t="s">
        <v>164</v>
      </c>
      <c r="E361" s="277" t="s">
        <v>1</v>
      </c>
      <c r="F361" s="278" t="s">
        <v>983</v>
      </c>
      <c r="H361" s="279">
        <v>389.4</v>
      </c>
      <c r="I361" s="102"/>
      <c r="L361" s="373"/>
      <c r="M361" s="374"/>
      <c r="N361" s="375"/>
      <c r="O361" s="375"/>
      <c r="P361" s="375"/>
      <c r="Q361" s="375"/>
      <c r="R361" s="375"/>
      <c r="S361" s="375"/>
      <c r="T361" s="376"/>
      <c r="AT361" s="277" t="s">
        <v>164</v>
      </c>
      <c r="AU361" s="277" t="s">
        <v>83</v>
      </c>
      <c r="AV361" s="276" t="s">
        <v>83</v>
      </c>
      <c r="AW361" s="276" t="s">
        <v>30</v>
      </c>
      <c r="AX361" s="276" t="s">
        <v>73</v>
      </c>
      <c r="AY361" s="277" t="s">
        <v>156</v>
      </c>
    </row>
    <row r="362" spans="1:65" s="272" customFormat="1">
      <c r="B362" s="369"/>
      <c r="D362" s="273" t="s">
        <v>164</v>
      </c>
      <c r="E362" s="274" t="s">
        <v>1</v>
      </c>
      <c r="F362" s="275" t="s">
        <v>984</v>
      </c>
      <c r="H362" s="274" t="s">
        <v>1</v>
      </c>
      <c r="I362" s="96"/>
      <c r="L362" s="369"/>
      <c r="M362" s="370"/>
      <c r="N362" s="371"/>
      <c r="O362" s="371"/>
      <c r="P362" s="371"/>
      <c r="Q362" s="371"/>
      <c r="R362" s="371"/>
      <c r="S362" s="371"/>
      <c r="T362" s="372"/>
      <c r="AT362" s="274" t="s">
        <v>164</v>
      </c>
      <c r="AU362" s="274" t="s">
        <v>83</v>
      </c>
      <c r="AV362" s="272" t="s">
        <v>81</v>
      </c>
      <c r="AW362" s="272" t="s">
        <v>30</v>
      </c>
      <c r="AX362" s="272" t="s">
        <v>73</v>
      </c>
      <c r="AY362" s="274" t="s">
        <v>156</v>
      </c>
    </row>
    <row r="363" spans="1:65" s="276" customFormat="1">
      <c r="B363" s="373"/>
      <c r="D363" s="273" t="s">
        <v>164</v>
      </c>
      <c r="E363" s="277" t="s">
        <v>1</v>
      </c>
      <c r="F363" s="278" t="s">
        <v>985</v>
      </c>
      <c r="H363" s="279">
        <v>11</v>
      </c>
      <c r="I363" s="102"/>
      <c r="L363" s="373"/>
      <c r="M363" s="374"/>
      <c r="N363" s="375"/>
      <c r="O363" s="375"/>
      <c r="P363" s="375"/>
      <c r="Q363" s="375"/>
      <c r="R363" s="375"/>
      <c r="S363" s="375"/>
      <c r="T363" s="376"/>
      <c r="AT363" s="277" t="s">
        <v>164</v>
      </c>
      <c r="AU363" s="277" t="s">
        <v>83</v>
      </c>
      <c r="AV363" s="276" t="s">
        <v>83</v>
      </c>
      <c r="AW363" s="276" t="s">
        <v>30</v>
      </c>
      <c r="AX363" s="276" t="s">
        <v>73</v>
      </c>
      <c r="AY363" s="277" t="s">
        <v>156</v>
      </c>
    </row>
    <row r="364" spans="1:65" s="280" customFormat="1">
      <c r="B364" s="377"/>
      <c r="D364" s="273" t="s">
        <v>164</v>
      </c>
      <c r="E364" s="281" t="s">
        <v>1</v>
      </c>
      <c r="F364" s="282" t="s">
        <v>167</v>
      </c>
      <c r="H364" s="283">
        <v>400.4</v>
      </c>
      <c r="I364" s="108"/>
      <c r="L364" s="377"/>
      <c r="M364" s="378"/>
      <c r="N364" s="379"/>
      <c r="O364" s="379"/>
      <c r="P364" s="379"/>
      <c r="Q364" s="379"/>
      <c r="R364" s="379"/>
      <c r="S364" s="379"/>
      <c r="T364" s="380"/>
      <c r="AT364" s="281" t="s">
        <v>164</v>
      </c>
      <c r="AU364" s="281" t="s">
        <v>83</v>
      </c>
      <c r="AV364" s="280" t="s">
        <v>163</v>
      </c>
      <c r="AW364" s="280" t="s">
        <v>30</v>
      </c>
      <c r="AX364" s="280" t="s">
        <v>81</v>
      </c>
      <c r="AY364" s="281" t="s">
        <v>156</v>
      </c>
    </row>
    <row r="365" spans="1:65" s="168" customFormat="1" ht="16.5" customHeight="1">
      <c r="A365" s="162"/>
      <c r="B365" s="163"/>
      <c r="C365" s="284" t="s">
        <v>576</v>
      </c>
      <c r="D365" s="284" t="s">
        <v>235</v>
      </c>
      <c r="E365" s="285" t="s">
        <v>986</v>
      </c>
      <c r="F365" s="286" t="s">
        <v>987</v>
      </c>
      <c r="G365" s="287" t="s">
        <v>355</v>
      </c>
      <c r="H365" s="288">
        <v>420.42</v>
      </c>
      <c r="I365" s="112"/>
      <c r="J365" s="289">
        <f>ROUND(I365*H365,2)</f>
        <v>0</v>
      </c>
      <c r="K365" s="286" t="s">
        <v>162</v>
      </c>
      <c r="L365" s="383"/>
      <c r="M365" s="384" t="s">
        <v>1</v>
      </c>
      <c r="N365" s="385" t="s">
        <v>38</v>
      </c>
      <c r="O365" s="210"/>
      <c r="P365" s="365">
        <f>O365*H365</f>
        <v>0</v>
      </c>
      <c r="Q365" s="365">
        <v>6.9999999999999994E-5</v>
      </c>
      <c r="R365" s="365">
        <f>Q365*H365</f>
        <v>2.9429399999999998E-2</v>
      </c>
      <c r="S365" s="365">
        <v>0</v>
      </c>
      <c r="T365" s="366">
        <f>S365*H365</f>
        <v>0</v>
      </c>
      <c r="U365" s="162"/>
      <c r="V365" s="162"/>
      <c r="W365" s="162"/>
      <c r="X365" s="162"/>
      <c r="Y365" s="162"/>
      <c r="Z365" s="162"/>
      <c r="AA365" s="162"/>
      <c r="AB365" s="162"/>
      <c r="AC365" s="162"/>
      <c r="AD365" s="162"/>
      <c r="AE365" s="162"/>
      <c r="AR365" s="367" t="s">
        <v>247</v>
      </c>
      <c r="AT365" s="367" t="s">
        <v>235</v>
      </c>
      <c r="AU365" s="367" t="s">
        <v>83</v>
      </c>
      <c r="AY365" s="141" t="s">
        <v>156</v>
      </c>
      <c r="BE365" s="368">
        <f>IF(N365="základní",J365,0)</f>
        <v>0</v>
      </c>
      <c r="BF365" s="368">
        <f>IF(N365="snížená",J365,0)</f>
        <v>0</v>
      </c>
      <c r="BG365" s="368">
        <f>IF(N365="zákl. přenesená",J365,0)</f>
        <v>0</v>
      </c>
      <c r="BH365" s="368">
        <f>IF(N365="sníž. přenesená",J365,0)</f>
        <v>0</v>
      </c>
      <c r="BI365" s="368">
        <f>IF(N365="nulová",J365,0)</f>
        <v>0</v>
      </c>
      <c r="BJ365" s="141" t="s">
        <v>81</v>
      </c>
      <c r="BK365" s="368">
        <f>ROUND(I365*H365,2)</f>
        <v>0</v>
      </c>
      <c r="BL365" s="141" t="s">
        <v>201</v>
      </c>
      <c r="BM365" s="367" t="s">
        <v>583</v>
      </c>
    </row>
    <row r="366" spans="1:65" s="272" customFormat="1">
      <c r="B366" s="369"/>
      <c r="D366" s="273" t="s">
        <v>164</v>
      </c>
      <c r="E366" s="274" t="s">
        <v>1</v>
      </c>
      <c r="F366" s="275" t="s">
        <v>982</v>
      </c>
      <c r="H366" s="274" t="s">
        <v>1</v>
      </c>
      <c r="I366" s="96"/>
      <c r="L366" s="369"/>
      <c r="M366" s="370"/>
      <c r="N366" s="371"/>
      <c r="O366" s="371"/>
      <c r="P366" s="371"/>
      <c r="Q366" s="371"/>
      <c r="R366" s="371"/>
      <c r="S366" s="371"/>
      <c r="T366" s="372"/>
      <c r="AT366" s="274" t="s">
        <v>164</v>
      </c>
      <c r="AU366" s="274" t="s">
        <v>83</v>
      </c>
      <c r="AV366" s="272" t="s">
        <v>81</v>
      </c>
      <c r="AW366" s="272" t="s">
        <v>30</v>
      </c>
      <c r="AX366" s="272" t="s">
        <v>73</v>
      </c>
      <c r="AY366" s="274" t="s">
        <v>156</v>
      </c>
    </row>
    <row r="367" spans="1:65" s="276" customFormat="1">
      <c r="B367" s="373"/>
      <c r="D367" s="273" t="s">
        <v>164</v>
      </c>
      <c r="E367" s="277" t="s">
        <v>1</v>
      </c>
      <c r="F367" s="278" t="s">
        <v>983</v>
      </c>
      <c r="H367" s="279">
        <v>389.4</v>
      </c>
      <c r="I367" s="102"/>
      <c r="L367" s="373"/>
      <c r="M367" s="374"/>
      <c r="N367" s="375"/>
      <c r="O367" s="375"/>
      <c r="P367" s="375"/>
      <c r="Q367" s="375"/>
      <c r="R367" s="375"/>
      <c r="S367" s="375"/>
      <c r="T367" s="376"/>
      <c r="AT367" s="277" t="s">
        <v>164</v>
      </c>
      <c r="AU367" s="277" t="s">
        <v>83</v>
      </c>
      <c r="AV367" s="276" t="s">
        <v>83</v>
      </c>
      <c r="AW367" s="276" t="s">
        <v>30</v>
      </c>
      <c r="AX367" s="276" t="s">
        <v>73</v>
      </c>
      <c r="AY367" s="277" t="s">
        <v>156</v>
      </c>
    </row>
    <row r="368" spans="1:65" s="276" customFormat="1">
      <c r="B368" s="373"/>
      <c r="D368" s="273" t="s">
        <v>164</v>
      </c>
      <c r="E368" s="277" t="s">
        <v>1</v>
      </c>
      <c r="F368" s="278" t="s">
        <v>985</v>
      </c>
      <c r="H368" s="279">
        <v>11</v>
      </c>
      <c r="I368" s="102"/>
      <c r="L368" s="373"/>
      <c r="M368" s="374"/>
      <c r="N368" s="375"/>
      <c r="O368" s="375"/>
      <c r="P368" s="375"/>
      <c r="Q368" s="375"/>
      <c r="R368" s="375"/>
      <c r="S368" s="375"/>
      <c r="T368" s="376"/>
      <c r="AT368" s="277" t="s">
        <v>164</v>
      </c>
      <c r="AU368" s="277" t="s">
        <v>83</v>
      </c>
      <c r="AV368" s="276" t="s">
        <v>83</v>
      </c>
      <c r="AW368" s="276" t="s">
        <v>30</v>
      </c>
      <c r="AX368" s="276" t="s">
        <v>73</v>
      </c>
      <c r="AY368" s="277" t="s">
        <v>156</v>
      </c>
    </row>
    <row r="369" spans="1:65" s="280" customFormat="1">
      <c r="B369" s="377"/>
      <c r="D369" s="273" t="s">
        <v>164</v>
      </c>
      <c r="E369" s="281" t="s">
        <v>1</v>
      </c>
      <c r="F369" s="282" t="s">
        <v>167</v>
      </c>
      <c r="H369" s="283">
        <v>400.4</v>
      </c>
      <c r="I369" s="108"/>
      <c r="L369" s="377"/>
      <c r="M369" s="378"/>
      <c r="N369" s="379"/>
      <c r="O369" s="379"/>
      <c r="P369" s="379"/>
      <c r="Q369" s="379"/>
      <c r="R369" s="379"/>
      <c r="S369" s="379"/>
      <c r="T369" s="380"/>
      <c r="AT369" s="281" t="s">
        <v>164</v>
      </c>
      <c r="AU369" s="281" t="s">
        <v>83</v>
      </c>
      <c r="AV369" s="280" t="s">
        <v>163</v>
      </c>
      <c r="AW369" s="280" t="s">
        <v>30</v>
      </c>
      <c r="AX369" s="280" t="s">
        <v>73</v>
      </c>
      <c r="AY369" s="281" t="s">
        <v>156</v>
      </c>
    </row>
    <row r="370" spans="1:65" s="276" customFormat="1">
      <c r="B370" s="373"/>
      <c r="D370" s="273" t="s">
        <v>164</v>
      </c>
      <c r="E370" s="277" t="s">
        <v>1</v>
      </c>
      <c r="F370" s="278" t="s">
        <v>988</v>
      </c>
      <c r="H370" s="279">
        <v>420.42</v>
      </c>
      <c r="I370" s="102"/>
      <c r="L370" s="373"/>
      <c r="M370" s="374"/>
      <c r="N370" s="375"/>
      <c r="O370" s="375"/>
      <c r="P370" s="375"/>
      <c r="Q370" s="375"/>
      <c r="R370" s="375"/>
      <c r="S370" s="375"/>
      <c r="T370" s="376"/>
      <c r="AT370" s="277" t="s">
        <v>164</v>
      </c>
      <c r="AU370" s="277" t="s">
        <v>83</v>
      </c>
      <c r="AV370" s="276" t="s">
        <v>83</v>
      </c>
      <c r="AW370" s="276" t="s">
        <v>30</v>
      </c>
      <c r="AX370" s="276" t="s">
        <v>73</v>
      </c>
      <c r="AY370" s="277" t="s">
        <v>156</v>
      </c>
    </row>
    <row r="371" spans="1:65" s="280" customFormat="1">
      <c r="B371" s="377"/>
      <c r="D371" s="273" t="s">
        <v>164</v>
      </c>
      <c r="E371" s="281" t="s">
        <v>1</v>
      </c>
      <c r="F371" s="282" t="s">
        <v>167</v>
      </c>
      <c r="H371" s="283">
        <v>420.42</v>
      </c>
      <c r="I371" s="108"/>
      <c r="L371" s="377"/>
      <c r="M371" s="378"/>
      <c r="N371" s="379"/>
      <c r="O371" s="379"/>
      <c r="P371" s="379"/>
      <c r="Q371" s="379"/>
      <c r="R371" s="379"/>
      <c r="S371" s="379"/>
      <c r="T371" s="380"/>
      <c r="AT371" s="281" t="s">
        <v>164</v>
      </c>
      <c r="AU371" s="281" t="s">
        <v>83</v>
      </c>
      <c r="AV371" s="280" t="s">
        <v>163</v>
      </c>
      <c r="AW371" s="280" t="s">
        <v>30</v>
      </c>
      <c r="AX371" s="280" t="s">
        <v>81</v>
      </c>
      <c r="AY371" s="281" t="s">
        <v>156</v>
      </c>
    </row>
    <row r="372" spans="1:65" s="168" customFormat="1" ht="33" customHeight="1">
      <c r="A372" s="162"/>
      <c r="B372" s="163"/>
      <c r="C372" s="266" t="s">
        <v>400</v>
      </c>
      <c r="D372" s="266" t="s">
        <v>158</v>
      </c>
      <c r="E372" s="267" t="s">
        <v>989</v>
      </c>
      <c r="F372" s="268" t="s">
        <v>990</v>
      </c>
      <c r="G372" s="269" t="s">
        <v>355</v>
      </c>
      <c r="H372" s="270">
        <v>54</v>
      </c>
      <c r="I372" s="87"/>
      <c r="J372" s="271">
        <f>ROUND(I372*H372,2)</f>
        <v>0</v>
      </c>
      <c r="K372" s="268" t="s">
        <v>162</v>
      </c>
      <c r="L372" s="163"/>
      <c r="M372" s="363" t="s">
        <v>1</v>
      </c>
      <c r="N372" s="364" t="s">
        <v>38</v>
      </c>
      <c r="O372" s="210"/>
      <c r="P372" s="365">
        <f>O372*H372</f>
        <v>0</v>
      </c>
      <c r="Q372" s="365">
        <v>8.0000000000000004E-4</v>
      </c>
      <c r="R372" s="365">
        <f>Q372*H372</f>
        <v>4.3200000000000002E-2</v>
      </c>
      <c r="S372" s="365">
        <v>0</v>
      </c>
      <c r="T372" s="366">
        <f>S372*H372</f>
        <v>0</v>
      </c>
      <c r="U372" s="162"/>
      <c r="V372" s="162"/>
      <c r="W372" s="162"/>
      <c r="X372" s="162"/>
      <c r="Y372" s="162"/>
      <c r="Z372" s="162"/>
      <c r="AA372" s="162"/>
      <c r="AB372" s="162"/>
      <c r="AC372" s="162"/>
      <c r="AD372" s="162"/>
      <c r="AE372" s="162"/>
      <c r="AR372" s="367" t="s">
        <v>201</v>
      </c>
      <c r="AT372" s="367" t="s">
        <v>158</v>
      </c>
      <c r="AU372" s="367" t="s">
        <v>83</v>
      </c>
      <c r="AY372" s="141" t="s">
        <v>156</v>
      </c>
      <c r="BE372" s="368">
        <f>IF(N372="základní",J372,0)</f>
        <v>0</v>
      </c>
      <c r="BF372" s="368">
        <f>IF(N372="snížená",J372,0)</f>
        <v>0</v>
      </c>
      <c r="BG372" s="368">
        <f>IF(N372="zákl. přenesená",J372,0)</f>
        <v>0</v>
      </c>
      <c r="BH372" s="368">
        <f>IF(N372="sníž. přenesená",J372,0)</f>
        <v>0</v>
      </c>
      <c r="BI372" s="368">
        <f>IF(N372="nulová",J372,0)</f>
        <v>0</v>
      </c>
      <c r="BJ372" s="141" t="s">
        <v>81</v>
      </c>
      <c r="BK372" s="368">
        <f>ROUND(I372*H372,2)</f>
        <v>0</v>
      </c>
      <c r="BL372" s="141" t="s">
        <v>201</v>
      </c>
      <c r="BM372" s="367" t="s">
        <v>601</v>
      </c>
    </row>
    <row r="373" spans="1:65" s="272" customFormat="1">
      <c r="B373" s="369"/>
      <c r="D373" s="273" t="s">
        <v>164</v>
      </c>
      <c r="E373" s="274" t="s">
        <v>1</v>
      </c>
      <c r="F373" s="275" t="s">
        <v>982</v>
      </c>
      <c r="H373" s="274" t="s">
        <v>1</v>
      </c>
      <c r="I373" s="96"/>
      <c r="L373" s="369"/>
      <c r="M373" s="370"/>
      <c r="N373" s="371"/>
      <c r="O373" s="371"/>
      <c r="P373" s="371"/>
      <c r="Q373" s="371"/>
      <c r="R373" s="371"/>
      <c r="S373" s="371"/>
      <c r="T373" s="372"/>
      <c r="AT373" s="274" t="s">
        <v>164</v>
      </c>
      <c r="AU373" s="274" t="s">
        <v>83</v>
      </c>
      <c r="AV373" s="272" t="s">
        <v>81</v>
      </c>
      <c r="AW373" s="272" t="s">
        <v>30</v>
      </c>
      <c r="AX373" s="272" t="s">
        <v>73</v>
      </c>
      <c r="AY373" s="274" t="s">
        <v>156</v>
      </c>
    </row>
    <row r="374" spans="1:65" s="276" customFormat="1">
      <c r="B374" s="373"/>
      <c r="D374" s="273" t="s">
        <v>164</v>
      </c>
      <c r="E374" s="277" t="s">
        <v>1</v>
      </c>
      <c r="F374" s="278" t="s">
        <v>378</v>
      </c>
      <c r="H374" s="279">
        <v>54</v>
      </c>
      <c r="I374" s="102"/>
      <c r="L374" s="373"/>
      <c r="M374" s="374"/>
      <c r="N374" s="375"/>
      <c r="O374" s="375"/>
      <c r="P374" s="375"/>
      <c r="Q374" s="375"/>
      <c r="R374" s="375"/>
      <c r="S374" s="375"/>
      <c r="T374" s="376"/>
      <c r="AT374" s="277" t="s">
        <v>164</v>
      </c>
      <c r="AU374" s="277" t="s">
        <v>83</v>
      </c>
      <c r="AV374" s="276" t="s">
        <v>83</v>
      </c>
      <c r="AW374" s="276" t="s">
        <v>30</v>
      </c>
      <c r="AX374" s="276" t="s">
        <v>73</v>
      </c>
      <c r="AY374" s="277" t="s">
        <v>156</v>
      </c>
    </row>
    <row r="375" spans="1:65" s="280" customFormat="1">
      <c r="B375" s="377"/>
      <c r="D375" s="273" t="s">
        <v>164</v>
      </c>
      <c r="E375" s="281" t="s">
        <v>1</v>
      </c>
      <c r="F375" s="282" t="s">
        <v>167</v>
      </c>
      <c r="H375" s="283">
        <v>54</v>
      </c>
      <c r="I375" s="108"/>
      <c r="L375" s="377"/>
      <c r="M375" s="378"/>
      <c r="N375" s="379"/>
      <c r="O375" s="379"/>
      <c r="P375" s="379"/>
      <c r="Q375" s="379"/>
      <c r="R375" s="379"/>
      <c r="S375" s="379"/>
      <c r="T375" s="380"/>
      <c r="AT375" s="281" t="s">
        <v>164</v>
      </c>
      <c r="AU375" s="281" t="s">
        <v>83</v>
      </c>
      <c r="AV375" s="280" t="s">
        <v>163</v>
      </c>
      <c r="AW375" s="280" t="s">
        <v>30</v>
      </c>
      <c r="AX375" s="280" t="s">
        <v>81</v>
      </c>
      <c r="AY375" s="281" t="s">
        <v>156</v>
      </c>
    </row>
    <row r="376" spans="1:65" s="168" customFormat="1" ht="21.75" customHeight="1">
      <c r="A376" s="162"/>
      <c r="B376" s="163"/>
      <c r="C376" s="284" t="s">
        <v>598</v>
      </c>
      <c r="D376" s="284" t="s">
        <v>235</v>
      </c>
      <c r="E376" s="285" t="s">
        <v>991</v>
      </c>
      <c r="F376" s="286" t="s">
        <v>992</v>
      </c>
      <c r="G376" s="287" t="s">
        <v>355</v>
      </c>
      <c r="H376" s="288">
        <v>56.7</v>
      </c>
      <c r="I376" s="112"/>
      <c r="J376" s="289">
        <f>ROUND(I376*H376,2)</f>
        <v>0</v>
      </c>
      <c r="K376" s="286" t="s">
        <v>162</v>
      </c>
      <c r="L376" s="383"/>
      <c r="M376" s="384" t="s">
        <v>1</v>
      </c>
      <c r="N376" s="385" t="s">
        <v>38</v>
      </c>
      <c r="O376" s="210"/>
      <c r="P376" s="365">
        <f>O376*H376</f>
        <v>0</v>
      </c>
      <c r="Q376" s="365">
        <v>2.5000000000000001E-4</v>
      </c>
      <c r="R376" s="365">
        <f>Q376*H376</f>
        <v>1.4175000000000002E-2</v>
      </c>
      <c r="S376" s="365">
        <v>0</v>
      </c>
      <c r="T376" s="366">
        <f>S376*H376</f>
        <v>0</v>
      </c>
      <c r="U376" s="162"/>
      <c r="V376" s="162"/>
      <c r="W376" s="162"/>
      <c r="X376" s="162"/>
      <c r="Y376" s="162"/>
      <c r="Z376" s="162"/>
      <c r="AA376" s="162"/>
      <c r="AB376" s="162"/>
      <c r="AC376" s="162"/>
      <c r="AD376" s="162"/>
      <c r="AE376" s="162"/>
      <c r="AR376" s="367" t="s">
        <v>247</v>
      </c>
      <c r="AT376" s="367" t="s">
        <v>235</v>
      </c>
      <c r="AU376" s="367" t="s">
        <v>83</v>
      </c>
      <c r="AY376" s="141" t="s">
        <v>156</v>
      </c>
      <c r="BE376" s="368">
        <f>IF(N376="základní",J376,0)</f>
        <v>0</v>
      </c>
      <c r="BF376" s="368">
        <f>IF(N376="snížená",J376,0)</f>
        <v>0</v>
      </c>
      <c r="BG376" s="368">
        <f>IF(N376="zákl. přenesená",J376,0)</f>
        <v>0</v>
      </c>
      <c r="BH376" s="368">
        <f>IF(N376="sníž. přenesená",J376,0)</f>
        <v>0</v>
      </c>
      <c r="BI376" s="368">
        <f>IF(N376="nulová",J376,0)</f>
        <v>0</v>
      </c>
      <c r="BJ376" s="141" t="s">
        <v>81</v>
      </c>
      <c r="BK376" s="368">
        <f>ROUND(I376*H376,2)</f>
        <v>0</v>
      </c>
      <c r="BL376" s="141" t="s">
        <v>201</v>
      </c>
      <c r="BM376" s="367" t="s">
        <v>605</v>
      </c>
    </row>
    <row r="377" spans="1:65" s="168" customFormat="1" ht="33" customHeight="1">
      <c r="A377" s="162"/>
      <c r="B377" s="163"/>
      <c r="C377" s="266" t="s">
        <v>404</v>
      </c>
      <c r="D377" s="266" t="s">
        <v>158</v>
      </c>
      <c r="E377" s="267" t="s">
        <v>993</v>
      </c>
      <c r="F377" s="268" t="s">
        <v>994</v>
      </c>
      <c r="G377" s="269" t="s">
        <v>355</v>
      </c>
      <c r="H377" s="270">
        <v>168</v>
      </c>
      <c r="I377" s="87"/>
      <c r="J377" s="271">
        <f>ROUND(I377*H377,2)</f>
        <v>0</v>
      </c>
      <c r="K377" s="268" t="s">
        <v>162</v>
      </c>
      <c r="L377" s="163"/>
      <c r="M377" s="363" t="s">
        <v>1</v>
      </c>
      <c r="N377" s="364" t="s">
        <v>38</v>
      </c>
      <c r="O377" s="210"/>
      <c r="P377" s="365">
        <f>O377*H377</f>
        <v>0</v>
      </c>
      <c r="Q377" s="365">
        <v>1.1999999999999999E-3</v>
      </c>
      <c r="R377" s="365">
        <f>Q377*H377</f>
        <v>0.20159999999999997</v>
      </c>
      <c r="S377" s="365">
        <v>0</v>
      </c>
      <c r="T377" s="366">
        <f>S377*H377</f>
        <v>0</v>
      </c>
      <c r="U377" s="162"/>
      <c r="V377" s="162"/>
      <c r="W377" s="162"/>
      <c r="X377" s="162"/>
      <c r="Y377" s="162"/>
      <c r="Z377" s="162"/>
      <c r="AA377" s="162"/>
      <c r="AB377" s="162"/>
      <c r="AC377" s="162"/>
      <c r="AD377" s="162"/>
      <c r="AE377" s="162"/>
      <c r="AR377" s="367" t="s">
        <v>201</v>
      </c>
      <c r="AT377" s="367" t="s">
        <v>158</v>
      </c>
      <c r="AU377" s="367" t="s">
        <v>83</v>
      </c>
      <c r="AY377" s="141" t="s">
        <v>156</v>
      </c>
      <c r="BE377" s="368">
        <f>IF(N377="základní",J377,0)</f>
        <v>0</v>
      </c>
      <c r="BF377" s="368">
        <f>IF(N377="snížená",J377,0)</f>
        <v>0</v>
      </c>
      <c r="BG377" s="368">
        <f>IF(N377="zákl. přenesená",J377,0)</f>
        <v>0</v>
      </c>
      <c r="BH377" s="368">
        <f>IF(N377="sníž. přenesená",J377,0)</f>
        <v>0</v>
      </c>
      <c r="BI377" s="368">
        <f>IF(N377="nulová",J377,0)</f>
        <v>0</v>
      </c>
      <c r="BJ377" s="141" t="s">
        <v>81</v>
      </c>
      <c r="BK377" s="368">
        <f>ROUND(I377*H377,2)</f>
        <v>0</v>
      </c>
      <c r="BL377" s="141" t="s">
        <v>201</v>
      </c>
      <c r="BM377" s="367" t="s">
        <v>610</v>
      </c>
    </row>
    <row r="378" spans="1:65" s="272" customFormat="1">
      <c r="B378" s="369"/>
      <c r="D378" s="273" t="s">
        <v>164</v>
      </c>
      <c r="E378" s="274" t="s">
        <v>1</v>
      </c>
      <c r="F378" s="275" t="s">
        <v>982</v>
      </c>
      <c r="H378" s="274" t="s">
        <v>1</v>
      </c>
      <c r="I378" s="96"/>
      <c r="L378" s="369"/>
      <c r="M378" s="370"/>
      <c r="N378" s="371"/>
      <c r="O378" s="371"/>
      <c r="P378" s="371"/>
      <c r="Q378" s="371"/>
      <c r="R378" s="371"/>
      <c r="S378" s="371"/>
      <c r="T378" s="372"/>
      <c r="AT378" s="274" t="s">
        <v>164</v>
      </c>
      <c r="AU378" s="274" t="s">
        <v>83</v>
      </c>
      <c r="AV378" s="272" t="s">
        <v>81</v>
      </c>
      <c r="AW378" s="272" t="s">
        <v>30</v>
      </c>
      <c r="AX378" s="272" t="s">
        <v>73</v>
      </c>
      <c r="AY378" s="274" t="s">
        <v>156</v>
      </c>
    </row>
    <row r="379" spans="1:65" s="272" customFormat="1">
      <c r="B379" s="369"/>
      <c r="D379" s="273" t="s">
        <v>164</v>
      </c>
      <c r="E379" s="274" t="s">
        <v>1</v>
      </c>
      <c r="F379" s="275" t="s">
        <v>995</v>
      </c>
      <c r="H379" s="274" t="s">
        <v>1</v>
      </c>
      <c r="I379" s="96"/>
      <c r="L379" s="369"/>
      <c r="M379" s="370"/>
      <c r="N379" s="371"/>
      <c r="O379" s="371"/>
      <c r="P379" s="371"/>
      <c r="Q379" s="371"/>
      <c r="R379" s="371"/>
      <c r="S379" s="371"/>
      <c r="T379" s="372"/>
      <c r="AT379" s="274" t="s">
        <v>164</v>
      </c>
      <c r="AU379" s="274" t="s">
        <v>83</v>
      </c>
      <c r="AV379" s="272" t="s">
        <v>81</v>
      </c>
      <c r="AW379" s="272" t="s">
        <v>30</v>
      </c>
      <c r="AX379" s="272" t="s">
        <v>73</v>
      </c>
      <c r="AY379" s="274" t="s">
        <v>156</v>
      </c>
    </row>
    <row r="380" spans="1:65" s="276" customFormat="1">
      <c r="B380" s="373"/>
      <c r="D380" s="273" t="s">
        <v>164</v>
      </c>
      <c r="E380" s="277" t="s">
        <v>1</v>
      </c>
      <c r="F380" s="278" t="s">
        <v>996</v>
      </c>
      <c r="H380" s="279">
        <v>112</v>
      </c>
      <c r="I380" s="102"/>
      <c r="L380" s="373"/>
      <c r="M380" s="374"/>
      <c r="N380" s="375"/>
      <c r="O380" s="375"/>
      <c r="P380" s="375"/>
      <c r="Q380" s="375"/>
      <c r="R380" s="375"/>
      <c r="S380" s="375"/>
      <c r="T380" s="376"/>
      <c r="AT380" s="277" t="s">
        <v>164</v>
      </c>
      <c r="AU380" s="277" t="s">
        <v>83</v>
      </c>
      <c r="AV380" s="276" t="s">
        <v>83</v>
      </c>
      <c r="AW380" s="276" t="s">
        <v>30</v>
      </c>
      <c r="AX380" s="276" t="s">
        <v>73</v>
      </c>
      <c r="AY380" s="277" t="s">
        <v>156</v>
      </c>
    </row>
    <row r="381" spans="1:65" s="272" customFormat="1">
      <c r="B381" s="369"/>
      <c r="D381" s="273" t="s">
        <v>164</v>
      </c>
      <c r="E381" s="274" t="s">
        <v>1</v>
      </c>
      <c r="F381" s="275" t="s">
        <v>997</v>
      </c>
      <c r="H381" s="274" t="s">
        <v>1</v>
      </c>
      <c r="I381" s="96"/>
      <c r="L381" s="369"/>
      <c r="M381" s="370"/>
      <c r="N381" s="371"/>
      <c r="O381" s="371"/>
      <c r="P381" s="371"/>
      <c r="Q381" s="371"/>
      <c r="R381" s="371"/>
      <c r="S381" s="371"/>
      <c r="T381" s="372"/>
      <c r="AT381" s="274" t="s">
        <v>164</v>
      </c>
      <c r="AU381" s="274" t="s">
        <v>83</v>
      </c>
      <c r="AV381" s="272" t="s">
        <v>81</v>
      </c>
      <c r="AW381" s="272" t="s">
        <v>30</v>
      </c>
      <c r="AX381" s="272" t="s">
        <v>73</v>
      </c>
      <c r="AY381" s="274" t="s">
        <v>156</v>
      </c>
    </row>
    <row r="382" spans="1:65" s="276" customFormat="1">
      <c r="B382" s="373"/>
      <c r="D382" s="273" t="s">
        <v>164</v>
      </c>
      <c r="E382" s="277" t="s">
        <v>1</v>
      </c>
      <c r="F382" s="278" t="s">
        <v>400</v>
      </c>
      <c r="H382" s="279">
        <v>56</v>
      </c>
      <c r="I382" s="102"/>
      <c r="L382" s="373"/>
      <c r="M382" s="374"/>
      <c r="N382" s="375"/>
      <c r="O382" s="375"/>
      <c r="P382" s="375"/>
      <c r="Q382" s="375"/>
      <c r="R382" s="375"/>
      <c r="S382" s="375"/>
      <c r="T382" s="376"/>
      <c r="AT382" s="277" t="s">
        <v>164</v>
      </c>
      <c r="AU382" s="277" t="s">
        <v>83</v>
      </c>
      <c r="AV382" s="276" t="s">
        <v>83</v>
      </c>
      <c r="AW382" s="276" t="s">
        <v>30</v>
      </c>
      <c r="AX382" s="276" t="s">
        <v>73</v>
      </c>
      <c r="AY382" s="277" t="s">
        <v>156</v>
      </c>
    </row>
    <row r="383" spans="1:65" s="280" customFormat="1">
      <c r="B383" s="377"/>
      <c r="D383" s="273" t="s">
        <v>164</v>
      </c>
      <c r="E383" s="281" t="s">
        <v>1</v>
      </c>
      <c r="F383" s="282" t="s">
        <v>167</v>
      </c>
      <c r="H383" s="283">
        <v>168</v>
      </c>
      <c r="I383" s="108"/>
      <c r="L383" s="377"/>
      <c r="M383" s="378"/>
      <c r="N383" s="379"/>
      <c r="O383" s="379"/>
      <c r="P383" s="379"/>
      <c r="Q383" s="379"/>
      <c r="R383" s="379"/>
      <c r="S383" s="379"/>
      <c r="T383" s="380"/>
      <c r="AT383" s="281" t="s">
        <v>164</v>
      </c>
      <c r="AU383" s="281" t="s">
        <v>83</v>
      </c>
      <c r="AV383" s="280" t="s">
        <v>163</v>
      </c>
      <c r="AW383" s="280" t="s">
        <v>30</v>
      </c>
      <c r="AX383" s="280" t="s">
        <v>81</v>
      </c>
      <c r="AY383" s="281" t="s">
        <v>156</v>
      </c>
    </row>
    <row r="384" spans="1:65" s="168" customFormat="1" ht="21.75" customHeight="1">
      <c r="A384" s="162"/>
      <c r="B384" s="163"/>
      <c r="C384" s="284" t="s">
        <v>607</v>
      </c>
      <c r="D384" s="284" t="s">
        <v>235</v>
      </c>
      <c r="E384" s="285" t="s">
        <v>998</v>
      </c>
      <c r="F384" s="286" t="s">
        <v>999</v>
      </c>
      <c r="G384" s="287" t="s">
        <v>355</v>
      </c>
      <c r="H384" s="288">
        <v>117.6</v>
      </c>
      <c r="I384" s="112"/>
      <c r="J384" s="289">
        <f>ROUND(I384*H384,2)</f>
        <v>0</v>
      </c>
      <c r="K384" s="286" t="s">
        <v>162</v>
      </c>
      <c r="L384" s="383"/>
      <c r="M384" s="384" t="s">
        <v>1</v>
      </c>
      <c r="N384" s="385" t="s">
        <v>38</v>
      </c>
      <c r="O384" s="210"/>
      <c r="P384" s="365">
        <f>O384*H384</f>
        <v>0</v>
      </c>
      <c r="Q384" s="365">
        <v>6.4999999999999997E-4</v>
      </c>
      <c r="R384" s="365">
        <f>Q384*H384</f>
        <v>7.6439999999999994E-2</v>
      </c>
      <c r="S384" s="365">
        <v>0</v>
      </c>
      <c r="T384" s="366">
        <f>S384*H384</f>
        <v>0</v>
      </c>
      <c r="U384" s="162"/>
      <c r="V384" s="162"/>
      <c r="W384" s="162"/>
      <c r="X384" s="162"/>
      <c r="Y384" s="162"/>
      <c r="Z384" s="162"/>
      <c r="AA384" s="162"/>
      <c r="AB384" s="162"/>
      <c r="AC384" s="162"/>
      <c r="AD384" s="162"/>
      <c r="AE384" s="162"/>
      <c r="AR384" s="367" t="s">
        <v>247</v>
      </c>
      <c r="AT384" s="367" t="s">
        <v>235</v>
      </c>
      <c r="AU384" s="367" t="s">
        <v>83</v>
      </c>
      <c r="AY384" s="141" t="s">
        <v>156</v>
      </c>
      <c r="BE384" s="368">
        <f>IF(N384="základní",J384,0)</f>
        <v>0</v>
      </c>
      <c r="BF384" s="368">
        <f>IF(N384="snížená",J384,0)</f>
        <v>0</v>
      </c>
      <c r="BG384" s="368">
        <f>IF(N384="zákl. přenesená",J384,0)</f>
        <v>0</v>
      </c>
      <c r="BH384" s="368">
        <f>IF(N384="sníž. přenesená",J384,0)</f>
        <v>0</v>
      </c>
      <c r="BI384" s="368">
        <f>IF(N384="nulová",J384,0)</f>
        <v>0</v>
      </c>
      <c r="BJ384" s="141" t="s">
        <v>81</v>
      </c>
      <c r="BK384" s="368">
        <f>ROUND(I384*H384,2)</f>
        <v>0</v>
      </c>
      <c r="BL384" s="141" t="s">
        <v>201</v>
      </c>
      <c r="BM384" s="367" t="s">
        <v>613</v>
      </c>
    </row>
    <row r="385" spans="1:65" s="168" customFormat="1" ht="21.75" customHeight="1">
      <c r="A385" s="162"/>
      <c r="B385" s="163"/>
      <c r="C385" s="284" t="s">
        <v>414</v>
      </c>
      <c r="D385" s="284" t="s">
        <v>235</v>
      </c>
      <c r="E385" s="285" t="s">
        <v>1000</v>
      </c>
      <c r="F385" s="286" t="s">
        <v>1001</v>
      </c>
      <c r="G385" s="287" t="s">
        <v>355</v>
      </c>
      <c r="H385" s="288">
        <v>58.8</v>
      </c>
      <c r="I385" s="112"/>
      <c r="J385" s="289">
        <f>ROUND(I385*H385,2)</f>
        <v>0</v>
      </c>
      <c r="K385" s="286" t="s">
        <v>162</v>
      </c>
      <c r="L385" s="383"/>
      <c r="M385" s="384" t="s">
        <v>1</v>
      </c>
      <c r="N385" s="385" t="s">
        <v>38</v>
      </c>
      <c r="O385" s="210"/>
      <c r="P385" s="365">
        <f>O385*H385</f>
        <v>0</v>
      </c>
      <c r="Q385" s="365">
        <v>1.6199999999999999E-3</v>
      </c>
      <c r="R385" s="365">
        <f>Q385*H385</f>
        <v>9.5255999999999993E-2</v>
      </c>
      <c r="S385" s="365">
        <v>0</v>
      </c>
      <c r="T385" s="366">
        <f>S385*H385</f>
        <v>0</v>
      </c>
      <c r="U385" s="162"/>
      <c r="V385" s="162"/>
      <c r="W385" s="162"/>
      <c r="X385" s="162"/>
      <c r="Y385" s="162"/>
      <c r="Z385" s="162"/>
      <c r="AA385" s="162"/>
      <c r="AB385" s="162"/>
      <c r="AC385" s="162"/>
      <c r="AD385" s="162"/>
      <c r="AE385" s="162"/>
      <c r="AR385" s="367" t="s">
        <v>247</v>
      </c>
      <c r="AT385" s="367" t="s">
        <v>235</v>
      </c>
      <c r="AU385" s="367" t="s">
        <v>83</v>
      </c>
      <c r="AY385" s="141" t="s">
        <v>156</v>
      </c>
      <c r="BE385" s="368">
        <f>IF(N385="základní",J385,0)</f>
        <v>0</v>
      </c>
      <c r="BF385" s="368">
        <f>IF(N385="snížená",J385,0)</f>
        <v>0</v>
      </c>
      <c r="BG385" s="368">
        <f>IF(N385="zákl. přenesená",J385,0)</f>
        <v>0</v>
      </c>
      <c r="BH385" s="368">
        <f>IF(N385="sníž. přenesená",J385,0)</f>
        <v>0</v>
      </c>
      <c r="BI385" s="368">
        <f>IF(N385="nulová",J385,0)</f>
        <v>0</v>
      </c>
      <c r="BJ385" s="141" t="s">
        <v>81</v>
      </c>
      <c r="BK385" s="368">
        <f>ROUND(I385*H385,2)</f>
        <v>0</v>
      </c>
      <c r="BL385" s="141" t="s">
        <v>201</v>
      </c>
      <c r="BM385" s="367" t="s">
        <v>617</v>
      </c>
    </row>
    <row r="386" spans="1:65" s="168" customFormat="1" ht="37.9" customHeight="1">
      <c r="A386" s="162"/>
      <c r="B386" s="163"/>
      <c r="C386" s="266" t="s">
        <v>614</v>
      </c>
      <c r="D386" s="266" t="s">
        <v>158</v>
      </c>
      <c r="E386" s="267" t="s">
        <v>1002</v>
      </c>
      <c r="F386" s="268" t="s">
        <v>1003</v>
      </c>
      <c r="G386" s="269" t="s">
        <v>355</v>
      </c>
      <c r="H386" s="270">
        <v>56</v>
      </c>
      <c r="I386" s="87"/>
      <c r="J386" s="271">
        <f>ROUND(I386*H386,2)</f>
        <v>0</v>
      </c>
      <c r="K386" s="268" t="s">
        <v>186</v>
      </c>
      <c r="L386" s="163"/>
      <c r="M386" s="363" t="s">
        <v>1</v>
      </c>
      <c r="N386" s="364" t="s">
        <v>38</v>
      </c>
      <c r="O386" s="210"/>
      <c r="P386" s="365">
        <f>O386*H386</f>
        <v>0</v>
      </c>
      <c r="Q386" s="365">
        <v>0</v>
      </c>
      <c r="R386" s="365">
        <f>Q386*H386</f>
        <v>0</v>
      </c>
      <c r="S386" s="365">
        <v>0</v>
      </c>
      <c r="T386" s="366">
        <f>S386*H386</f>
        <v>0</v>
      </c>
      <c r="U386" s="162"/>
      <c r="V386" s="162"/>
      <c r="W386" s="162"/>
      <c r="X386" s="162"/>
      <c r="Y386" s="162"/>
      <c r="Z386" s="162"/>
      <c r="AA386" s="162"/>
      <c r="AB386" s="162"/>
      <c r="AC386" s="162"/>
      <c r="AD386" s="162"/>
      <c r="AE386" s="162"/>
      <c r="AR386" s="367" t="s">
        <v>201</v>
      </c>
      <c r="AT386" s="367" t="s">
        <v>158</v>
      </c>
      <c r="AU386" s="367" t="s">
        <v>83</v>
      </c>
      <c r="AY386" s="141" t="s">
        <v>156</v>
      </c>
      <c r="BE386" s="368">
        <f>IF(N386="základní",J386,0)</f>
        <v>0</v>
      </c>
      <c r="BF386" s="368">
        <f>IF(N386="snížená",J386,0)</f>
        <v>0</v>
      </c>
      <c r="BG386" s="368">
        <f>IF(N386="zákl. přenesená",J386,0)</f>
        <v>0</v>
      </c>
      <c r="BH386" s="368">
        <f>IF(N386="sníž. přenesená",J386,0)</f>
        <v>0</v>
      </c>
      <c r="BI386" s="368">
        <f>IF(N386="nulová",J386,0)</f>
        <v>0</v>
      </c>
      <c r="BJ386" s="141" t="s">
        <v>81</v>
      </c>
      <c r="BK386" s="368">
        <f>ROUND(I386*H386,2)</f>
        <v>0</v>
      </c>
      <c r="BL386" s="141" t="s">
        <v>201</v>
      </c>
      <c r="BM386" s="367" t="s">
        <v>620</v>
      </c>
    </row>
    <row r="387" spans="1:65" s="272" customFormat="1">
      <c r="B387" s="369"/>
      <c r="D387" s="273" t="s">
        <v>164</v>
      </c>
      <c r="E387" s="274" t="s">
        <v>1</v>
      </c>
      <c r="F387" s="275" t="s">
        <v>982</v>
      </c>
      <c r="H387" s="274" t="s">
        <v>1</v>
      </c>
      <c r="I387" s="96"/>
      <c r="L387" s="369"/>
      <c r="M387" s="370"/>
      <c r="N387" s="371"/>
      <c r="O387" s="371"/>
      <c r="P387" s="371"/>
      <c r="Q387" s="371"/>
      <c r="R387" s="371"/>
      <c r="S387" s="371"/>
      <c r="T387" s="372"/>
      <c r="AT387" s="274" t="s">
        <v>164</v>
      </c>
      <c r="AU387" s="274" t="s">
        <v>83</v>
      </c>
      <c r="AV387" s="272" t="s">
        <v>81</v>
      </c>
      <c r="AW387" s="272" t="s">
        <v>30</v>
      </c>
      <c r="AX387" s="272" t="s">
        <v>73</v>
      </c>
      <c r="AY387" s="274" t="s">
        <v>156</v>
      </c>
    </row>
    <row r="388" spans="1:65" s="276" customFormat="1">
      <c r="B388" s="373"/>
      <c r="D388" s="273" t="s">
        <v>164</v>
      </c>
      <c r="E388" s="277" t="s">
        <v>1</v>
      </c>
      <c r="F388" s="278" t="s">
        <v>1004</v>
      </c>
      <c r="H388" s="279">
        <v>56</v>
      </c>
      <c r="I388" s="102"/>
      <c r="L388" s="373"/>
      <c r="M388" s="374"/>
      <c r="N388" s="375"/>
      <c r="O388" s="375"/>
      <c r="P388" s="375"/>
      <c r="Q388" s="375"/>
      <c r="R388" s="375"/>
      <c r="S388" s="375"/>
      <c r="T388" s="376"/>
      <c r="AT388" s="277" t="s">
        <v>164</v>
      </c>
      <c r="AU388" s="277" t="s">
        <v>83</v>
      </c>
      <c r="AV388" s="276" t="s">
        <v>83</v>
      </c>
      <c r="AW388" s="276" t="s">
        <v>30</v>
      </c>
      <c r="AX388" s="276" t="s">
        <v>73</v>
      </c>
      <c r="AY388" s="277" t="s">
        <v>156</v>
      </c>
    </row>
    <row r="389" spans="1:65" s="280" customFormat="1">
      <c r="B389" s="377"/>
      <c r="D389" s="273" t="s">
        <v>164</v>
      </c>
      <c r="E389" s="281" t="s">
        <v>1</v>
      </c>
      <c r="F389" s="282" t="s">
        <v>167</v>
      </c>
      <c r="H389" s="283">
        <v>56</v>
      </c>
      <c r="I389" s="108"/>
      <c r="L389" s="377"/>
      <c r="M389" s="378"/>
      <c r="N389" s="379"/>
      <c r="O389" s="379"/>
      <c r="P389" s="379"/>
      <c r="Q389" s="379"/>
      <c r="R389" s="379"/>
      <c r="S389" s="379"/>
      <c r="T389" s="380"/>
      <c r="AT389" s="281" t="s">
        <v>164</v>
      </c>
      <c r="AU389" s="281" t="s">
        <v>83</v>
      </c>
      <c r="AV389" s="280" t="s">
        <v>163</v>
      </c>
      <c r="AW389" s="280" t="s">
        <v>30</v>
      </c>
      <c r="AX389" s="280" t="s">
        <v>81</v>
      </c>
      <c r="AY389" s="281" t="s">
        <v>156</v>
      </c>
    </row>
    <row r="390" spans="1:65" s="168" customFormat="1" ht="24.2" customHeight="1">
      <c r="A390" s="162"/>
      <c r="B390" s="163"/>
      <c r="C390" s="266" t="s">
        <v>418</v>
      </c>
      <c r="D390" s="266" t="s">
        <v>158</v>
      </c>
      <c r="E390" s="267" t="s">
        <v>1005</v>
      </c>
      <c r="F390" s="268" t="s">
        <v>1006</v>
      </c>
      <c r="G390" s="269" t="s">
        <v>161</v>
      </c>
      <c r="H390" s="270">
        <v>28</v>
      </c>
      <c r="I390" s="87"/>
      <c r="J390" s="271">
        <f>ROUND(I390*H390,2)</f>
        <v>0</v>
      </c>
      <c r="K390" s="268" t="s">
        <v>186</v>
      </c>
      <c r="L390" s="163"/>
      <c r="M390" s="363" t="s">
        <v>1</v>
      </c>
      <c r="N390" s="364" t="s">
        <v>38</v>
      </c>
      <c r="O390" s="210"/>
      <c r="P390" s="365">
        <f>O390*H390</f>
        <v>0</v>
      </c>
      <c r="Q390" s="365">
        <v>0</v>
      </c>
      <c r="R390" s="365">
        <f>Q390*H390</f>
        <v>0</v>
      </c>
      <c r="S390" s="365">
        <v>0</v>
      </c>
      <c r="T390" s="366">
        <f>S390*H390</f>
        <v>0</v>
      </c>
      <c r="U390" s="162"/>
      <c r="V390" s="162"/>
      <c r="W390" s="162"/>
      <c r="X390" s="162"/>
      <c r="Y390" s="162"/>
      <c r="Z390" s="162"/>
      <c r="AA390" s="162"/>
      <c r="AB390" s="162"/>
      <c r="AC390" s="162"/>
      <c r="AD390" s="162"/>
      <c r="AE390" s="162"/>
      <c r="AR390" s="367" t="s">
        <v>201</v>
      </c>
      <c r="AT390" s="367" t="s">
        <v>158</v>
      </c>
      <c r="AU390" s="367" t="s">
        <v>83</v>
      </c>
      <c r="AY390" s="141" t="s">
        <v>156</v>
      </c>
      <c r="BE390" s="368">
        <f>IF(N390="základní",J390,0)</f>
        <v>0</v>
      </c>
      <c r="BF390" s="368">
        <f>IF(N390="snížená",J390,0)</f>
        <v>0</v>
      </c>
      <c r="BG390" s="368">
        <f>IF(N390="zákl. přenesená",J390,0)</f>
        <v>0</v>
      </c>
      <c r="BH390" s="368">
        <f>IF(N390="sníž. přenesená",J390,0)</f>
        <v>0</v>
      </c>
      <c r="BI390" s="368">
        <f>IF(N390="nulová",J390,0)</f>
        <v>0</v>
      </c>
      <c r="BJ390" s="141" t="s">
        <v>81</v>
      </c>
      <c r="BK390" s="368">
        <f>ROUND(I390*H390,2)</f>
        <v>0</v>
      </c>
      <c r="BL390" s="141" t="s">
        <v>201</v>
      </c>
      <c r="BM390" s="367" t="s">
        <v>626</v>
      </c>
    </row>
    <row r="391" spans="1:65" s="272" customFormat="1">
      <c r="B391" s="369"/>
      <c r="D391" s="273" t="s">
        <v>164</v>
      </c>
      <c r="E391" s="274" t="s">
        <v>1</v>
      </c>
      <c r="F391" s="275" t="s">
        <v>965</v>
      </c>
      <c r="H391" s="274" t="s">
        <v>1</v>
      </c>
      <c r="I391" s="96"/>
      <c r="L391" s="369"/>
      <c r="M391" s="370"/>
      <c r="N391" s="371"/>
      <c r="O391" s="371"/>
      <c r="P391" s="371"/>
      <c r="Q391" s="371"/>
      <c r="R391" s="371"/>
      <c r="S391" s="371"/>
      <c r="T391" s="372"/>
      <c r="AT391" s="274" t="s">
        <v>164</v>
      </c>
      <c r="AU391" s="274" t="s">
        <v>83</v>
      </c>
      <c r="AV391" s="272" t="s">
        <v>81</v>
      </c>
      <c r="AW391" s="272" t="s">
        <v>30</v>
      </c>
      <c r="AX391" s="272" t="s">
        <v>73</v>
      </c>
      <c r="AY391" s="274" t="s">
        <v>156</v>
      </c>
    </row>
    <row r="392" spans="1:65" s="276" customFormat="1">
      <c r="B392" s="373"/>
      <c r="D392" s="273" t="s">
        <v>164</v>
      </c>
      <c r="E392" s="277" t="s">
        <v>1</v>
      </c>
      <c r="F392" s="278" t="s">
        <v>966</v>
      </c>
      <c r="H392" s="279">
        <v>28</v>
      </c>
      <c r="I392" s="102"/>
      <c r="L392" s="373"/>
      <c r="M392" s="374"/>
      <c r="N392" s="375"/>
      <c r="O392" s="375"/>
      <c r="P392" s="375"/>
      <c r="Q392" s="375"/>
      <c r="R392" s="375"/>
      <c r="S392" s="375"/>
      <c r="T392" s="376"/>
      <c r="AT392" s="277" t="s">
        <v>164</v>
      </c>
      <c r="AU392" s="277" t="s">
        <v>83</v>
      </c>
      <c r="AV392" s="276" t="s">
        <v>83</v>
      </c>
      <c r="AW392" s="276" t="s">
        <v>30</v>
      </c>
      <c r="AX392" s="276" t="s">
        <v>73</v>
      </c>
      <c r="AY392" s="277" t="s">
        <v>156</v>
      </c>
    </row>
    <row r="393" spans="1:65" s="280" customFormat="1">
      <c r="B393" s="377"/>
      <c r="D393" s="273" t="s">
        <v>164</v>
      </c>
      <c r="E393" s="281" t="s">
        <v>1</v>
      </c>
      <c r="F393" s="282" t="s">
        <v>167</v>
      </c>
      <c r="H393" s="283">
        <v>28</v>
      </c>
      <c r="I393" s="108"/>
      <c r="L393" s="377"/>
      <c r="M393" s="378"/>
      <c r="N393" s="379"/>
      <c r="O393" s="379"/>
      <c r="P393" s="379"/>
      <c r="Q393" s="379"/>
      <c r="R393" s="379"/>
      <c r="S393" s="379"/>
      <c r="T393" s="380"/>
      <c r="AT393" s="281" t="s">
        <v>164</v>
      </c>
      <c r="AU393" s="281" t="s">
        <v>83</v>
      </c>
      <c r="AV393" s="280" t="s">
        <v>163</v>
      </c>
      <c r="AW393" s="280" t="s">
        <v>30</v>
      </c>
      <c r="AX393" s="280" t="s">
        <v>81</v>
      </c>
      <c r="AY393" s="281" t="s">
        <v>156</v>
      </c>
    </row>
    <row r="394" spans="1:65" s="260" customFormat="1" ht="25.9" customHeight="1">
      <c r="B394" s="356"/>
      <c r="D394" s="261" t="s">
        <v>72</v>
      </c>
      <c r="E394" s="262" t="s">
        <v>905</v>
      </c>
      <c r="F394" s="262" t="s">
        <v>906</v>
      </c>
      <c r="I394" s="79"/>
      <c r="J394" s="263">
        <f>BK394</f>
        <v>0</v>
      </c>
      <c r="L394" s="356"/>
      <c r="M394" s="357"/>
      <c r="N394" s="358"/>
      <c r="O394" s="358"/>
      <c r="P394" s="359">
        <f>SUM(P395:P398)</f>
        <v>0</v>
      </c>
      <c r="Q394" s="358"/>
      <c r="R394" s="359">
        <f>SUM(R395:R398)</f>
        <v>0</v>
      </c>
      <c r="S394" s="358"/>
      <c r="T394" s="360">
        <f>SUM(T395:T398)</f>
        <v>0</v>
      </c>
      <c r="AR394" s="261" t="s">
        <v>163</v>
      </c>
      <c r="AT394" s="361" t="s">
        <v>72</v>
      </c>
      <c r="AU394" s="361" t="s">
        <v>73</v>
      </c>
      <c r="AY394" s="261" t="s">
        <v>156</v>
      </c>
      <c r="BK394" s="362">
        <f>SUM(BK395:BK398)</f>
        <v>0</v>
      </c>
    </row>
    <row r="395" spans="1:65" s="168" customFormat="1" ht="21.75" customHeight="1">
      <c r="A395" s="162"/>
      <c r="B395" s="163"/>
      <c r="C395" s="266" t="s">
        <v>623</v>
      </c>
      <c r="D395" s="266" t="s">
        <v>158</v>
      </c>
      <c r="E395" s="267" t="s">
        <v>908</v>
      </c>
      <c r="F395" s="268" t="s">
        <v>909</v>
      </c>
      <c r="G395" s="269" t="s">
        <v>910</v>
      </c>
      <c r="H395" s="270">
        <v>35</v>
      </c>
      <c r="I395" s="87"/>
      <c r="J395" s="271">
        <f>ROUND(I395*H395,2)</f>
        <v>0</v>
      </c>
      <c r="K395" s="268" t="s">
        <v>162</v>
      </c>
      <c r="L395" s="163"/>
      <c r="M395" s="363" t="s">
        <v>1</v>
      </c>
      <c r="N395" s="364" t="s">
        <v>38</v>
      </c>
      <c r="O395" s="210"/>
      <c r="P395" s="365">
        <f>O395*H395</f>
        <v>0</v>
      </c>
      <c r="Q395" s="365">
        <v>0</v>
      </c>
      <c r="R395" s="365">
        <f>Q395*H395</f>
        <v>0</v>
      </c>
      <c r="S395" s="365">
        <v>0</v>
      </c>
      <c r="T395" s="366">
        <f>S395*H395</f>
        <v>0</v>
      </c>
      <c r="U395" s="162"/>
      <c r="V395" s="162"/>
      <c r="W395" s="162"/>
      <c r="X395" s="162"/>
      <c r="Y395" s="162"/>
      <c r="Z395" s="162"/>
      <c r="AA395" s="162"/>
      <c r="AB395" s="162"/>
      <c r="AC395" s="162"/>
      <c r="AD395" s="162"/>
      <c r="AE395" s="162"/>
      <c r="AR395" s="367" t="s">
        <v>911</v>
      </c>
      <c r="AT395" s="367" t="s">
        <v>158</v>
      </c>
      <c r="AU395" s="367" t="s">
        <v>81</v>
      </c>
      <c r="AY395" s="141" t="s">
        <v>156</v>
      </c>
      <c r="BE395" s="368">
        <f>IF(N395="základní",J395,0)</f>
        <v>0</v>
      </c>
      <c r="BF395" s="368">
        <f>IF(N395="snížená",J395,0)</f>
        <v>0</v>
      </c>
      <c r="BG395" s="368">
        <f>IF(N395="zákl. přenesená",J395,0)</f>
        <v>0</v>
      </c>
      <c r="BH395" s="368">
        <f>IF(N395="sníž. přenesená",J395,0)</f>
        <v>0</v>
      </c>
      <c r="BI395" s="368">
        <f>IF(N395="nulová",J395,0)</f>
        <v>0</v>
      </c>
      <c r="BJ395" s="141" t="s">
        <v>81</v>
      </c>
      <c r="BK395" s="368">
        <f>ROUND(I395*H395,2)</f>
        <v>0</v>
      </c>
      <c r="BL395" s="141" t="s">
        <v>911</v>
      </c>
      <c r="BM395" s="367" t="s">
        <v>630</v>
      </c>
    </row>
    <row r="396" spans="1:65" s="272" customFormat="1" ht="33.75">
      <c r="B396" s="369"/>
      <c r="D396" s="273" t="s">
        <v>164</v>
      </c>
      <c r="E396" s="274" t="s">
        <v>1</v>
      </c>
      <c r="F396" s="275" t="s">
        <v>913</v>
      </c>
      <c r="H396" s="274" t="s">
        <v>1</v>
      </c>
      <c r="I396" s="96"/>
      <c r="L396" s="369"/>
      <c r="M396" s="370"/>
      <c r="N396" s="371"/>
      <c r="O396" s="371"/>
      <c r="P396" s="371"/>
      <c r="Q396" s="371"/>
      <c r="R396" s="371"/>
      <c r="S396" s="371"/>
      <c r="T396" s="372"/>
      <c r="AT396" s="274" t="s">
        <v>164</v>
      </c>
      <c r="AU396" s="274" t="s">
        <v>81</v>
      </c>
      <c r="AV396" s="272" t="s">
        <v>81</v>
      </c>
      <c r="AW396" s="272" t="s">
        <v>30</v>
      </c>
      <c r="AX396" s="272" t="s">
        <v>73</v>
      </c>
      <c r="AY396" s="274" t="s">
        <v>156</v>
      </c>
    </row>
    <row r="397" spans="1:65" s="276" customFormat="1">
      <c r="B397" s="373"/>
      <c r="D397" s="273" t="s">
        <v>164</v>
      </c>
      <c r="E397" s="277" t="s">
        <v>1</v>
      </c>
      <c r="F397" s="278" t="s">
        <v>427</v>
      </c>
      <c r="H397" s="279">
        <v>35</v>
      </c>
      <c r="I397" s="102"/>
      <c r="L397" s="373"/>
      <c r="M397" s="374"/>
      <c r="N397" s="375"/>
      <c r="O397" s="375"/>
      <c r="P397" s="375"/>
      <c r="Q397" s="375"/>
      <c r="R397" s="375"/>
      <c r="S397" s="375"/>
      <c r="T397" s="376"/>
      <c r="AT397" s="277" t="s">
        <v>164</v>
      </c>
      <c r="AU397" s="277" t="s">
        <v>81</v>
      </c>
      <c r="AV397" s="276" t="s">
        <v>83</v>
      </c>
      <c r="AW397" s="276" t="s">
        <v>30</v>
      </c>
      <c r="AX397" s="276" t="s">
        <v>73</v>
      </c>
      <c r="AY397" s="277" t="s">
        <v>156</v>
      </c>
    </row>
    <row r="398" spans="1:65" s="280" customFormat="1">
      <c r="B398" s="377"/>
      <c r="D398" s="273" t="s">
        <v>164</v>
      </c>
      <c r="E398" s="281" t="s">
        <v>1</v>
      </c>
      <c r="F398" s="282" t="s">
        <v>167</v>
      </c>
      <c r="H398" s="283">
        <v>35</v>
      </c>
      <c r="I398" s="108"/>
      <c r="L398" s="377"/>
      <c r="M398" s="390"/>
      <c r="N398" s="391"/>
      <c r="O398" s="391"/>
      <c r="P398" s="391"/>
      <c r="Q398" s="391"/>
      <c r="R398" s="391"/>
      <c r="S398" s="391"/>
      <c r="T398" s="392"/>
      <c r="AT398" s="281" t="s">
        <v>164</v>
      </c>
      <c r="AU398" s="281" t="s">
        <v>81</v>
      </c>
      <c r="AV398" s="280" t="s">
        <v>163</v>
      </c>
      <c r="AW398" s="280" t="s">
        <v>30</v>
      </c>
      <c r="AX398" s="280" t="s">
        <v>81</v>
      </c>
      <c r="AY398" s="281" t="s">
        <v>156</v>
      </c>
    </row>
    <row r="399" spans="1:65" s="168" customFormat="1" ht="6.95" customHeight="1">
      <c r="A399" s="162"/>
      <c r="B399" s="189"/>
      <c r="C399" s="190"/>
      <c r="D399" s="190"/>
      <c r="E399" s="190"/>
      <c r="F399" s="190"/>
      <c r="G399" s="190"/>
      <c r="H399" s="190"/>
      <c r="I399" s="306"/>
      <c r="J399" s="190"/>
      <c r="K399" s="190"/>
      <c r="L399" s="163"/>
      <c r="M399" s="162"/>
      <c r="O399" s="162"/>
      <c r="P399" s="162"/>
      <c r="Q399" s="162"/>
      <c r="R399" s="162"/>
      <c r="S399" s="162"/>
      <c r="T399" s="162"/>
      <c r="U399" s="162"/>
      <c r="V399" s="162"/>
      <c r="W399" s="162"/>
      <c r="X399" s="162"/>
      <c r="Y399" s="162"/>
      <c r="Z399" s="162"/>
      <c r="AA399" s="162"/>
      <c r="AB399" s="162"/>
      <c r="AC399" s="162"/>
      <c r="AD399" s="162"/>
      <c r="AE399" s="162"/>
    </row>
  </sheetData>
  <sheetProtection algorithmName="SHA-512" hashValue="VQhnAApuSDTfv4zXsn0Yw5j01dVduRrYxivP7qsQ+flrQiTpt9z06Lxspqk9wdkzI0OZ2bBEcOeCTwaWjDA6uQ==" saltValue="MajjiWDN4llQNEisC+NgYA==" spinCount="100000" sheet="1" objects="1" scenarios="1"/>
  <autoFilter ref="C124:K398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5"/>
  <sheetViews>
    <sheetView showGridLines="0" topLeftCell="A110" workbookViewId="0">
      <selection activeCell="I171" sqref="I171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89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1007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ROUND(J122,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ROUND((SUM(BE122:BE174)),  2)</f>
        <v>0</v>
      </c>
      <c r="G33" s="162"/>
      <c r="H33" s="162"/>
      <c r="I33" s="301">
        <v>0.21</v>
      </c>
      <c r="J33" s="326">
        <f>ROUND(((SUM(BE122:BE174))*I33),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ROUND((SUM(BF122:BF174)),  2)</f>
        <v>0</v>
      </c>
      <c r="G34" s="162"/>
      <c r="H34" s="162"/>
      <c r="I34" s="301">
        <v>0.15</v>
      </c>
      <c r="J34" s="326">
        <f>ROUND(((SUM(BF122:BF174))*I34),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ROUND((SUM(BG122:BG174)),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ROUND((SUM(BH122:BH174)),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ROUND((SUM(BI122:BI174)),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02 - Zateplení podlahy na...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J122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339" customFormat="1" ht="24.95" customHeight="1">
      <c r="B97" s="340"/>
      <c r="D97" s="341" t="s">
        <v>122</v>
      </c>
      <c r="E97" s="342"/>
      <c r="F97" s="342"/>
      <c r="G97" s="342"/>
      <c r="H97" s="342"/>
      <c r="I97" s="309"/>
      <c r="J97" s="343">
        <f>J123</f>
        <v>0</v>
      </c>
      <c r="L97" s="340"/>
    </row>
    <row r="98" spans="1:31" s="344" customFormat="1" ht="19.899999999999999" customHeight="1">
      <c r="B98" s="345"/>
      <c r="D98" s="346" t="s">
        <v>127</v>
      </c>
      <c r="E98" s="347"/>
      <c r="F98" s="347"/>
      <c r="G98" s="347"/>
      <c r="H98" s="347"/>
      <c r="I98" s="310"/>
      <c r="J98" s="348">
        <f>J124</f>
        <v>0</v>
      </c>
      <c r="L98" s="345"/>
    </row>
    <row r="99" spans="1:31" s="339" customFormat="1" ht="24.95" customHeight="1">
      <c r="B99" s="340"/>
      <c r="D99" s="341" t="s">
        <v>130</v>
      </c>
      <c r="E99" s="342"/>
      <c r="F99" s="342"/>
      <c r="G99" s="342"/>
      <c r="H99" s="342"/>
      <c r="I99" s="309"/>
      <c r="J99" s="343">
        <f>J129</f>
        <v>0</v>
      </c>
      <c r="L99" s="340"/>
    </row>
    <row r="100" spans="1:31" s="344" customFormat="1" ht="19.899999999999999" customHeight="1">
      <c r="B100" s="345"/>
      <c r="D100" s="346" t="s">
        <v>132</v>
      </c>
      <c r="E100" s="347"/>
      <c r="F100" s="347"/>
      <c r="G100" s="347"/>
      <c r="H100" s="347"/>
      <c r="I100" s="310"/>
      <c r="J100" s="348">
        <f>J130</f>
        <v>0</v>
      </c>
      <c r="L100" s="345"/>
    </row>
    <row r="101" spans="1:31" s="344" customFormat="1" ht="19.899999999999999" customHeight="1">
      <c r="B101" s="345"/>
      <c r="D101" s="346" t="s">
        <v>134</v>
      </c>
      <c r="E101" s="347"/>
      <c r="F101" s="347"/>
      <c r="G101" s="347"/>
      <c r="H101" s="347"/>
      <c r="I101" s="310"/>
      <c r="J101" s="348">
        <f>J165</f>
        <v>0</v>
      </c>
      <c r="L101" s="345"/>
    </row>
    <row r="102" spans="1:31" s="339" customFormat="1" ht="24.95" customHeight="1">
      <c r="B102" s="340"/>
      <c r="D102" s="341" t="s">
        <v>140</v>
      </c>
      <c r="E102" s="342"/>
      <c r="F102" s="342"/>
      <c r="G102" s="342"/>
      <c r="H102" s="342"/>
      <c r="I102" s="309"/>
      <c r="J102" s="343" t="s">
        <v>103</v>
      </c>
      <c r="L102" s="340"/>
    </row>
    <row r="103" spans="1:31" s="168" customFormat="1" ht="21.75" customHeight="1">
      <c r="A103" s="162"/>
      <c r="B103" s="163"/>
      <c r="C103" s="162"/>
      <c r="D103" s="162"/>
      <c r="E103" s="162"/>
      <c r="F103" s="162"/>
      <c r="G103" s="162"/>
      <c r="H103" s="162"/>
      <c r="I103" s="116"/>
      <c r="J103" s="162"/>
      <c r="K103" s="162"/>
      <c r="L103" s="184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/>
    </row>
    <row r="104" spans="1:31" s="168" customFormat="1" ht="6.95" customHeight="1">
      <c r="A104" s="162"/>
      <c r="B104" s="189"/>
      <c r="C104" s="190"/>
      <c r="D104" s="190"/>
      <c r="E104" s="190"/>
      <c r="F104" s="190"/>
      <c r="G104" s="190"/>
      <c r="H104" s="190"/>
      <c r="I104" s="306"/>
      <c r="J104" s="190"/>
      <c r="K104" s="190"/>
      <c r="L104" s="184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/>
    </row>
    <row r="108" spans="1:31" s="168" customFormat="1" ht="6.95" customHeight="1">
      <c r="A108" s="162"/>
      <c r="B108" s="191"/>
      <c r="C108" s="192"/>
      <c r="D108" s="192"/>
      <c r="E108" s="192"/>
      <c r="F108" s="192"/>
      <c r="G108" s="192"/>
      <c r="H108" s="192"/>
      <c r="I108" s="307"/>
      <c r="J108" s="192"/>
      <c r="K108" s="192"/>
      <c r="L108" s="184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</row>
    <row r="109" spans="1:31" s="168" customFormat="1" ht="24.95" customHeight="1">
      <c r="A109" s="162"/>
      <c r="B109" s="163"/>
      <c r="C109" s="145" t="s">
        <v>141</v>
      </c>
      <c r="D109" s="162"/>
      <c r="E109" s="162"/>
      <c r="F109" s="162"/>
      <c r="G109" s="162"/>
      <c r="H109" s="162"/>
      <c r="I109" s="116"/>
      <c r="J109" s="162"/>
      <c r="K109" s="162"/>
      <c r="L109" s="184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/>
    </row>
    <row r="110" spans="1:31" s="168" customFormat="1" ht="6.95" customHeight="1">
      <c r="A110" s="162"/>
      <c r="B110" s="163"/>
      <c r="C110" s="162"/>
      <c r="D110" s="162"/>
      <c r="E110" s="162"/>
      <c r="F110" s="162"/>
      <c r="G110" s="162"/>
      <c r="H110" s="162"/>
      <c r="I110" s="116"/>
      <c r="J110" s="162"/>
      <c r="K110" s="162"/>
      <c r="L110" s="184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</row>
    <row r="111" spans="1:31" s="168" customFormat="1" ht="12" customHeight="1">
      <c r="A111" s="162"/>
      <c r="B111" s="163"/>
      <c r="C111" s="154" t="s">
        <v>16</v>
      </c>
      <c r="D111" s="162"/>
      <c r="E111" s="162"/>
      <c r="F111" s="162"/>
      <c r="G111" s="162"/>
      <c r="H111" s="162"/>
      <c r="I111" s="116"/>
      <c r="J111" s="162"/>
      <c r="K111" s="162"/>
      <c r="L111" s="184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</row>
    <row r="112" spans="1:31" s="168" customFormat="1" ht="26.25" customHeight="1">
      <c r="A112" s="162"/>
      <c r="B112" s="163"/>
      <c r="C112" s="162"/>
      <c r="D112" s="162"/>
      <c r="E112" s="313" t="str">
        <f>E7</f>
        <v>Snížení energetické náročnost budovy školy gymnázia SOŠ a VOŠ,Nový Bydžov</v>
      </c>
      <c r="F112" s="314"/>
      <c r="G112" s="314"/>
      <c r="H112" s="314"/>
      <c r="I112" s="116"/>
      <c r="J112" s="162"/>
      <c r="K112" s="16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5" s="168" customFormat="1" ht="12" customHeight="1">
      <c r="A113" s="162"/>
      <c r="B113" s="163"/>
      <c r="C113" s="154" t="s">
        <v>115</v>
      </c>
      <c r="D113" s="162"/>
      <c r="E113" s="162"/>
      <c r="F113" s="162"/>
      <c r="G113" s="162"/>
      <c r="H113" s="162"/>
      <c r="I113" s="116"/>
      <c r="J113" s="162"/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168" customFormat="1" ht="16.5" customHeight="1">
      <c r="A114" s="162"/>
      <c r="B114" s="163"/>
      <c r="C114" s="162"/>
      <c r="D114" s="162"/>
      <c r="E114" s="198" t="str">
        <f>E9</f>
        <v>02 - Zateplení podlahy na...</v>
      </c>
      <c r="F114" s="315"/>
      <c r="G114" s="315"/>
      <c r="H114" s="315"/>
      <c r="I114" s="116"/>
      <c r="J114" s="162"/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5" s="168" customFormat="1" ht="6.95" customHeight="1">
      <c r="A115" s="162"/>
      <c r="B115" s="163"/>
      <c r="C115" s="162"/>
      <c r="D115" s="162"/>
      <c r="E115" s="162"/>
      <c r="F115" s="162"/>
      <c r="G115" s="162"/>
      <c r="H115" s="162"/>
      <c r="I115" s="116"/>
      <c r="J115" s="162"/>
      <c r="K115" s="162"/>
      <c r="L115" s="184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</row>
    <row r="116" spans="1:65" s="168" customFormat="1" ht="12" customHeight="1">
      <c r="A116" s="162"/>
      <c r="B116" s="163"/>
      <c r="C116" s="154" t="s">
        <v>20</v>
      </c>
      <c r="D116" s="162"/>
      <c r="E116" s="162"/>
      <c r="F116" s="155" t="str">
        <f>F12</f>
        <v xml:space="preserve"> </v>
      </c>
      <c r="G116" s="162"/>
      <c r="H116" s="162"/>
      <c r="I116" s="297" t="s">
        <v>22</v>
      </c>
      <c r="J116" s="316" t="str">
        <f>IF(J12="","",J12)</f>
        <v>25. 3. 2022</v>
      </c>
      <c r="K116" s="162"/>
      <c r="L116" s="184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</row>
    <row r="117" spans="1:65" s="168" customFormat="1" ht="6.95" customHeight="1">
      <c r="A117" s="162"/>
      <c r="B117" s="163"/>
      <c r="C117" s="162"/>
      <c r="D117" s="162"/>
      <c r="E117" s="162"/>
      <c r="F117" s="162"/>
      <c r="G117" s="162"/>
      <c r="H117" s="162"/>
      <c r="I117" s="116"/>
      <c r="J117" s="162"/>
      <c r="K117" s="162"/>
      <c r="L117" s="184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5" s="168" customFormat="1" ht="15.2" customHeight="1">
      <c r="A118" s="162"/>
      <c r="B118" s="163"/>
      <c r="C118" s="154" t="s">
        <v>24</v>
      </c>
      <c r="D118" s="162"/>
      <c r="E118" s="162"/>
      <c r="F118" s="155" t="str">
        <f>E15</f>
        <v xml:space="preserve"> </v>
      </c>
      <c r="G118" s="162"/>
      <c r="H118" s="162"/>
      <c r="I118" s="297" t="s">
        <v>29</v>
      </c>
      <c r="J118" s="335" t="str">
        <f>E21</f>
        <v xml:space="preserve"> </v>
      </c>
      <c r="K118" s="162"/>
      <c r="L118" s="184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</row>
    <row r="119" spans="1:65" s="168" customFormat="1" ht="15.2" customHeight="1">
      <c r="A119" s="162"/>
      <c r="B119" s="163"/>
      <c r="C119" s="154" t="s">
        <v>27</v>
      </c>
      <c r="D119" s="162"/>
      <c r="E119" s="162"/>
      <c r="F119" s="155" t="str">
        <f>IF(E18="","",E18)</f>
        <v>Vyplň údaj</v>
      </c>
      <c r="G119" s="162"/>
      <c r="H119" s="162"/>
      <c r="I119" s="297" t="s">
        <v>31</v>
      </c>
      <c r="J119" s="335" t="str">
        <f>E24</f>
        <v xml:space="preserve"> </v>
      </c>
      <c r="K119" s="162"/>
      <c r="L119" s="184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</row>
    <row r="120" spans="1:65" s="168" customFormat="1" ht="10.35" customHeight="1">
      <c r="A120" s="162"/>
      <c r="B120" s="163"/>
      <c r="C120" s="162"/>
      <c r="D120" s="162"/>
      <c r="E120" s="162"/>
      <c r="F120" s="162"/>
      <c r="G120" s="162"/>
      <c r="H120" s="162"/>
      <c r="I120" s="116"/>
      <c r="J120" s="162"/>
      <c r="K120" s="162"/>
      <c r="L120" s="184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</row>
    <row r="121" spans="1:65" s="352" customFormat="1" ht="29.25" customHeight="1">
      <c r="A121" s="349"/>
      <c r="B121" s="350"/>
      <c r="C121" s="256" t="s">
        <v>142</v>
      </c>
      <c r="D121" s="257" t="s">
        <v>58</v>
      </c>
      <c r="E121" s="257" t="s">
        <v>54</v>
      </c>
      <c r="F121" s="257" t="s">
        <v>55</v>
      </c>
      <c r="G121" s="257" t="s">
        <v>143</v>
      </c>
      <c r="H121" s="257" t="s">
        <v>144</v>
      </c>
      <c r="I121" s="311" t="s">
        <v>145</v>
      </c>
      <c r="J121" s="257" t="s">
        <v>119</v>
      </c>
      <c r="K121" s="258" t="s">
        <v>146</v>
      </c>
      <c r="L121" s="351"/>
      <c r="M121" s="219" t="s">
        <v>1</v>
      </c>
      <c r="N121" s="220" t="s">
        <v>37</v>
      </c>
      <c r="O121" s="220" t="s">
        <v>147</v>
      </c>
      <c r="P121" s="220" t="s">
        <v>148</v>
      </c>
      <c r="Q121" s="220" t="s">
        <v>149</v>
      </c>
      <c r="R121" s="220" t="s">
        <v>150</v>
      </c>
      <c r="S121" s="220" t="s">
        <v>151</v>
      </c>
      <c r="T121" s="221" t="s">
        <v>152</v>
      </c>
      <c r="U121" s="349"/>
      <c r="V121" s="349"/>
      <c r="W121" s="349"/>
      <c r="X121" s="349"/>
      <c r="Y121" s="349"/>
      <c r="Z121" s="349"/>
      <c r="AA121" s="349"/>
      <c r="AB121" s="349"/>
      <c r="AC121" s="349"/>
      <c r="AD121" s="349"/>
      <c r="AE121" s="349"/>
    </row>
    <row r="122" spans="1:65" s="168" customFormat="1" ht="22.9" customHeight="1">
      <c r="A122" s="162"/>
      <c r="B122" s="163"/>
      <c r="C122" s="227" t="s">
        <v>153</v>
      </c>
      <c r="D122" s="162"/>
      <c r="E122" s="162"/>
      <c r="F122" s="162"/>
      <c r="G122" s="162"/>
      <c r="H122" s="162"/>
      <c r="I122" s="116"/>
      <c r="J122" s="259">
        <f>BK122</f>
        <v>0</v>
      </c>
      <c r="K122" s="162"/>
      <c r="L122" s="163"/>
      <c r="M122" s="222"/>
      <c r="N122" s="206"/>
      <c r="O122" s="223"/>
      <c r="P122" s="353">
        <f>P123+P129+P170</f>
        <v>0</v>
      </c>
      <c r="Q122" s="223"/>
      <c r="R122" s="353">
        <f>R123+R129+R170</f>
        <v>6.2210719999999986</v>
      </c>
      <c r="S122" s="223"/>
      <c r="T122" s="354">
        <f>T123+T129+T170</f>
        <v>0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  <c r="AT122" s="141" t="s">
        <v>72</v>
      </c>
      <c r="AU122" s="141" t="s">
        <v>121</v>
      </c>
      <c r="BK122" s="355">
        <f>BK123+BK129+BK170</f>
        <v>0</v>
      </c>
    </row>
    <row r="123" spans="1:65" s="260" customFormat="1" ht="25.9" customHeight="1">
      <c r="B123" s="356"/>
      <c r="D123" s="261" t="s">
        <v>72</v>
      </c>
      <c r="E123" s="262" t="s">
        <v>154</v>
      </c>
      <c r="F123" s="262" t="s">
        <v>155</v>
      </c>
      <c r="I123" s="79"/>
      <c r="J123" s="263">
        <f>BK123</f>
        <v>0</v>
      </c>
      <c r="L123" s="356"/>
      <c r="M123" s="357"/>
      <c r="N123" s="358"/>
      <c r="O123" s="358"/>
      <c r="P123" s="359">
        <f>P124</f>
        <v>0</v>
      </c>
      <c r="Q123" s="358"/>
      <c r="R123" s="359">
        <f>R124</f>
        <v>0</v>
      </c>
      <c r="S123" s="358"/>
      <c r="T123" s="360">
        <f>T124</f>
        <v>0</v>
      </c>
      <c r="AR123" s="261" t="s">
        <v>81</v>
      </c>
      <c r="AT123" s="361" t="s">
        <v>72</v>
      </c>
      <c r="AU123" s="361" t="s">
        <v>73</v>
      </c>
      <c r="AY123" s="261" t="s">
        <v>156</v>
      </c>
      <c r="BK123" s="362">
        <f>BK124</f>
        <v>0</v>
      </c>
    </row>
    <row r="124" spans="1:65" s="260" customFormat="1" ht="22.9" customHeight="1">
      <c r="B124" s="356"/>
      <c r="D124" s="261" t="s">
        <v>72</v>
      </c>
      <c r="E124" s="264" t="s">
        <v>204</v>
      </c>
      <c r="F124" s="264" t="s">
        <v>580</v>
      </c>
      <c r="I124" s="79"/>
      <c r="J124" s="265">
        <f>BK124</f>
        <v>0</v>
      </c>
      <c r="L124" s="356"/>
      <c r="M124" s="357"/>
      <c r="N124" s="358"/>
      <c r="O124" s="358"/>
      <c r="P124" s="359">
        <f>SUM(P125:P128)</f>
        <v>0</v>
      </c>
      <c r="Q124" s="358"/>
      <c r="R124" s="359">
        <f>SUM(R125:R128)</f>
        <v>0</v>
      </c>
      <c r="S124" s="358"/>
      <c r="T124" s="360">
        <f>SUM(T125:T128)</f>
        <v>0</v>
      </c>
      <c r="AR124" s="261" t="s">
        <v>81</v>
      </c>
      <c r="AT124" s="361" t="s">
        <v>72</v>
      </c>
      <c r="AU124" s="361" t="s">
        <v>81</v>
      </c>
      <c r="AY124" s="261" t="s">
        <v>156</v>
      </c>
      <c r="BK124" s="362">
        <f>SUM(BK125:BK128)</f>
        <v>0</v>
      </c>
    </row>
    <row r="125" spans="1:65" s="168" customFormat="1" ht="16.5" customHeight="1">
      <c r="A125" s="162"/>
      <c r="B125" s="163"/>
      <c r="C125" s="266" t="s">
        <v>81</v>
      </c>
      <c r="D125" s="266" t="s">
        <v>158</v>
      </c>
      <c r="E125" s="267" t="s">
        <v>1008</v>
      </c>
      <c r="F125" s="268" t="s">
        <v>1009</v>
      </c>
      <c r="G125" s="269" t="s">
        <v>161</v>
      </c>
      <c r="H125" s="270">
        <v>630</v>
      </c>
      <c r="I125" s="87"/>
      <c r="J125" s="271">
        <f>ROUND(I125*H125,2)</f>
        <v>0</v>
      </c>
      <c r="K125" s="268" t="s">
        <v>162</v>
      </c>
      <c r="L125" s="163"/>
      <c r="M125" s="363" t="s">
        <v>1</v>
      </c>
      <c r="N125" s="364" t="s">
        <v>38</v>
      </c>
      <c r="O125" s="210"/>
      <c r="P125" s="365">
        <f>O125*H125</f>
        <v>0</v>
      </c>
      <c r="Q125" s="365">
        <v>0</v>
      </c>
      <c r="R125" s="365">
        <f>Q125*H125</f>
        <v>0</v>
      </c>
      <c r="S125" s="365">
        <v>0</v>
      </c>
      <c r="T125" s="366">
        <f>S125*H125</f>
        <v>0</v>
      </c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  <c r="AR125" s="367" t="s">
        <v>163</v>
      </c>
      <c r="AT125" s="367" t="s">
        <v>158</v>
      </c>
      <c r="AU125" s="367" t="s">
        <v>83</v>
      </c>
      <c r="AY125" s="141" t="s">
        <v>156</v>
      </c>
      <c r="BE125" s="368">
        <f>IF(N125="základní",J125,0)</f>
        <v>0</v>
      </c>
      <c r="BF125" s="368">
        <f>IF(N125="snížená",J125,0)</f>
        <v>0</v>
      </c>
      <c r="BG125" s="368">
        <f>IF(N125="zákl. přenesená",J125,0)</f>
        <v>0</v>
      </c>
      <c r="BH125" s="368">
        <f>IF(N125="sníž. přenesená",J125,0)</f>
        <v>0</v>
      </c>
      <c r="BI125" s="368">
        <f>IF(N125="nulová",J125,0)</f>
        <v>0</v>
      </c>
      <c r="BJ125" s="141" t="s">
        <v>81</v>
      </c>
      <c r="BK125" s="368">
        <f>ROUND(I125*H125,2)</f>
        <v>0</v>
      </c>
      <c r="BL125" s="141" t="s">
        <v>163</v>
      </c>
      <c r="BM125" s="367" t="s">
        <v>83</v>
      </c>
    </row>
    <row r="126" spans="1:65" s="272" customFormat="1">
      <c r="B126" s="369"/>
      <c r="D126" s="273" t="s">
        <v>164</v>
      </c>
      <c r="E126" s="274" t="s">
        <v>1</v>
      </c>
      <c r="F126" s="275" t="s">
        <v>1010</v>
      </c>
      <c r="H126" s="274" t="s">
        <v>1</v>
      </c>
      <c r="I126" s="96"/>
      <c r="L126" s="369"/>
      <c r="M126" s="370"/>
      <c r="N126" s="371"/>
      <c r="O126" s="371"/>
      <c r="P126" s="371"/>
      <c r="Q126" s="371"/>
      <c r="R126" s="371"/>
      <c r="S126" s="371"/>
      <c r="T126" s="372"/>
      <c r="AT126" s="274" t="s">
        <v>164</v>
      </c>
      <c r="AU126" s="274" t="s">
        <v>83</v>
      </c>
      <c r="AV126" s="272" t="s">
        <v>81</v>
      </c>
      <c r="AW126" s="272" t="s">
        <v>30</v>
      </c>
      <c r="AX126" s="272" t="s">
        <v>73</v>
      </c>
      <c r="AY126" s="274" t="s">
        <v>156</v>
      </c>
    </row>
    <row r="127" spans="1:65" s="276" customFormat="1">
      <c r="B127" s="373"/>
      <c r="D127" s="273" t="s">
        <v>164</v>
      </c>
      <c r="E127" s="277" t="s">
        <v>1</v>
      </c>
      <c r="F127" s="278" t="s">
        <v>1011</v>
      </c>
      <c r="H127" s="279">
        <v>630</v>
      </c>
      <c r="I127" s="102"/>
      <c r="L127" s="373"/>
      <c r="M127" s="374"/>
      <c r="N127" s="375"/>
      <c r="O127" s="375"/>
      <c r="P127" s="375"/>
      <c r="Q127" s="375"/>
      <c r="R127" s="375"/>
      <c r="S127" s="375"/>
      <c r="T127" s="376"/>
      <c r="AT127" s="277" t="s">
        <v>164</v>
      </c>
      <c r="AU127" s="277" t="s">
        <v>83</v>
      </c>
      <c r="AV127" s="276" t="s">
        <v>83</v>
      </c>
      <c r="AW127" s="276" t="s">
        <v>30</v>
      </c>
      <c r="AX127" s="276" t="s">
        <v>73</v>
      </c>
      <c r="AY127" s="277" t="s">
        <v>156</v>
      </c>
    </row>
    <row r="128" spans="1:65" s="280" customFormat="1">
      <c r="B128" s="377"/>
      <c r="D128" s="273" t="s">
        <v>164</v>
      </c>
      <c r="E128" s="281" t="s">
        <v>1</v>
      </c>
      <c r="F128" s="282" t="s">
        <v>167</v>
      </c>
      <c r="H128" s="283">
        <v>630</v>
      </c>
      <c r="I128" s="108"/>
      <c r="L128" s="377"/>
      <c r="M128" s="378"/>
      <c r="N128" s="379"/>
      <c r="O128" s="379"/>
      <c r="P128" s="379"/>
      <c r="Q128" s="379"/>
      <c r="R128" s="379"/>
      <c r="S128" s="379"/>
      <c r="T128" s="380"/>
      <c r="AT128" s="281" t="s">
        <v>164</v>
      </c>
      <c r="AU128" s="281" t="s">
        <v>83</v>
      </c>
      <c r="AV128" s="280" t="s">
        <v>163</v>
      </c>
      <c r="AW128" s="280" t="s">
        <v>30</v>
      </c>
      <c r="AX128" s="280" t="s">
        <v>81</v>
      </c>
      <c r="AY128" s="281" t="s">
        <v>156</v>
      </c>
    </row>
    <row r="129" spans="1:65" s="260" customFormat="1" ht="25.9" customHeight="1">
      <c r="B129" s="356"/>
      <c r="D129" s="261" t="s">
        <v>72</v>
      </c>
      <c r="E129" s="262" t="s">
        <v>678</v>
      </c>
      <c r="F129" s="262" t="s">
        <v>679</v>
      </c>
      <c r="I129" s="79"/>
      <c r="J129" s="263">
        <f>BK129</f>
        <v>0</v>
      </c>
      <c r="L129" s="356"/>
      <c r="M129" s="357"/>
      <c r="N129" s="358"/>
      <c r="O129" s="358"/>
      <c r="P129" s="359">
        <f>P130+P165</f>
        <v>0</v>
      </c>
      <c r="Q129" s="358"/>
      <c r="R129" s="359">
        <f>R130+R165</f>
        <v>6.2210719999999986</v>
      </c>
      <c r="S129" s="358"/>
      <c r="T129" s="360">
        <f>T130+T165</f>
        <v>0</v>
      </c>
      <c r="AR129" s="261" t="s">
        <v>83</v>
      </c>
      <c r="AT129" s="361" t="s">
        <v>72</v>
      </c>
      <c r="AU129" s="361" t="s">
        <v>73</v>
      </c>
      <c r="AY129" s="261" t="s">
        <v>156</v>
      </c>
      <c r="BK129" s="362">
        <f>BK130+BK165</f>
        <v>0</v>
      </c>
    </row>
    <row r="130" spans="1:65" s="260" customFormat="1" ht="22.9" customHeight="1">
      <c r="B130" s="356"/>
      <c r="D130" s="261" t="s">
        <v>72</v>
      </c>
      <c r="E130" s="264" t="s">
        <v>717</v>
      </c>
      <c r="F130" s="264" t="s">
        <v>718</v>
      </c>
      <c r="I130" s="79"/>
      <c r="J130" s="265">
        <f>BK130</f>
        <v>0</v>
      </c>
      <c r="L130" s="356"/>
      <c r="M130" s="357"/>
      <c r="N130" s="358"/>
      <c r="O130" s="358"/>
      <c r="P130" s="359">
        <f>SUM(P131:P164)</f>
        <v>0</v>
      </c>
      <c r="Q130" s="358"/>
      <c r="R130" s="359">
        <f>SUM(R131:R164)</f>
        <v>6.2210719999999986</v>
      </c>
      <c r="S130" s="358"/>
      <c r="T130" s="360">
        <f>SUM(T131:T164)</f>
        <v>0</v>
      </c>
      <c r="AR130" s="261" t="s">
        <v>83</v>
      </c>
      <c r="AT130" s="361" t="s">
        <v>72</v>
      </c>
      <c r="AU130" s="361" t="s">
        <v>81</v>
      </c>
      <c r="AY130" s="261" t="s">
        <v>156</v>
      </c>
      <c r="BK130" s="362">
        <f>SUM(BK131:BK164)</f>
        <v>0</v>
      </c>
    </row>
    <row r="131" spans="1:65" s="168" customFormat="1" ht="24.2" customHeight="1">
      <c r="A131" s="162"/>
      <c r="B131" s="163"/>
      <c r="C131" s="266" t="s">
        <v>83</v>
      </c>
      <c r="D131" s="266" t="s">
        <v>158</v>
      </c>
      <c r="E131" s="267" t="s">
        <v>1012</v>
      </c>
      <c r="F131" s="268" t="s">
        <v>1013</v>
      </c>
      <c r="G131" s="269" t="s">
        <v>161</v>
      </c>
      <c r="H131" s="270">
        <v>630</v>
      </c>
      <c r="I131" s="87"/>
      <c r="J131" s="271">
        <f>ROUND(I131*H131,2)</f>
        <v>0</v>
      </c>
      <c r="K131" s="268" t="s">
        <v>162</v>
      </c>
      <c r="L131" s="163"/>
      <c r="M131" s="363" t="s">
        <v>1</v>
      </c>
      <c r="N131" s="364" t="s">
        <v>38</v>
      </c>
      <c r="O131" s="210"/>
      <c r="P131" s="365">
        <f>O131*H131</f>
        <v>0</v>
      </c>
      <c r="Q131" s="365">
        <v>0</v>
      </c>
      <c r="R131" s="365">
        <f>Q131*H131</f>
        <v>0</v>
      </c>
      <c r="S131" s="365">
        <v>0</v>
      </c>
      <c r="T131" s="366">
        <f>S131*H131</f>
        <v>0</v>
      </c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  <c r="AR131" s="367" t="s">
        <v>201</v>
      </c>
      <c r="AT131" s="367" t="s">
        <v>158</v>
      </c>
      <c r="AU131" s="367" t="s">
        <v>83</v>
      </c>
      <c r="AY131" s="141" t="s">
        <v>156</v>
      </c>
      <c r="BE131" s="368">
        <f>IF(N131="základní",J131,0)</f>
        <v>0</v>
      </c>
      <c r="BF131" s="368">
        <f>IF(N131="snížená",J131,0)</f>
        <v>0</v>
      </c>
      <c r="BG131" s="368">
        <f>IF(N131="zákl. přenesená",J131,0)</f>
        <v>0</v>
      </c>
      <c r="BH131" s="368">
        <f>IF(N131="sníž. přenesená",J131,0)</f>
        <v>0</v>
      </c>
      <c r="BI131" s="368">
        <f>IF(N131="nulová",J131,0)</f>
        <v>0</v>
      </c>
      <c r="BJ131" s="141" t="s">
        <v>81</v>
      </c>
      <c r="BK131" s="368">
        <f>ROUND(I131*H131,2)</f>
        <v>0</v>
      </c>
      <c r="BL131" s="141" t="s">
        <v>201</v>
      </c>
      <c r="BM131" s="367" t="s">
        <v>163</v>
      </c>
    </row>
    <row r="132" spans="1:65" s="272" customFormat="1">
      <c r="B132" s="369"/>
      <c r="D132" s="273" t="s">
        <v>164</v>
      </c>
      <c r="E132" s="274" t="s">
        <v>1</v>
      </c>
      <c r="F132" s="275" t="s">
        <v>1014</v>
      </c>
      <c r="H132" s="274" t="s">
        <v>1</v>
      </c>
      <c r="I132" s="96"/>
      <c r="L132" s="369"/>
      <c r="M132" s="370"/>
      <c r="N132" s="371"/>
      <c r="O132" s="371"/>
      <c r="P132" s="371"/>
      <c r="Q132" s="371"/>
      <c r="R132" s="371"/>
      <c r="S132" s="371"/>
      <c r="T132" s="372"/>
      <c r="AT132" s="274" t="s">
        <v>164</v>
      </c>
      <c r="AU132" s="274" t="s">
        <v>83</v>
      </c>
      <c r="AV132" s="272" t="s">
        <v>81</v>
      </c>
      <c r="AW132" s="272" t="s">
        <v>30</v>
      </c>
      <c r="AX132" s="272" t="s">
        <v>73</v>
      </c>
      <c r="AY132" s="274" t="s">
        <v>156</v>
      </c>
    </row>
    <row r="133" spans="1:65" s="276" customFormat="1">
      <c r="B133" s="373"/>
      <c r="D133" s="273" t="s">
        <v>164</v>
      </c>
      <c r="E133" s="277" t="s">
        <v>1</v>
      </c>
      <c r="F133" s="278" t="s">
        <v>1011</v>
      </c>
      <c r="H133" s="279">
        <v>630</v>
      </c>
      <c r="I133" s="102"/>
      <c r="L133" s="373"/>
      <c r="M133" s="374"/>
      <c r="N133" s="375"/>
      <c r="O133" s="375"/>
      <c r="P133" s="375"/>
      <c r="Q133" s="375"/>
      <c r="R133" s="375"/>
      <c r="S133" s="375"/>
      <c r="T133" s="376"/>
      <c r="AT133" s="277" t="s">
        <v>164</v>
      </c>
      <c r="AU133" s="277" t="s">
        <v>83</v>
      </c>
      <c r="AV133" s="276" t="s">
        <v>83</v>
      </c>
      <c r="AW133" s="276" t="s">
        <v>30</v>
      </c>
      <c r="AX133" s="276" t="s">
        <v>73</v>
      </c>
      <c r="AY133" s="277" t="s">
        <v>156</v>
      </c>
    </row>
    <row r="134" spans="1:65" s="280" customFormat="1">
      <c r="B134" s="377"/>
      <c r="D134" s="273" t="s">
        <v>164</v>
      </c>
      <c r="E134" s="281" t="s">
        <v>1</v>
      </c>
      <c r="F134" s="282" t="s">
        <v>167</v>
      </c>
      <c r="H134" s="283">
        <v>630</v>
      </c>
      <c r="I134" s="108"/>
      <c r="L134" s="377"/>
      <c r="M134" s="378"/>
      <c r="N134" s="379"/>
      <c r="O134" s="379"/>
      <c r="P134" s="379"/>
      <c r="Q134" s="379"/>
      <c r="R134" s="379"/>
      <c r="S134" s="379"/>
      <c r="T134" s="380"/>
      <c r="AT134" s="281" t="s">
        <v>164</v>
      </c>
      <c r="AU134" s="281" t="s">
        <v>83</v>
      </c>
      <c r="AV134" s="280" t="s">
        <v>163</v>
      </c>
      <c r="AW134" s="280" t="s">
        <v>30</v>
      </c>
      <c r="AX134" s="280" t="s">
        <v>81</v>
      </c>
      <c r="AY134" s="281" t="s">
        <v>156</v>
      </c>
    </row>
    <row r="135" spans="1:65" s="168" customFormat="1" ht="21.75" customHeight="1">
      <c r="A135" s="162"/>
      <c r="B135" s="163"/>
      <c r="C135" s="284" t="s">
        <v>170</v>
      </c>
      <c r="D135" s="284" t="s">
        <v>235</v>
      </c>
      <c r="E135" s="285" t="s">
        <v>1015</v>
      </c>
      <c r="F135" s="286" t="s">
        <v>1016</v>
      </c>
      <c r="G135" s="287" t="s">
        <v>161</v>
      </c>
      <c r="H135" s="288">
        <v>1386</v>
      </c>
      <c r="I135" s="112"/>
      <c r="J135" s="289">
        <f>ROUND(I135*H135,2)</f>
        <v>0</v>
      </c>
      <c r="K135" s="286" t="s">
        <v>162</v>
      </c>
      <c r="L135" s="383"/>
      <c r="M135" s="384" t="s">
        <v>1</v>
      </c>
      <c r="N135" s="385" t="s">
        <v>38</v>
      </c>
      <c r="O135" s="210"/>
      <c r="P135" s="365">
        <f>O135*H135</f>
        <v>0</v>
      </c>
      <c r="Q135" s="365">
        <v>4.2599999999999999E-3</v>
      </c>
      <c r="R135" s="365">
        <f>Q135*H135</f>
        <v>5.9043599999999996</v>
      </c>
      <c r="S135" s="365">
        <v>0</v>
      </c>
      <c r="T135" s="366">
        <f>S135*H135</f>
        <v>0</v>
      </c>
      <c r="U135" s="162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R135" s="367" t="s">
        <v>247</v>
      </c>
      <c r="AT135" s="367" t="s">
        <v>235</v>
      </c>
      <c r="AU135" s="367" t="s">
        <v>83</v>
      </c>
      <c r="AY135" s="141" t="s">
        <v>156</v>
      </c>
      <c r="BE135" s="368">
        <f>IF(N135="základní",J135,0)</f>
        <v>0</v>
      </c>
      <c r="BF135" s="368">
        <f>IF(N135="snížená",J135,0)</f>
        <v>0</v>
      </c>
      <c r="BG135" s="368">
        <f>IF(N135="zákl. přenesená",J135,0)</f>
        <v>0</v>
      </c>
      <c r="BH135" s="368">
        <f>IF(N135="sníž. přenesená",J135,0)</f>
        <v>0</v>
      </c>
      <c r="BI135" s="368">
        <f>IF(N135="nulová",J135,0)</f>
        <v>0</v>
      </c>
      <c r="BJ135" s="141" t="s">
        <v>81</v>
      </c>
      <c r="BK135" s="368">
        <f>ROUND(I135*H135,2)</f>
        <v>0</v>
      </c>
      <c r="BL135" s="141" t="s">
        <v>201</v>
      </c>
      <c r="BM135" s="367" t="s">
        <v>173</v>
      </c>
    </row>
    <row r="136" spans="1:65" s="168" customFormat="1" ht="24.2" customHeight="1">
      <c r="A136" s="162"/>
      <c r="B136" s="163"/>
      <c r="C136" s="266" t="s">
        <v>163</v>
      </c>
      <c r="D136" s="266" t="s">
        <v>158</v>
      </c>
      <c r="E136" s="267" t="s">
        <v>1017</v>
      </c>
      <c r="F136" s="268" t="s">
        <v>1018</v>
      </c>
      <c r="G136" s="269" t="s">
        <v>161</v>
      </c>
      <c r="H136" s="270">
        <v>630</v>
      </c>
      <c r="I136" s="87"/>
      <c r="J136" s="271">
        <f>ROUND(I136*H136,2)</f>
        <v>0</v>
      </c>
      <c r="K136" s="268" t="s">
        <v>162</v>
      </c>
      <c r="L136" s="163"/>
      <c r="M136" s="363" t="s">
        <v>1</v>
      </c>
      <c r="N136" s="364" t="s">
        <v>38</v>
      </c>
      <c r="O136" s="210"/>
      <c r="P136" s="365">
        <f>O136*H136</f>
        <v>0</v>
      </c>
      <c r="Q136" s="365">
        <v>0</v>
      </c>
      <c r="R136" s="365">
        <f>Q136*H136</f>
        <v>0</v>
      </c>
      <c r="S136" s="365">
        <v>0</v>
      </c>
      <c r="T136" s="366">
        <f>S136*H136</f>
        <v>0</v>
      </c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R136" s="367" t="s">
        <v>201</v>
      </c>
      <c r="AT136" s="367" t="s">
        <v>158</v>
      </c>
      <c r="AU136" s="367" t="s">
        <v>83</v>
      </c>
      <c r="AY136" s="141" t="s">
        <v>156</v>
      </c>
      <c r="BE136" s="368">
        <f>IF(N136="základní",J136,0)</f>
        <v>0</v>
      </c>
      <c r="BF136" s="368">
        <f>IF(N136="snížená",J136,0)</f>
        <v>0</v>
      </c>
      <c r="BG136" s="368">
        <f>IF(N136="zákl. přenesená",J136,0)</f>
        <v>0</v>
      </c>
      <c r="BH136" s="368">
        <f>IF(N136="sníž. přenesená",J136,0)</f>
        <v>0</v>
      </c>
      <c r="BI136" s="368">
        <f>IF(N136="nulová",J136,0)</f>
        <v>0</v>
      </c>
      <c r="BJ136" s="141" t="s">
        <v>81</v>
      </c>
      <c r="BK136" s="368">
        <f>ROUND(I136*H136,2)</f>
        <v>0</v>
      </c>
      <c r="BL136" s="141" t="s">
        <v>201</v>
      </c>
      <c r="BM136" s="367" t="s">
        <v>176</v>
      </c>
    </row>
    <row r="137" spans="1:65" s="272" customFormat="1">
      <c r="B137" s="369"/>
      <c r="D137" s="273" t="s">
        <v>164</v>
      </c>
      <c r="E137" s="274" t="s">
        <v>1</v>
      </c>
      <c r="F137" s="275" t="s">
        <v>1014</v>
      </c>
      <c r="H137" s="274" t="s">
        <v>1</v>
      </c>
      <c r="I137" s="96"/>
      <c r="L137" s="369"/>
      <c r="M137" s="370"/>
      <c r="N137" s="371"/>
      <c r="O137" s="371"/>
      <c r="P137" s="371"/>
      <c r="Q137" s="371"/>
      <c r="R137" s="371"/>
      <c r="S137" s="371"/>
      <c r="T137" s="372"/>
      <c r="AT137" s="274" t="s">
        <v>164</v>
      </c>
      <c r="AU137" s="274" t="s">
        <v>83</v>
      </c>
      <c r="AV137" s="272" t="s">
        <v>81</v>
      </c>
      <c r="AW137" s="272" t="s">
        <v>30</v>
      </c>
      <c r="AX137" s="272" t="s">
        <v>73</v>
      </c>
      <c r="AY137" s="274" t="s">
        <v>156</v>
      </c>
    </row>
    <row r="138" spans="1:65" s="276" customFormat="1">
      <c r="B138" s="373"/>
      <c r="D138" s="273" t="s">
        <v>164</v>
      </c>
      <c r="E138" s="277" t="s">
        <v>1</v>
      </c>
      <c r="F138" s="278" t="s">
        <v>1011</v>
      </c>
      <c r="H138" s="279">
        <v>630</v>
      </c>
      <c r="I138" s="102"/>
      <c r="L138" s="373"/>
      <c r="M138" s="374"/>
      <c r="N138" s="375"/>
      <c r="O138" s="375"/>
      <c r="P138" s="375"/>
      <c r="Q138" s="375"/>
      <c r="R138" s="375"/>
      <c r="S138" s="375"/>
      <c r="T138" s="376"/>
      <c r="AT138" s="277" t="s">
        <v>164</v>
      </c>
      <c r="AU138" s="277" t="s">
        <v>83</v>
      </c>
      <c r="AV138" s="276" t="s">
        <v>83</v>
      </c>
      <c r="AW138" s="276" t="s">
        <v>30</v>
      </c>
      <c r="AX138" s="276" t="s">
        <v>73</v>
      </c>
      <c r="AY138" s="277" t="s">
        <v>156</v>
      </c>
    </row>
    <row r="139" spans="1:65" s="280" customFormat="1">
      <c r="B139" s="377"/>
      <c r="D139" s="273" t="s">
        <v>164</v>
      </c>
      <c r="E139" s="281" t="s">
        <v>1</v>
      </c>
      <c r="F139" s="282" t="s">
        <v>167</v>
      </c>
      <c r="H139" s="283">
        <v>630</v>
      </c>
      <c r="I139" s="108"/>
      <c r="L139" s="377"/>
      <c r="M139" s="378"/>
      <c r="N139" s="379"/>
      <c r="O139" s="379"/>
      <c r="P139" s="379"/>
      <c r="Q139" s="379"/>
      <c r="R139" s="379"/>
      <c r="S139" s="379"/>
      <c r="T139" s="380"/>
      <c r="AT139" s="281" t="s">
        <v>164</v>
      </c>
      <c r="AU139" s="281" t="s">
        <v>83</v>
      </c>
      <c r="AV139" s="280" t="s">
        <v>163</v>
      </c>
      <c r="AW139" s="280" t="s">
        <v>30</v>
      </c>
      <c r="AX139" s="280" t="s">
        <v>81</v>
      </c>
      <c r="AY139" s="281" t="s">
        <v>156</v>
      </c>
    </row>
    <row r="140" spans="1:65" s="168" customFormat="1" ht="24.2" customHeight="1">
      <c r="A140" s="162"/>
      <c r="B140" s="163"/>
      <c r="C140" s="284" t="s">
        <v>178</v>
      </c>
      <c r="D140" s="284" t="s">
        <v>235</v>
      </c>
      <c r="E140" s="285" t="s">
        <v>1019</v>
      </c>
      <c r="F140" s="286" t="s">
        <v>1020</v>
      </c>
      <c r="G140" s="287" t="s">
        <v>161</v>
      </c>
      <c r="H140" s="288">
        <v>724.5</v>
      </c>
      <c r="I140" s="112"/>
      <c r="J140" s="289">
        <f>ROUND(I140*H140,2)</f>
        <v>0</v>
      </c>
      <c r="K140" s="286" t="s">
        <v>162</v>
      </c>
      <c r="L140" s="383"/>
      <c r="M140" s="384" t="s">
        <v>1</v>
      </c>
      <c r="N140" s="385" t="s">
        <v>38</v>
      </c>
      <c r="O140" s="210"/>
      <c r="P140" s="365">
        <f>O140*H140</f>
        <v>0</v>
      </c>
      <c r="Q140" s="365">
        <v>2.9999999999999997E-4</v>
      </c>
      <c r="R140" s="365">
        <f>Q140*H140</f>
        <v>0.21734999999999999</v>
      </c>
      <c r="S140" s="365">
        <v>0</v>
      </c>
      <c r="T140" s="366">
        <f>S140*H140</f>
        <v>0</v>
      </c>
      <c r="U140" s="162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R140" s="367" t="s">
        <v>247</v>
      </c>
      <c r="AT140" s="367" t="s">
        <v>235</v>
      </c>
      <c r="AU140" s="367" t="s">
        <v>83</v>
      </c>
      <c r="AY140" s="141" t="s">
        <v>156</v>
      </c>
      <c r="BE140" s="368">
        <f>IF(N140="základní",J140,0)</f>
        <v>0</v>
      </c>
      <c r="BF140" s="368">
        <f>IF(N140="snížená",J140,0)</f>
        <v>0</v>
      </c>
      <c r="BG140" s="368">
        <f>IF(N140="zákl. přenesená",J140,0)</f>
        <v>0</v>
      </c>
      <c r="BH140" s="368">
        <f>IF(N140="sníž. přenesená",J140,0)</f>
        <v>0</v>
      </c>
      <c r="BI140" s="368">
        <f>IF(N140="nulová",J140,0)</f>
        <v>0</v>
      </c>
      <c r="BJ140" s="141" t="s">
        <v>81</v>
      </c>
      <c r="BK140" s="368">
        <f>ROUND(I140*H140,2)</f>
        <v>0</v>
      </c>
      <c r="BL140" s="141" t="s">
        <v>201</v>
      </c>
      <c r="BM140" s="367" t="s">
        <v>181</v>
      </c>
    </row>
    <row r="141" spans="1:65" s="276" customFormat="1">
      <c r="B141" s="373"/>
      <c r="D141" s="273" t="s">
        <v>164</v>
      </c>
      <c r="E141" s="277" t="s">
        <v>1</v>
      </c>
      <c r="F141" s="278" t="s">
        <v>1021</v>
      </c>
      <c r="H141" s="279">
        <v>724.5</v>
      </c>
      <c r="I141" s="102"/>
      <c r="L141" s="373"/>
      <c r="M141" s="374"/>
      <c r="N141" s="375"/>
      <c r="O141" s="375"/>
      <c r="P141" s="375"/>
      <c r="Q141" s="375"/>
      <c r="R141" s="375"/>
      <c r="S141" s="375"/>
      <c r="T141" s="376"/>
      <c r="AT141" s="277" t="s">
        <v>164</v>
      </c>
      <c r="AU141" s="277" t="s">
        <v>83</v>
      </c>
      <c r="AV141" s="276" t="s">
        <v>83</v>
      </c>
      <c r="AW141" s="276" t="s">
        <v>30</v>
      </c>
      <c r="AX141" s="276" t="s">
        <v>73</v>
      </c>
      <c r="AY141" s="277" t="s">
        <v>156</v>
      </c>
    </row>
    <row r="142" spans="1:65" s="280" customFormat="1">
      <c r="B142" s="377"/>
      <c r="D142" s="273" t="s">
        <v>164</v>
      </c>
      <c r="E142" s="281" t="s">
        <v>1</v>
      </c>
      <c r="F142" s="282" t="s">
        <v>167</v>
      </c>
      <c r="H142" s="283">
        <v>724.5</v>
      </c>
      <c r="I142" s="108"/>
      <c r="L142" s="377"/>
      <c r="M142" s="378"/>
      <c r="N142" s="379"/>
      <c r="O142" s="379"/>
      <c r="P142" s="379"/>
      <c r="Q142" s="379"/>
      <c r="R142" s="379"/>
      <c r="S142" s="379"/>
      <c r="T142" s="380"/>
      <c r="AT142" s="281" t="s">
        <v>164</v>
      </c>
      <c r="AU142" s="281" t="s">
        <v>83</v>
      </c>
      <c r="AV142" s="280" t="s">
        <v>163</v>
      </c>
      <c r="AW142" s="280" t="s">
        <v>30</v>
      </c>
      <c r="AX142" s="280" t="s">
        <v>81</v>
      </c>
      <c r="AY142" s="281" t="s">
        <v>156</v>
      </c>
    </row>
    <row r="143" spans="1:65" s="168" customFormat="1" ht="21.75" customHeight="1">
      <c r="A143" s="162"/>
      <c r="B143" s="163"/>
      <c r="C143" s="266" t="s">
        <v>173</v>
      </c>
      <c r="D143" s="266" t="s">
        <v>158</v>
      </c>
      <c r="E143" s="267" t="s">
        <v>1022</v>
      </c>
      <c r="F143" s="268" t="s">
        <v>1023</v>
      </c>
      <c r="G143" s="269" t="s">
        <v>161</v>
      </c>
      <c r="H143" s="270">
        <v>630</v>
      </c>
      <c r="I143" s="87"/>
      <c r="J143" s="271">
        <f>ROUND(I143*H143,2)</f>
        <v>0</v>
      </c>
      <c r="K143" s="268" t="s">
        <v>162</v>
      </c>
      <c r="L143" s="163"/>
      <c r="M143" s="363" t="s">
        <v>1</v>
      </c>
      <c r="N143" s="364" t="s">
        <v>38</v>
      </c>
      <c r="O143" s="210"/>
      <c r="P143" s="365">
        <f>O143*H143</f>
        <v>0</v>
      </c>
      <c r="Q143" s="365">
        <v>4.0000000000000003E-5</v>
      </c>
      <c r="R143" s="365">
        <f>Q143*H143</f>
        <v>2.5200000000000004E-2</v>
      </c>
      <c r="S143" s="365">
        <v>0</v>
      </c>
      <c r="T143" s="366">
        <f>S143*H143</f>
        <v>0</v>
      </c>
      <c r="U143" s="162"/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/>
      <c r="AR143" s="367" t="s">
        <v>201</v>
      </c>
      <c r="AT143" s="367" t="s">
        <v>158</v>
      </c>
      <c r="AU143" s="367" t="s">
        <v>83</v>
      </c>
      <c r="AY143" s="141" t="s">
        <v>156</v>
      </c>
      <c r="BE143" s="368">
        <f>IF(N143="základní",J143,0)</f>
        <v>0</v>
      </c>
      <c r="BF143" s="368">
        <f>IF(N143="snížená",J143,0)</f>
        <v>0</v>
      </c>
      <c r="BG143" s="368">
        <f>IF(N143="zákl. přenesená",J143,0)</f>
        <v>0</v>
      </c>
      <c r="BH143" s="368">
        <f>IF(N143="sníž. přenesená",J143,0)</f>
        <v>0</v>
      </c>
      <c r="BI143" s="368">
        <f>IF(N143="nulová",J143,0)</f>
        <v>0</v>
      </c>
      <c r="BJ143" s="141" t="s">
        <v>81</v>
      </c>
      <c r="BK143" s="368">
        <f>ROUND(I143*H143,2)</f>
        <v>0</v>
      </c>
      <c r="BL143" s="141" t="s">
        <v>201</v>
      </c>
      <c r="BM143" s="367" t="s">
        <v>187</v>
      </c>
    </row>
    <row r="144" spans="1:65" s="272" customFormat="1">
      <c r="B144" s="369"/>
      <c r="D144" s="273" t="s">
        <v>164</v>
      </c>
      <c r="E144" s="274" t="s">
        <v>1</v>
      </c>
      <c r="F144" s="275" t="s">
        <v>1014</v>
      </c>
      <c r="H144" s="274" t="s">
        <v>1</v>
      </c>
      <c r="I144" s="96"/>
      <c r="L144" s="369"/>
      <c r="M144" s="370"/>
      <c r="N144" s="371"/>
      <c r="O144" s="371"/>
      <c r="P144" s="371"/>
      <c r="Q144" s="371"/>
      <c r="R144" s="371"/>
      <c r="S144" s="371"/>
      <c r="T144" s="372"/>
      <c r="AT144" s="274" t="s">
        <v>164</v>
      </c>
      <c r="AU144" s="274" t="s">
        <v>83</v>
      </c>
      <c r="AV144" s="272" t="s">
        <v>81</v>
      </c>
      <c r="AW144" s="272" t="s">
        <v>30</v>
      </c>
      <c r="AX144" s="272" t="s">
        <v>73</v>
      </c>
      <c r="AY144" s="274" t="s">
        <v>156</v>
      </c>
    </row>
    <row r="145" spans="1:65" s="276" customFormat="1">
      <c r="B145" s="373"/>
      <c r="D145" s="273" t="s">
        <v>164</v>
      </c>
      <c r="E145" s="277" t="s">
        <v>1</v>
      </c>
      <c r="F145" s="278" t="s">
        <v>1011</v>
      </c>
      <c r="H145" s="279">
        <v>630</v>
      </c>
      <c r="I145" s="102"/>
      <c r="L145" s="373"/>
      <c r="M145" s="374"/>
      <c r="N145" s="375"/>
      <c r="O145" s="375"/>
      <c r="P145" s="375"/>
      <c r="Q145" s="375"/>
      <c r="R145" s="375"/>
      <c r="S145" s="375"/>
      <c r="T145" s="376"/>
      <c r="AT145" s="277" t="s">
        <v>164</v>
      </c>
      <c r="AU145" s="277" t="s">
        <v>83</v>
      </c>
      <c r="AV145" s="276" t="s">
        <v>83</v>
      </c>
      <c r="AW145" s="276" t="s">
        <v>30</v>
      </c>
      <c r="AX145" s="276" t="s">
        <v>73</v>
      </c>
      <c r="AY145" s="277" t="s">
        <v>156</v>
      </c>
    </row>
    <row r="146" spans="1:65" s="280" customFormat="1">
      <c r="B146" s="377"/>
      <c r="D146" s="273" t="s">
        <v>164</v>
      </c>
      <c r="E146" s="281" t="s">
        <v>1</v>
      </c>
      <c r="F146" s="282" t="s">
        <v>167</v>
      </c>
      <c r="H146" s="283">
        <v>630</v>
      </c>
      <c r="I146" s="108"/>
      <c r="L146" s="377"/>
      <c r="M146" s="378"/>
      <c r="N146" s="379"/>
      <c r="O146" s="379"/>
      <c r="P146" s="379"/>
      <c r="Q146" s="379"/>
      <c r="R146" s="379"/>
      <c r="S146" s="379"/>
      <c r="T146" s="380"/>
      <c r="AT146" s="281" t="s">
        <v>164</v>
      </c>
      <c r="AU146" s="281" t="s">
        <v>83</v>
      </c>
      <c r="AV146" s="280" t="s">
        <v>163</v>
      </c>
      <c r="AW146" s="280" t="s">
        <v>30</v>
      </c>
      <c r="AX146" s="280" t="s">
        <v>81</v>
      </c>
      <c r="AY146" s="281" t="s">
        <v>156</v>
      </c>
    </row>
    <row r="147" spans="1:65" s="168" customFormat="1" ht="24.2" customHeight="1">
      <c r="A147" s="162"/>
      <c r="B147" s="163"/>
      <c r="C147" s="284" t="s">
        <v>194</v>
      </c>
      <c r="D147" s="284" t="s">
        <v>235</v>
      </c>
      <c r="E147" s="285" t="s">
        <v>1024</v>
      </c>
      <c r="F147" s="286" t="s">
        <v>1025</v>
      </c>
      <c r="G147" s="287" t="s">
        <v>161</v>
      </c>
      <c r="H147" s="288">
        <v>724.5</v>
      </c>
      <c r="I147" s="112"/>
      <c r="J147" s="289">
        <f>ROUND(I147*H147,2)</f>
        <v>0</v>
      </c>
      <c r="K147" s="286" t="s">
        <v>162</v>
      </c>
      <c r="L147" s="383"/>
      <c r="M147" s="384" t="s">
        <v>1</v>
      </c>
      <c r="N147" s="385" t="s">
        <v>38</v>
      </c>
      <c r="O147" s="210"/>
      <c r="P147" s="365">
        <f>O147*H147</f>
        <v>0</v>
      </c>
      <c r="Q147" s="365">
        <v>8.0000000000000007E-5</v>
      </c>
      <c r="R147" s="365">
        <f>Q147*H147</f>
        <v>5.7960000000000005E-2</v>
      </c>
      <c r="S147" s="365">
        <v>0</v>
      </c>
      <c r="T147" s="366">
        <f>S147*H147</f>
        <v>0</v>
      </c>
      <c r="U147" s="162"/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/>
      <c r="AR147" s="367" t="s">
        <v>247</v>
      </c>
      <c r="AT147" s="367" t="s">
        <v>235</v>
      </c>
      <c r="AU147" s="367" t="s">
        <v>83</v>
      </c>
      <c r="AY147" s="141" t="s">
        <v>156</v>
      </c>
      <c r="BE147" s="368">
        <f>IF(N147="základní",J147,0)</f>
        <v>0</v>
      </c>
      <c r="BF147" s="368">
        <f>IF(N147="snížená",J147,0)</f>
        <v>0</v>
      </c>
      <c r="BG147" s="368">
        <f>IF(N147="zákl. přenesená",J147,0)</f>
        <v>0</v>
      </c>
      <c r="BH147" s="368">
        <f>IF(N147="sníž. přenesená",J147,0)</f>
        <v>0</v>
      </c>
      <c r="BI147" s="368">
        <f>IF(N147="nulová",J147,0)</f>
        <v>0</v>
      </c>
      <c r="BJ147" s="141" t="s">
        <v>81</v>
      </c>
      <c r="BK147" s="368">
        <f>ROUND(I147*H147,2)</f>
        <v>0</v>
      </c>
      <c r="BL147" s="141" t="s">
        <v>201</v>
      </c>
      <c r="BM147" s="367" t="s">
        <v>197</v>
      </c>
    </row>
    <row r="148" spans="1:65" s="276" customFormat="1">
      <c r="B148" s="373"/>
      <c r="D148" s="273" t="s">
        <v>164</v>
      </c>
      <c r="E148" s="277" t="s">
        <v>1</v>
      </c>
      <c r="F148" s="278" t="s">
        <v>1021</v>
      </c>
      <c r="H148" s="279">
        <v>724.5</v>
      </c>
      <c r="I148" s="102"/>
      <c r="L148" s="373"/>
      <c r="M148" s="374"/>
      <c r="N148" s="375"/>
      <c r="O148" s="375"/>
      <c r="P148" s="375"/>
      <c r="Q148" s="375"/>
      <c r="R148" s="375"/>
      <c r="S148" s="375"/>
      <c r="T148" s="376"/>
      <c r="AT148" s="277" t="s">
        <v>164</v>
      </c>
      <c r="AU148" s="277" t="s">
        <v>83</v>
      </c>
      <c r="AV148" s="276" t="s">
        <v>83</v>
      </c>
      <c r="AW148" s="276" t="s">
        <v>30</v>
      </c>
      <c r="AX148" s="276" t="s">
        <v>73</v>
      </c>
      <c r="AY148" s="277" t="s">
        <v>156</v>
      </c>
    </row>
    <row r="149" spans="1:65" s="280" customFormat="1">
      <c r="B149" s="377"/>
      <c r="D149" s="273" t="s">
        <v>164</v>
      </c>
      <c r="E149" s="281" t="s">
        <v>1</v>
      </c>
      <c r="F149" s="282" t="s">
        <v>167</v>
      </c>
      <c r="H149" s="283">
        <v>724.5</v>
      </c>
      <c r="I149" s="108"/>
      <c r="L149" s="377"/>
      <c r="M149" s="378"/>
      <c r="N149" s="379"/>
      <c r="O149" s="379"/>
      <c r="P149" s="379"/>
      <c r="Q149" s="379"/>
      <c r="R149" s="379"/>
      <c r="S149" s="379"/>
      <c r="T149" s="380"/>
      <c r="AT149" s="281" t="s">
        <v>164</v>
      </c>
      <c r="AU149" s="281" t="s">
        <v>83</v>
      </c>
      <c r="AV149" s="280" t="s">
        <v>163</v>
      </c>
      <c r="AW149" s="280" t="s">
        <v>30</v>
      </c>
      <c r="AX149" s="280" t="s">
        <v>81</v>
      </c>
      <c r="AY149" s="281" t="s">
        <v>156</v>
      </c>
    </row>
    <row r="150" spans="1:65" s="168" customFormat="1" ht="24.2" customHeight="1">
      <c r="A150" s="162"/>
      <c r="B150" s="163"/>
      <c r="C150" s="266" t="s">
        <v>176</v>
      </c>
      <c r="D150" s="266" t="s">
        <v>158</v>
      </c>
      <c r="E150" s="267" t="s">
        <v>1026</v>
      </c>
      <c r="F150" s="268" t="s">
        <v>1027</v>
      </c>
      <c r="G150" s="269" t="s">
        <v>161</v>
      </c>
      <c r="H150" s="270">
        <v>630</v>
      </c>
      <c r="I150" s="87"/>
      <c r="J150" s="271">
        <f>ROUND(I150*H150,2)</f>
        <v>0</v>
      </c>
      <c r="K150" s="268" t="s">
        <v>162</v>
      </c>
      <c r="L150" s="163"/>
      <c r="M150" s="363" t="s">
        <v>1</v>
      </c>
      <c r="N150" s="364" t="s">
        <v>38</v>
      </c>
      <c r="O150" s="210"/>
      <c r="P150" s="365">
        <f>O150*H150</f>
        <v>0</v>
      </c>
      <c r="Q150" s="365">
        <v>0</v>
      </c>
      <c r="R150" s="365">
        <f>Q150*H150</f>
        <v>0</v>
      </c>
      <c r="S150" s="365">
        <v>0</v>
      </c>
      <c r="T150" s="366">
        <f>S150*H150</f>
        <v>0</v>
      </c>
      <c r="U150" s="162"/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/>
      <c r="AR150" s="367" t="s">
        <v>201</v>
      </c>
      <c r="AT150" s="367" t="s">
        <v>158</v>
      </c>
      <c r="AU150" s="367" t="s">
        <v>83</v>
      </c>
      <c r="AY150" s="141" t="s">
        <v>156</v>
      </c>
      <c r="BE150" s="368">
        <f>IF(N150="základní",J150,0)</f>
        <v>0</v>
      </c>
      <c r="BF150" s="368">
        <f>IF(N150="snížená",J150,0)</f>
        <v>0</v>
      </c>
      <c r="BG150" s="368">
        <f>IF(N150="zákl. přenesená",J150,0)</f>
        <v>0</v>
      </c>
      <c r="BH150" s="368">
        <f>IF(N150="sníž. přenesená",J150,0)</f>
        <v>0</v>
      </c>
      <c r="BI150" s="368">
        <f>IF(N150="nulová",J150,0)</f>
        <v>0</v>
      </c>
      <c r="BJ150" s="141" t="s">
        <v>81</v>
      </c>
      <c r="BK150" s="368">
        <f>ROUND(I150*H150,2)</f>
        <v>0</v>
      </c>
      <c r="BL150" s="141" t="s">
        <v>201</v>
      </c>
      <c r="BM150" s="367" t="s">
        <v>201</v>
      </c>
    </row>
    <row r="151" spans="1:65" s="272" customFormat="1">
      <c r="B151" s="369"/>
      <c r="D151" s="273" t="s">
        <v>164</v>
      </c>
      <c r="E151" s="274" t="s">
        <v>1</v>
      </c>
      <c r="F151" s="275" t="s">
        <v>1014</v>
      </c>
      <c r="H151" s="274" t="s">
        <v>1</v>
      </c>
      <c r="I151" s="96"/>
      <c r="L151" s="369"/>
      <c r="M151" s="370"/>
      <c r="N151" s="371"/>
      <c r="O151" s="371"/>
      <c r="P151" s="371"/>
      <c r="Q151" s="371"/>
      <c r="R151" s="371"/>
      <c r="S151" s="371"/>
      <c r="T151" s="372"/>
      <c r="AT151" s="274" t="s">
        <v>164</v>
      </c>
      <c r="AU151" s="274" t="s">
        <v>83</v>
      </c>
      <c r="AV151" s="272" t="s">
        <v>81</v>
      </c>
      <c r="AW151" s="272" t="s">
        <v>30</v>
      </c>
      <c r="AX151" s="272" t="s">
        <v>73</v>
      </c>
      <c r="AY151" s="274" t="s">
        <v>156</v>
      </c>
    </row>
    <row r="152" spans="1:65" s="276" customFormat="1">
      <c r="B152" s="373"/>
      <c r="D152" s="273" t="s">
        <v>164</v>
      </c>
      <c r="E152" s="277" t="s">
        <v>1</v>
      </c>
      <c r="F152" s="278" t="s">
        <v>1011</v>
      </c>
      <c r="H152" s="279">
        <v>630</v>
      </c>
      <c r="I152" s="102"/>
      <c r="L152" s="373"/>
      <c r="M152" s="374"/>
      <c r="N152" s="375"/>
      <c r="O152" s="375"/>
      <c r="P152" s="375"/>
      <c r="Q152" s="375"/>
      <c r="R152" s="375"/>
      <c r="S152" s="375"/>
      <c r="T152" s="376"/>
      <c r="AT152" s="277" t="s">
        <v>164</v>
      </c>
      <c r="AU152" s="277" t="s">
        <v>83</v>
      </c>
      <c r="AV152" s="276" t="s">
        <v>83</v>
      </c>
      <c r="AW152" s="276" t="s">
        <v>30</v>
      </c>
      <c r="AX152" s="276" t="s">
        <v>73</v>
      </c>
      <c r="AY152" s="277" t="s">
        <v>156</v>
      </c>
    </row>
    <row r="153" spans="1:65" s="280" customFormat="1">
      <c r="B153" s="377"/>
      <c r="D153" s="273" t="s">
        <v>164</v>
      </c>
      <c r="E153" s="281" t="s">
        <v>1</v>
      </c>
      <c r="F153" s="282" t="s">
        <v>167</v>
      </c>
      <c r="H153" s="283">
        <v>630</v>
      </c>
      <c r="I153" s="108"/>
      <c r="L153" s="377"/>
      <c r="M153" s="378"/>
      <c r="N153" s="379"/>
      <c r="O153" s="379"/>
      <c r="P153" s="379"/>
      <c r="Q153" s="379"/>
      <c r="R153" s="379"/>
      <c r="S153" s="379"/>
      <c r="T153" s="380"/>
      <c r="AT153" s="281" t="s">
        <v>164</v>
      </c>
      <c r="AU153" s="281" t="s">
        <v>83</v>
      </c>
      <c r="AV153" s="280" t="s">
        <v>163</v>
      </c>
      <c r="AW153" s="280" t="s">
        <v>30</v>
      </c>
      <c r="AX153" s="280" t="s">
        <v>81</v>
      </c>
      <c r="AY153" s="281" t="s">
        <v>156</v>
      </c>
    </row>
    <row r="154" spans="1:65" s="168" customFormat="1" ht="24.2" customHeight="1">
      <c r="A154" s="162"/>
      <c r="B154" s="163"/>
      <c r="C154" s="284" t="s">
        <v>204</v>
      </c>
      <c r="D154" s="284" t="s">
        <v>235</v>
      </c>
      <c r="E154" s="285" t="s">
        <v>1028</v>
      </c>
      <c r="F154" s="286" t="s">
        <v>1029</v>
      </c>
      <c r="G154" s="287" t="s">
        <v>355</v>
      </c>
      <c r="H154" s="288">
        <v>810.1</v>
      </c>
      <c r="I154" s="112"/>
      <c r="J154" s="289">
        <f>ROUND(I154*H154,2)</f>
        <v>0</v>
      </c>
      <c r="K154" s="286" t="s">
        <v>162</v>
      </c>
      <c r="L154" s="383"/>
      <c r="M154" s="384" t="s">
        <v>1</v>
      </c>
      <c r="N154" s="385" t="s">
        <v>38</v>
      </c>
      <c r="O154" s="210"/>
      <c r="P154" s="365">
        <f>O154*H154</f>
        <v>0</v>
      </c>
      <c r="Q154" s="365">
        <v>2.0000000000000002E-5</v>
      </c>
      <c r="R154" s="365">
        <f>Q154*H154</f>
        <v>1.6202000000000001E-2</v>
      </c>
      <c r="S154" s="365">
        <v>0</v>
      </c>
      <c r="T154" s="366">
        <f>S154*H154</f>
        <v>0</v>
      </c>
      <c r="U154" s="162"/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/>
      <c r="AR154" s="367" t="s">
        <v>247</v>
      </c>
      <c r="AT154" s="367" t="s">
        <v>235</v>
      </c>
      <c r="AU154" s="367" t="s">
        <v>83</v>
      </c>
      <c r="AY154" s="141" t="s">
        <v>156</v>
      </c>
      <c r="BE154" s="368">
        <f>IF(N154="základní",J154,0)</f>
        <v>0</v>
      </c>
      <c r="BF154" s="368">
        <f>IF(N154="snížená",J154,0)</f>
        <v>0</v>
      </c>
      <c r="BG154" s="368">
        <f>IF(N154="zákl. přenesená",J154,0)</f>
        <v>0</v>
      </c>
      <c r="BH154" s="368">
        <f>IF(N154="sníž. přenesená",J154,0)</f>
        <v>0</v>
      </c>
      <c r="BI154" s="368">
        <f>IF(N154="nulová",J154,0)</f>
        <v>0</v>
      </c>
      <c r="BJ154" s="141" t="s">
        <v>81</v>
      </c>
      <c r="BK154" s="368">
        <f>ROUND(I154*H154,2)</f>
        <v>0</v>
      </c>
      <c r="BL154" s="141" t="s">
        <v>201</v>
      </c>
      <c r="BM154" s="367" t="s">
        <v>207</v>
      </c>
    </row>
    <row r="155" spans="1:65" s="272" customFormat="1">
      <c r="B155" s="369"/>
      <c r="D155" s="273" t="s">
        <v>164</v>
      </c>
      <c r="E155" s="274" t="s">
        <v>1</v>
      </c>
      <c r="F155" s="275" t="s">
        <v>1030</v>
      </c>
      <c r="H155" s="274" t="s">
        <v>1</v>
      </c>
      <c r="I155" s="96"/>
      <c r="L155" s="369"/>
      <c r="M155" s="370"/>
      <c r="N155" s="371"/>
      <c r="O155" s="371"/>
      <c r="P155" s="371"/>
      <c r="Q155" s="371"/>
      <c r="R155" s="371"/>
      <c r="S155" s="371"/>
      <c r="T155" s="372"/>
      <c r="AT155" s="274" t="s">
        <v>164</v>
      </c>
      <c r="AU155" s="274" t="s">
        <v>83</v>
      </c>
      <c r="AV155" s="272" t="s">
        <v>81</v>
      </c>
      <c r="AW155" s="272" t="s">
        <v>30</v>
      </c>
      <c r="AX155" s="272" t="s">
        <v>73</v>
      </c>
      <c r="AY155" s="274" t="s">
        <v>156</v>
      </c>
    </row>
    <row r="156" spans="1:65" s="276" customFormat="1" ht="22.5">
      <c r="B156" s="373"/>
      <c r="D156" s="273" t="s">
        <v>164</v>
      </c>
      <c r="E156" s="277" t="s">
        <v>1</v>
      </c>
      <c r="F156" s="278" t="s">
        <v>1031</v>
      </c>
      <c r="H156" s="279">
        <v>172.6</v>
      </c>
      <c r="I156" s="102"/>
      <c r="L156" s="373"/>
      <c r="M156" s="374"/>
      <c r="N156" s="375"/>
      <c r="O156" s="375"/>
      <c r="P156" s="375"/>
      <c r="Q156" s="375"/>
      <c r="R156" s="375"/>
      <c r="S156" s="375"/>
      <c r="T156" s="376"/>
      <c r="AT156" s="277" t="s">
        <v>164</v>
      </c>
      <c r="AU156" s="277" t="s">
        <v>83</v>
      </c>
      <c r="AV156" s="276" t="s">
        <v>83</v>
      </c>
      <c r="AW156" s="276" t="s">
        <v>30</v>
      </c>
      <c r="AX156" s="276" t="s">
        <v>73</v>
      </c>
      <c r="AY156" s="277" t="s">
        <v>156</v>
      </c>
    </row>
    <row r="157" spans="1:65" s="276" customFormat="1">
      <c r="B157" s="373"/>
      <c r="D157" s="273" t="s">
        <v>164</v>
      </c>
      <c r="E157" s="277" t="s">
        <v>1</v>
      </c>
      <c r="F157" s="278" t="s">
        <v>1032</v>
      </c>
      <c r="H157" s="279">
        <v>425</v>
      </c>
      <c r="I157" s="102"/>
      <c r="L157" s="373"/>
      <c r="M157" s="374"/>
      <c r="N157" s="375"/>
      <c r="O157" s="375"/>
      <c r="P157" s="375"/>
      <c r="Q157" s="375"/>
      <c r="R157" s="375"/>
      <c r="S157" s="375"/>
      <c r="T157" s="376"/>
      <c r="AT157" s="277" t="s">
        <v>164</v>
      </c>
      <c r="AU157" s="277" t="s">
        <v>83</v>
      </c>
      <c r="AV157" s="276" t="s">
        <v>83</v>
      </c>
      <c r="AW157" s="276" t="s">
        <v>30</v>
      </c>
      <c r="AX157" s="276" t="s">
        <v>73</v>
      </c>
      <c r="AY157" s="277" t="s">
        <v>156</v>
      </c>
    </row>
    <row r="158" spans="1:65" s="276" customFormat="1">
      <c r="B158" s="373"/>
      <c r="D158" s="273" t="s">
        <v>164</v>
      </c>
      <c r="E158" s="277" t="s">
        <v>1</v>
      </c>
      <c r="F158" s="278" t="s">
        <v>1033</v>
      </c>
      <c r="H158" s="279">
        <v>50.4</v>
      </c>
      <c r="I158" s="102"/>
      <c r="L158" s="373"/>
      <c r="M158" s="374"/>
      <c r="N158" s="375"/>
      <c r="O158" s="375"/>
      <c r="P158" s="375"/>
      <c r="Q158" s="375"/>
      <c r="R158" s="375"/>
      <c r="S158" s="375"/>
      <c r="T158" s="376"/>
      <c r="AT158" s="277" t="s">
        <v>164</v>
      </c>
      <c r="AU158" s="277" t="s">
        <v>83</v>
      </c>
      <c r="AV158" s="276" t="s">
        <v>83</v>
      </c>
      <c r="AW158" s="276" t="s">
        <v>30</v>
      </c>
      <c r="AX158" s="276" t="s">
        <v>73</v>
      </c>
      <c r="AY158" s="277" t="s">
        <v>156</v>
      </c>
    </row>
    <row r="159" spans="1:65" s="276" customFormat="1">
      <c r="B159" s="373"/>
      <c r="D159" s="273" t="s">
        <v>164</v>
      </c>
      <c r="E159" s="277" t="s">
        <v>1</v>
      </c>
      <c r="F159" s="278" t="s">
        <v>1034</v>
      </c>
      <c r="H159" s="279">
        <v>42.3</v>
      </c>
      <c r="I159" s="102"/>
      <c r="L159" s="373"/>
      <c r="M159" s="374"/>
      <c r="N159" s="375"/>
      <c r="O159" s="375"/>
      <c r="P159" s="375"/>
      <c r="Q159" s="375"/>
      <c r="R159" s="375"/>
      <c r="S159" s="375"/>
      <c r="T159" s="376"/>
      <c r="AT159" s="277" t="s">
        <v>164</v>
      </c>
      <c r="AU159" s="277" t="s">
        <v>83</v>
      </c>
      <c r="AV159" s="276" t="s">
        <v>83</v>
      </c>
      <c r="AW159" s="276" t="s">
        <v>30</v>
      </c>
      <c r="AX159" s="276" t="s">
        <v>73</v>
      </c>
      <c r="AY159" s="277" t="s">
        <v>156</v>
      </c>
    </row>
    <row r="160" spans="1:65" s="276" customFormat="1">
      <c r="B160" s="373"/>
      <c r="D160" s="273" t="s">
        <v>164</v>
      </c>
      <c r="E160" s="277" t="s">
        <v>1</v>
      </c>
      <c r="F160" s="278" t="s">
        <v>1035</v>
      </c>
      <c r="H160" s="279">
        <v>31.8</v>
      </c>
      <c r="I160" s="102"/>
      <c r="L160" s="373"/>
      <c r="M160" s="374"/>
      <c r="N160" s="375"/>
      <c r="O160" s="375"/>
      <c r="P160" s="375"/>
      <c r="Q160" s="375"/>
      <c r="R160" s="375"/>
      <c r="S160" s="375"/>
      <c r="T160" s="376"/>
      <c r="AT160" s="277" t="s">
        <v>164</v>
      </c>
      <c r="AU160" s="277" t="s">
        <v>83</v>
      </c>
      <c r="AV160" s="276" t="s">
        <v>83</v>
      </c>
      <c r="AW160" s="276" t="s">
        <v>30</v>
      </c>
      <c r="AX160" s="276" t="s">
        <v>73</v>
      </c>
      <c r="AY160" s="277" t="s">
        <v>156</v>
      </c>
    </row>
    <row r="161" spans="1:65" s="276" customFormat="1">
      <c r="B161" s="373"/>
      <c r="D161" s="273" t="s">
        <v>164</v>
      </c>
      <c r="E161" s="277" t="s">
        <v>1</v>
      </c>
      <c r="F161" s="278" t="s">
        <v>1036</v>
      </c>
      <c r="H161" s="279">
        <v>48</v>
      </c>
      <c r="I161" s="102"/>
      <c r="L161" s="373"/>
      <c r="M161" s="374"/>
      <c r="N161" s="375"/>
      <c r="O161" s="375"/>
      <c r="P161" s="375"/>
      <c r="Q161" s="375"/>
      <c r="R161" s="375"/>
      <c r="S161" s="375"/>
      <c r="T161" s="376"/>
      <c r="AT161" s="277" t="s">
        <v>164</v>
      </c>
      <c r="AU161" s="277" t="s">
        <v>83</v>
      </c>
      <c r="AV161" s="276" t="s">
        <v>83</v>
      </c>
      <c r="AW161" s="276" t="s">
        <v>30</v>
      </c>
      <c r="AX161" s="276" t="s">
        <v>73</v>
      </c>
      <c r="AY161" s="277" t="s">
        <v>156</v>
      </c>
    </row>
    <row r="162" spans="1:65" s="276" customFormat="1">
      <c r="B162" s="373"/>
      <c r="D162" s="273" t="s">
        <v>164</v>
      </c>
      <c r="E162" s="277" t="s">
        <v>1</v>
      </c>
      <c r="F162" s="278" t="s">
        <v>851</v>
      </c>
      <c r="H162" s="279">
        <v>40</v>
      </c>
      <c r="I162" s="102"/>
      <c r="L162" s="373"/>
      <c r="M162" s="374"/>
      <c r="N162" s="375"/>
      <c r="O162" s="375"/>
      <c r="P162" s="375"/>
      <c r="Q162" s="375"/>
      <c r="R162" s="375"/>
      <c r="S162" s="375"/>
      <c r="T162" s="376"/>
      <c r="AT162" s="277" t="s">
        <v>164</v>
      </c>
      <c r="AU162" s="277" t="s">
        <v>83</v>
      </c>
      <c r="AV162" s="276" t="s">
        <v>83</v>
      </c>
      <c r="AW162" s="276" t="s">
        <v>30</v>
      </c>
      <c r="AX162" s="276" t="s">
        <v>73</v>
      </c>
      <c r="AY162" s="277" t="s">
        <v>156</v>
      </c>
    </row>
    <row r="163" spans="1:65" s="280" customFormat="1">
      <c r="B163" s="377"/>
      <c r="D163" s="273" t="s">
        <v>164</v>
      </c>
      <c r="E163" s="281" t="s">
        <v>1</v>
      </c>
      <c r="F163" s="282" t="s">
        <v>167</v>
      </c>
      <c r="H163" s="283">
        <v>810.09999999999991</v>
      </c>
      <c r="I163" s="108"/>
      <c r="L163" s="377"/>
      <c r="M163" s="378"/>
      <c r="N163" s="379"/>
      <c r="O163" s="379"/>
      <c r="P163" s="379"/>
      <c r="Q163" s="379"/>
      <c r="R163" s="379"/>
      <c r="S163" s="379"/>
      <c r="T163" s="380"/>
      <c r="AT163" s="281" t="s">
        <v>164</v>
      </c>
      <c r="AU163" s="281" t="s">
        <v>83</v>
      </c>
      <c r="AV163" s="280" t="s">
        <v>163</v>
      </c>
      <c r="AW163" s="280" t="s">
        <v>30</v>
      </c>
      <c r="AX163" s="280" t="s">
        <v>81</v>
      </c>
      <c r="AY163" s="281" t="s">
        <v>156</v>
      </c>
    </row>
    <row r="164" spans="1:65" s="168" customFormat="1" ht="24.2" customHeight="1">
      <c r="A164" s="162"/>
      <c r="B164" s="163"/>
      <c r="C164" s="266" t="s">
        <v>181</v>
      </c>
      <c r="D164" s="266" t="s">
        <v>158</v>
      </c>
      <c r="E164" s="267" t="s">
        <v>1037</v>
      </c>
      <c r="F164" s="268" t="s">
        <v>1038</v>
      </c>
      <c r="G164" s="269" t="s">
        <v>659</v>
      </c>
      <c r="H164" s="270">
        <v>6.2210000000000001</v>
      </c>
      <c r="I164" s="87"/>
      <c r="J164" s="271">
        <f>ROUND(I164*H164,2)</f>
        <v>0</v>
      </c>
      <c r="K164" s="268" t="s">
        <v>162</v>
      </c>
      <c r="L164" s="163"/>
      <c r="M164" s="363" t="s">
        <v>1</v>
      </c>
      <c r="N164" s="364" t="s">
        <v>38</v>
      </c>
      <c r="O164" s="210"/>
      <c r="P164" s="365">
        <f>O164*H164</f>
        <v>0</v>
      </c>
      <c r="Q164" s="365">
        <v>0</v>
      </c>
      <c r="R164" s="365">
        <f>Q164*H164</f>
        <v>0</v>
      </c>
      <c r="S164" s="365">
        <v>0</v>
      </c>
      <c r="T164" s="366">
        <f>S164*H164</f>
        <v>0</v>
      </c>
      <c r="U164" s="162"/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/>
      <c r="AR164" s="367" t="s">
        <v>201</v>
      </c>
      <c r="AT164" s="367" t="s">
        <v>158</v>
      </c>
      <c r="AU164" s="367" t="s">
        <v>83</v>
      </c>
      <c r="AY164" s="141" t="s">
        <v>156</v>
      </c>
      <c r="BE164" s="368">
        <f>IF(N164="základní",J164,0)</f>
        <v>0</v>
      </c>
      <c r="BF164" s="368">
        <f>IF(N164="snížená",J164,0)</f>
        <v>0</v>
      </c>
      <c r="BG164" s="368">
        <f>IF(N164="zákl. přenesená",J164,0)</f>
        <v>0</v>
      </c>
      <c r="BH164" s="368">
        <f>IF(N164="sníž. přenesená",J164,0)</f>
        <v>0</v>
      </c>
      <c r="BI164" s="368">
        <f>IF(N164="nulová",J164,0)</f>
        <v>0</v>
      </c>
      <c r="BJ164" s="141" t="s">
        <v>81</v>
      </c>
      <c r="BK164" s="368">
        <f>ROUND(I164*H164,2)</f>
        <v>0</v>
      </c>
      <c r="BL164" s="141" t="s">
        <v>201</v>
      </c>
      <c r="BM164" s="367" t="s">
        <v>213</v>
      </c>
    </row>
    <row r="165" spans="1:65" s="260" customFormat="1" ht="22.9" customHeight="1">
      <c r="B165" s="356"/>
      <c r="D165" s="261" t="s">
        <v>72</v>
      </c>
      <c r="E165" s="264" t="s">
        <v>753</v>
      </c>
      <c r="F165" s="264" t="s">
        <v>754</v>
      </c>
      <c r="I165" s="79"/>
      <c r="J165" s="265">
        <f>BK165</f>
        <v>0</v>
      </c>
      <c r="L165" s="356"/>
      <c r="M165" s="357"/>
      <c r="N165" s="358"/>
      <c r="O165" s="358"/>
      <c r="P165" s="359">
        <f>SUM(P166:P169)</f>
        <v>0</v>
      </c>
      <c r="Q165" s="358"/>
      <c r="R165" s="359">
        <f>SUM(R166:R169)</f>
        <v>0</v>
      </c>
      <c r="S165" s="358"/>
      <c r="T165" s="360">
        <f>SUM(T166:T169)</f>
        <v>0</v>
      </c>
      <c r="AR165" s="261" t="s">
        <v>83</v>
      </c>
      <c r="AT165" s="361" t="s">
        <v>72</v>
      </c>
      <c r="AU165" s="361" t="s">
        <v>81</v>
      </c>
      <c r="AY165" s="261" t="s">
        <v>156</v>
      </c>
      <c r="BK165" s="362">
        <f>SUM(BK166:BK169)</f>
        <v>0</v>
      </c>
    </row>
    <row r="166" spans="1:65" s="168" customFormat="1" ht="33" customHeight="1">
      <c r="A166" s="162"/>
      <c r="B166" s="163"/>
      <c r="C166" s="266" t="s">
        <v>216</v>
      </c>
      <c r="D166" s="266" t="s">
        <v>158</v>
      </c>
      <c r="E166" s="267" t="s">
        <v>1039</v>
      </c>
      <c r="F166" s="268" t="s">
        <v>1040</v>
      </c>
      <c r="G166" s="269" t="s">
        <v>161</v>
      </c>
      <c r="H166" s="270">
        <v>100</v>
      </c>
      <c r="I166" s="87"/>
      <c r="J166" s="271">
        <f>ROUND(I166*H166,2)</f>
        <v>0</v>
      </c>
      <c r="K166" s="268" t="s">
        <v>186</v>
      </c>
      <c r="L166" s="163"/>
      <c r="M166" s="363" t="s">
        <v>1</v>
      </c>
      <c r="N166" s="364" t="s">
        <v>38</v>
      </c>
      <c r="O166" s="210"/>
      <c r="P166" s="365">
        <f>O166*H166</f>
        <v>0</v>
      </c>
      <c r="Q166" s="365">
        <v>0</v>
      </c>
      <c r="R166" s="365">
        <f>Q166*H166</f>
        <v>0</v>
      </c>
      <c r="S166" s="365">
        <v>0</v>
      </c>
      <c r="T166" s="366">
        <f>S166*H166</f>
        <v>0</v>
      </c>
      <c r="U166" s="162"/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/>
      <c r="AR166" s="367" t="s">
        <v>201</v>
      </c>
      <c r="AT166" s="367" t="s">
        <v>158</v>
      </c>
      <c r="AU166" s="367" t="s">
        <v>83</v>
      </c>
      <c r="AY166" s="141" t="s">
        <v>156</v>
      </c>
      <c r="BE166" s="368">
        <f>IF(N166="základní",J166,0)</f>
        <v>0</v>
      </c>
      <c r="BF166" s="368">
        <f>IF(N166="snížená",J166,0)</f>
        <v>0</v>
      </c>
      <c r="BG166" s="368">
        <f>IF(N166="zákl. přenesená",J166,0)</f>
        <v>0</v>
      </c>
      <c r="BH166" s="368">
        <f>IF(N166="sníž. přenesená",J166,0)</f>
        <v>0</v>
      </c>
      <c r="BI166" s="368">
        <f>IF(N166="nulová",J166,0)</f>
        <v>0</v>
      </c>
      <c r="BJ166" s="141" t="s">
        <v>81</v>
      </c>
      <c r="BK166" s="368">
        <f>ROUND(I166*H166,2)</f>
        <v>0</v>
      </c>
      <c r="BL166" s="141" t="s">
        <v>201</v>
      </c>
      <c r="BM166" s="367" t="s">
        <v>219</v>
      </c>
    </row>
    <row r="167" spans="1:65" s="272" customFormat="1">
      <c r="B167" s="369"/>
      <c r="D167" s="273" t="s">
        <v>164</v>
      </c>
      <c r="E167" s="274" t="s">
        <v>1</v>
      </c>
      <c r="F167" s="275" t="s">
        <v>1014</v>
      </c>
      <c r="H167" s="274" t="s">
        <v>1</v>
      </c>
      <c r="I167" s="96"/>
      <c r="L167" s="369"/>
      <c r="M167" s="370"/>
      <c r="N167" s="371"/>
      <c r="O167" s="371"/>
      <c r="P167" s="371"/>
      <c r="Q167" s="371"/>
      <c r="R167" s="371"/>
      <c r="S167" s="371"/>
      <c r="T167" s="372"/>
      <c r="AT167" s="274" t="s">
        <v>164</v>
      </c>
      <c r="AU167" s="274" t="s">
        <v>83</v>
      </c>
      <c r="AV167" s="272" t="s">
        <v>81</v>
      </c>
      <c r="AW167" s="272" t="s">
        <v>30</v>
      </c>
      <c r="AX167" s="272" t="s">
        <v>73</v>
      </c>
      <c r="AY167" s="274" t="s">
        <v>156</v>
      </c>
    </row>
    <row r="168" spans="1:65" s="276" customFormat="1">
      <c r="B168" s="373"/>
      <c r="D168" s="273" t="s">
        <v>164</v>
      </c>
      <c r="E168" s="277" t="s">
        <v>1</v>
      </c>
      <c r="F168" s="278" t="s">
        <v>564</v>
      </c>
      <c r="H168" s="279">
        <v>100</v>
      </c>
      <c r="I168" s="102"/>
      <c r="L168" s="373"/>
      <c r="M168" s="374"/>
      <c r="N168" s="375"/>
      <c r="O168" s="375"/>
      <c r="P168" s="375"/>
      <c r="Q168" s="375"/>
      <c r="R168" s="375"/>
      <c r="S168" s="375"/>
      <c r="T168" s="376"/>
      <c r="AT168" s="277" t="s">
        <v>164</v>
      </c>
      <c r="AU168" s="277" t="s">
        <v>83</v>
      </c>
      <c r="AV168" s="276" t="s">
        <v>83</v>
      </c>
      <c r="AW168" s="276" t="s">
        <v>30</v>
      </c>
      <c r="AX168" s="276" t="s">
        <v>73</v>
      </c>
      <c r="AY168" s="277" t="s">
        <v>156</v>
      </c>
    </row>
    <row r="169" spans="1:65" s="280" customFormat="1">
      <c r="B169" s="377"/>
      <c r="D169" s="273" t="s">
        <v>164</v>
      </c>
      <c r="E169" s="281" t="s">
        <v>1</v>
      </c>
      <c r="F169" s="282" t="s">
        <v>167</v>
      </c>
      <c r="H169" s="283">
        <v>100</v>
      </c>
      <c r="I169" s="108"/>
      <c r="L169" s="377"/>
      <c r="M169" s="378"/>
      <c r="N169" s="379"/>
      <c r="O169" s="379"/>
      <c r="P169" s="379"/>
      <c r="Q169" s="379"/>
      <c r="R169" s="379"/>
      <c r="S169" s="379"/>
      <c r="T169" s="380"/>
      <c r="AT169" s="281" t="s">
        <v>164</v>
      </c>
      <c r="AU169" s="281" t="s">
        <v>83</v>
      </c>
      <c r="AV169" s="280" t="s">
        <v>163</v>
      </c>
      <c r="AW169" s="280" t="s">
        <v>30</v>
      </c>
      <c r="AX169" s="280" t="s">
        <v>81</v>
      </c>
      <c r="AY169" s="281" t="s">
        <v>156</v>
      </c>
    </row>
    <row r="170" spans="1:65" s="260" customFormat="1" ht="25.9" customHeight="1">
      <c r="B170" s="356"/>
      <c r="D170" s="261" t="s">
        <v>72</v>
      </c>
      <c r="E170" s="262" t="s">
        <v>905</v>
      </c>
      <c r="F170" s="262" t="s">
        <v>906</v>
      </c>
      <c r="I170" s="79"/>
      <c r="J170" s="263">
        <f>BK170</f>
        <v>0</v>
      </c>
      <c r="L170" s="356"/>
      <c r="M170" s="357"/>
      <c r="N170" s="358"/>
      <c r="O170" s="358"/>
      <c r="P170" s="359">
        <f>SUM(P171:P174)</f>
        <v>0</v>
      </c>
      <c r="Q170" s="358"/>
      <c r="R170" s="359">
        <f>SUM(R171:R174)</f>
        <v>0</v>
      </c>
      <c r="S170" s="358"/>
      <c r="T170" s="360">
        <f>SUM(T171:T174)</f>
        <v>0</v>
      </c>
      <c r="AR170" s="261" t="s">
        <v>163</v>
      </c>
      <c r="AT170" s="361" t="s">
        <v>72</v>
      </c>
      <c r="AU170" s="361" t="s">
        <v>73</v>
      </c>
      <c r="AY170" s="261" t="s">
        <v>156</v>
      </c>
      <c r="BK170" s="362">
        <f>SUM(BK171:BK174)</f>
        <v>0</v>
      </c>
    </row>
    <row r="171" spans="1:65" s="168" customFormat="1" ht="21.75" customHeight="1">
      <c r="A171" s="162"/>
      <c r="B171" s="163"/>
      <c r="C171" s="266" t="s">
        <v>187</v>
      </c>
      <c r="D171" s="266" t="s">
        <v>158</v>
      </c>
      <c r="E171" s="267" t="s">
        <v>908</v>
      </c>
      <c r="F171" s="268" t="s">
        <v>909</v>
      </c>
      <c r="G171" s="269" t="s">
        <v>910</v>
      </c>
      <c r="H171" s="270">
        <v>65</v>
      </c>
      <c r="I171" s="87"/>
      <c r="J171" s="271">
        <f>ROUND(I171*H171,2)</f>
        <v>0</v>
      </c>
      <c r="K171" s="268" t="s">
        <v>162</v>
      </c>
      <c r="L171" s="163"/>
      <c r="M171" s="363" t="s">
        <v>1</v>
      </c>
      <c r="N171" s="364" t="s">
        <v>38</v>
      </c>
      <c r="O171" s="210"/>
      <c r="P171" s="365">
        <f>O171*H171</f>
        <v>0</v>
      </c>
      <c r="Q171" s="365">
        <v>0</v>
      </c>
      <c r="R171" s="365">
        <f>Q171*H171</f>
        <v>0</v>
      </c>
      <c r="S171" s="365">
        <v>0</v>
      </c>
      <c r="T171" s="366">
        <f>S171*H171</f>
        <v>0</v>
      </c>
      <c r="U171" s="162"/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/>
      <c r="AR171" s="367" t="s">
        <v>911</v>
      </c>
      <c r="AT171" s="367" t="s">
        <v>158</v>
      </c>
      <c r="AU171" s="367" t="s">
        <v>81</v>
      </c>
      <c r="AY171" s="141" t="s">
        <v>156</v>
      </c>
      <c r="BE171" s="368">
        <f>IF(N171="základní",J171,0)</f>
        <v>0</v>
      </c>
      <c r="BF171" s="368">
        <f>IF(N171="snížená",J171,0)</f>
        <v>0</v>
      </c>
      <c r="BG171" s="368">
        <f>IF(N171="zákl. přenesená",J171,0)</f>
        <v>0</v>
      </c>
      <c r="BH171" s="368">
        <f>IF(N171="sníž. přenesená",J171,0)</f>
        <v>0</v>
      </c>
      <c r="BI171" s="368">
        <f>IF(N171="nulová",J171,0)</f>
        <v>0</v>
      </c>
      <c r="BJ171" s="141" t="s">
        <v>81</v>
      </c>
      <c r="BK171" s="368">
        <f>ROUND(I171*H171,2)</f>
        <v>0</v>
      </c>
      <c r="BL171" s="141" t="s">
        <v>911</v>
      </c>
      <c r="BM171" s="367" t="s">
        <v>223</v>
      </c>
    </row>
    <row r="172" spans="1:65" s="272" customFormat="1" ht="22.5">
      <c r="B172" s="369"/>
      <c r="D172" s="273" t="s">
        <v>164</v>
      </c>
      <c r="E172" s="274" t="s">
        <v>1</v>
      </c>
      <c r="F172" s="275" t="s">
        <v>1041</v>
      </c>
      <c r="H172" s="274" t="s">
        <v>1</v>
      </c>
      <c r="I172" s="96"/>
      <c r="L172" s="369"/>
      <c r="M172" s="370"/>
      <c r="N172" s="371"/>
      <c r="O172" s="371"/>
      <c r="P172" s="371"/>
      <c r="Q172" s="371"/>
      <c r="R172" s="371"/>
      <c r="S172" s="371"/>
      <c r="T172" s="372"/>
      <c r="AT172" s="274" t="s">
        <v>164</v>
      </c>
      <c r="AU172" s="274" t="s">
        <v>81</v>
      </c>
      <c r="AV172" s="272" t="s">
        <v>81</v>
      </c>
      <c r="AW172" s="272" t="s">
        <v>30</v>
      </c>
      <c r="AX172" s="272" t="s">
        <v>73</v>
      </c>
      <c r="AY172" s="274" t="s">
        <v>156</v>
      </c>
    </row>
    <row r="173" spans="1:65" s="276" customFormat="1">
      <c r="B173" s="373"/>
      <c r="D173" s="273" t="s">
        <v>164</v>
      </c>
      <c r="E173" s="277" t="s">
        <v>1</v>
      </c>
      <c r="F173" s="278" t="s">
        <v>632</v>
      </c>
      <c r="H173" s="279">
        <v>65</v>
      </c>
      <c r="I173" s="102"/>
      <c r="L173" s="373"/>
      <c r="M173" s="374"/>
      <c r="N173" s="375"/>
      <c r="O173" s="375"/>
      <c r="P173" s="375"/>
      <c r="Q173" s="375"/>
      <c r="R173" s="375"/>
      <c r="S173" s="375"/>
      <c r="T173" s="376"/>
      <c r="AT173" s="277" t="s">
        <v>164</v>
      </c>
      <c r="AU173" s="277" t="s">
        <v>81</v>
      </c>
      <c r="AV173" s="276" t="s">
        <v>83</v>
      </c>
      <c r="AW173" s="276" t="s">
        <v>30</v>
      </c>
      <c r="AX173" s="276" t="s">
        <v>73</v>
      </c>
      <c r="AY173" s="277" t="s">
        <v>156</v>
      </c>
    </row>
    <row r="174" spans="1:65" s="280" customFormat="1">
      <c r="B174" s="377"/>
      <c r="D174" s="273" t="s">
        <v>164</v>
      </c>
      <c r="E174" s="281" t="s">
        <v>1</v>
      </c>
      <c r="F174" s="282" t="s">
        <v>167</v>
      </c>
      <c r="H174" s="283">
        <v>65</v>
      </c>
      <c r="I174" s="108"/>
      <c r="L174" s="377"/>
      <c r="M174" s="390"/>
      <c r="N174" s="391"/>
      <c r="O174" s="391"/>
      <c r="P174" s="391"/>
      <c r="Q174" s="391"/>
      <c r="R174" s="391"/>
      <c r="S174" s="391"/>
      <c r="T174" s="392"/>
      <c r="AT174" s="281" t="s">
        <v>164</v>
      </c>
      <c r="AU174" s="281" t="s">
        <v>81</v>
      </c>
      <c r="AV174" s="280" t="s">
        <v>163</v>
      </c>
      <c r="AW174" s="280" t="s">
        <v>30</v>
      </c>
      <c r="AX174" s="280" t="s">
        <v>81</v>
      </c>
      <c r="AY174" s="281" t="s">
        <v>156</v>
      </c>
    </row>
    <row r="175" spans="1:65" s="168" customFormat="1" ht="6.95" customHeight="1">
      <c r="A175" s="162"/>
      <c r="B175" s="189"/>
      <c r="C175" s="190"/>
      <c r="D175" s="190"/>
      <c r="E175" s="190"/>
      <c r="F175" s="190"/>
      <c r="G175" s="190"/>
      <c r="H175" s="190"/>
      <c r="I175" s="306"/>
      <c r="J175" s="190"/>
      <c r="K175" s="190"/>
      <c r="L175" s="163"/>
      <c r="M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62"/>
      <c r="Y175" s="162"/>
      <c r="Z175" s="162"/>
      <c r="AA175" s="162"/>
      <c r="AB175" s="162"/>
      <c r="AC175" s="162"/>
      <c r="AD175" s="162"/>
      <c r="AE175" s="162"/>
    </row>
  </sheetData>
  <sheetProtection algorithmName="SHA-512" hashValue="0HqqyOf/o6XQus76VwNalGPIKbQUeAZC6LSzvTuZHlVPgT5V/fwK0T4ooMhg7oxL6St4uRsqPCrEXU8fYGtdcA==" saltValue="EEMWeb3gNP+NYCKWesKHVw==" spinCount="100000" sheet="1" objects="1" scenarios="1"/>
  <autoFilter ref="C121:K174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98"/>
  <sheetViews>
    <sheetView showGridLines="0" topLeftCell="A110" workbookViewId="0">
      <selection activeCell="J104" sqref="J104:AF104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92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1042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ROUND(J126,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ROUND((SUM(BE126:BE397)),  2)</f>
        <v>0</v>
      </c>
      <c r="G33" s="162"/>
      <c r="H33" s="162"/>
      <c r="I33" s="301">
        <v>0.21</v>
      </c>
      <c r="J33" s="326">
        <f>ROUND(((SUM(BE126:BE397))*I33),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ROUND((SUM(BF126:BF397)),  2)</f>
        <v>0</v>
      </c>
      <c r="G34" s="162"/>
      <c r="H34" s="162"/>
      <c r="I34" s="301">
        <v>0.15</v>
      </c>
      <c r="J34" s="326">
        <f>ROUND(((SUM(BF126:BF397))*I34),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ROUND((SUM(BG126:BG397)),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ROUND((SUM(BH126:BH397)),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ROUND((SUM(BI126:BI397)),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03 - Rekonstrukce střešní...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J126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339" customFormat="1" ht="24.95" customHeight="1">
      <c r="B97" s="340"/>
      <c r="D97" s="341" t="s">
        <v>122</v>
      </c>
      <c r="E97" s="342"/>
      <c r="F97" s="342"/>
      <c r="G97" s="342"/>
      <c r="H97" s="342"/>
      <c r="I97" s="309"/>
      <c r="J97" s="343">
        <f>J127</f>
        <v>0</v>
      </c>
      <c r="L97" s="340"/>
    </row>
    <row r="98" spans="1:31" s="344" customFormat="1" ht="19.899999999999999" customHeight="1">
      <c r="B98" s="345"/>
      <c r="D98" s="346" t="s">
        <v>1043</v>
      </c>
      <c r="E98" s="347"/>
      <c r="F98" s="347"/>
      <c r="G98" s="347"/>
      <c r="H98" s="347"/>
      <c r="I98" s="310"/>
      <c r="J98" s="348">
        <f>J128</f>
        <v>0</v>
      </c>
      <c r="L98" s="345"/>
    </row>
    <row r="99" spans="1:31" s="344" customFormat="1" ht="19.899999999999999" customHeight="1">
      <c r="B99" s="345"/>
      <c r="D99" s="346" t="s">
        <v>129</v>
      </c>
      <c r="E99" s="347"/>
      <c r="F99" s="347"/>
      <c r="G99" s="347"/>
      <c r="H99" s="347"/>
      <c r="I99" s="310"/>
      <c r="J99" s="348">
        <f>J136</f>
        <v>0</v>
      </c>
      <c r="L99" s="345"/>
    </row>
    <row r="100" spans="1:31" s="339" customFormat="1" ht="24.95" customHeight="1">
      <c r="B100" s="340"/>
      <c r="D100" s="341" t="s">
        <v>130</v>
      </c>
      <c r="E100" s="342"/>
      <c r="F100" s="342"/>
      <c r="G100" s="342"/>
      <c r="H100" s="342"/>
      <c r="I100" s="309"/>
      <c r="J100" s="343">
        <f>J138</f>
        <v>0</v>
      </c>
      <c r="L100" s="340"/>
    </row>
    <row r="101" spans="1:31" s="344" customFormat="1" ht="19.899999999999999" customHeight="1">
      <c r="B101" s="345"/>
      <c r="D101" s="346" t="s">
        <v>131</v>
      </c>
      <c r="E101" s="347"/>
      <c r="F101" s="347"/>
      <c r="G101" s="347"/>
      <c r="H101" s="347"/>
      <c r="I101" s="310"/>
      <c r="J101" s="348">
        <f>J139</f>
        <v>0</v>
      </c>
      <c r="L101" s="345"/>
    </row>
    <row r="102" spans="1:31" s="344" customFormat="1" ht="19.899999999999999" customHeight="1">
      <c r="B102" s="345"/>
      <c r="D102" s="346" t="s">
        <v>132</v>
      </c>
      <c r="E102" s="347"/>
      <c r="F102" s="347"/>
      <c r="G102" s="347"/>
      <c r="H102" s="347"/>
      <c r="I102" s="310"/>
      <c r="J102" s="348" t="s">
        <v>103</v>
      </c>
      <c r="L102" s="345"/>
    </row>
    <row r="103" spans="1:31" s="344" customFormat="1" ht="19.899999999999999" customHeight="1">
      <c r="B103" s="345"/>
      <c r="D103" s="346" t="s">
        <v>1044</v>
      </c>
      <c r="E103" s="347"/>
      <c r="F103" s="347"/>
      <c r="G103" s="347"/>
      <c r="H103" s="347"/>
      <c r="I103" s="310"/>
      <c r="J103" s="348">
        <f>J347</f>
        <v>0</v>
      </c>
      <c r="L103" s="345"/>
    </row>
    <row r="104" spans="1:31" s="344" customFormat="1" ht="19.899999999999999" customHeight="1">
      <c r="B104" s="345"/>
      <c r="D104" s="346" t="s">
        <v>134</v>
      </c>
      <c r="E104" s="347"/>
      <c r="F104" s="347"/>
      <c r="G104" s="347"/>
      <c r="H104" s="347"/>
      <c r="I104" s="310"/>
      <c r="J104" s="348">
        <f>J356</f>
        <v>0</v>
      </c>
      <c r="L104" s="345"/>
    </row>
    <row r="105" spans="1:31" s="344" customFormat="1" ht="19.899999999999999" customHeight="1">
      <c r="B105" s="345"/>
      <c r="D105" s="346" t="s">
        <v>136</v>
      </c>
      <c r="E105" s="347"/>
      <c r="F105" s="347"/>
      <c r="G105" s="347"/>
      <c r="H105" s="347"/>
      <c r="I105" s="310"/>
      <c r="J105" s="348">
        <f>J372</f>
        <v>0</v>
      </c>
      <c r="L105" s="345"/>
    </row>
    <row r="106" spans="1:31" s="344" customFormat="1" ht="19.899999999999999" customHeight="1">
      <c r="B106" s="345"/>
      <c r="D106" s="346" t="s">
        <v>138</v>
      </c>
      <c r="E106" s="347"/>
      <c r="F106" s="347"/>
      <c r="G106" s="347"/>
      <c r="H106" s="347"/>
      <c r="I106" s="310"/>
      <c r="J106" s="348">
        <f>J396</f>
        <v>0</v>
      </c>
      <c r="L106" s="345"/>
    </row>
    <row r="107" spans="1:31" s="168" customFormat="1" ht="21.75" customHeight="1">
      <c r="A107" s="162"/>
      <c r="B107" s="163"/>
      <c r="C107" s="162"/>
      <c r="D107" s="162"/>
      <c r="E107" s="162"/>
      <c r="F107" s="162"/>
      <c r="G107" s="162"/>
      <c r="H107" s="162"/>
      <c r="I107" s="116"/>
      <c r="J107" s="162"/>
      <c r="K107" s="162"/>
      <c r="L107" s="184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</row>
    <row r="108" spans="1:31" s="168" customFormat="1" ht="6.95" customHeight="1">
      <c r="A108" s="162"/>
      <c r="B108" s="189"/>
      <c r="C108" s="190"/>
      <c r="D108" s="190"/>
      <c r="E108" s="190"/>
      <c r="F108" s="190"/>
      <c r="G108" s="190"/>
      <c r="H108" s="190"/>
      <c r="I108" s="306"/>
      <c r="J108" s="190"/>
      <c r="K108" s="190"/>
      <c r="L108" s="184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</row>
    <row r="112" spans="1:31" s="168" customFormat="1" ht="6.95" customHeight="1">
      <c r="A112" s="162"/>
      <c r="B112" s="191"/>
      <c r="C112" s="192"/>
      <c r="D112" s="192"/>
      <c r="E112" s="192"/>
      <c r="F112" s="192"/>
      <c r="G112" s="192"/>
      <c r="H112" s="192"/>
      <c r="I112" s="307"/>
      <c r="J112" s="192"/>
      <c r="K112" s="19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3" s="168" customFormat="1" ht="24.95" customHeight="1">
      <c r="A113" s="162"/>
      <c r="B113" s="163"/>
      <c r="C113" s="145" t="s">
        <v>141</v>
      </c>
      <c r="D113" s="162"/>
      <c r="E113" s="162"/>
      <c r="F113" s="162"/>
      <c r="G113" s="162"/>
      <c r="H113" s="162"/>
      <c r="I113" s="116"/>
      <c r="J113" s="162"/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3" s="168" customFormat="1" ht="6.95" customHeight="1">
      <c r="A114" s="162"/>
      <c r="B114" s="163"/>
      <c r="C114" s="162"/>
      <c r="D114" s="162"/>
      <c r="E114" s="162"/>
      <c r="F114" s="162"/>
      <c r="G114" s="162"/>
      <c r="H114" s="162"/>
      <c r="I114" s="116"/>
      <c r="J114" s="162"/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3" s="168" customFormat="1" ht="12" customHeight="1">
      <c r="A115" s="162"/>
      <c r="B115" s="163"/>
      <c r="C115" s="154" t="s">
        <v>16</v>
      </c>
      <c r="D115" s="162"/>
      <c r="E115" s="162"/>
      <c r="F115" s="162"/>
      <c r="G115" s="162"/>
      <c r="H115" s="162"/>
      <c r="I115" s="116"/>
      <c r="J115" s="162"/>
      <c r="K115" s="162"/>
      <c r="L115" s="184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</row>
    <row r="116" spans="1:63" s="168" customFormat="1" ht="26.25" customHeight="1">
      <c r="A116" s="162"/>
      <c r="B116" s="163"/>
      <c r="C116" s="162"/>
      <c r="D116" s="162"/>
      <c r="E116" s="313" t="str">
        <f>E7</f>
        <v>Snížení energetické náročnost budovy školy gymnázia SOŠ a VOŠ,Nový Bydžov</v>
      </c>
      <c r="F116" s="314"/>
      <c r="G116" s="314"/>
      <c r="H116" s="314"/>
      <c r="I116" s="116"/>
      <c r="J116" s="162"/>
      <c r="K116" s="162"/>
      <c r="L116" s="184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</row>
    <row r="117" spans="1:63" s="168" customFormat="1" ht="12" customHeight="1">
      <c r="A117" s="162"/>
      <c r="B117" s="163"/>
      <c r="C117" s="154" t="s">
        <v>115</v>
      </c>
      <c r="D117" s="162"/>
      <c r="E117" s="162"/>
      <c r="F117" s="162"/>
      <c r="G117" s="162"/>
      <c r="H117" s="162"/>
      <c r="I117" s="116"/>
      <c r="J117" s="162"/>
      <c r="K117" s="162"/>
      <c r="L117" s="184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3" s="168" customFormat="1" ht="16.5" customHeight="1">
      <c r="A118" s="162"/>
      <c r="B118" s="163"/>
      <c r="C118" s="162"/>
      <c r="D118" s="162"/>
      <c r="E118" s="198" t="str">
        <f>E9</f>
        <v>03 - Rekonstrukce střešní...</v>
      </c>
      <c r="F118" s="315"/>
      <c r="G118" s="315"/>
      <c r="H118" s="315"/>
      <c r="I118" s="116"/>
      <c r="J118" s="162"/>
      <c r="K118" s="162"/>
      <c r="L118" s="184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</row>
    <row r="119" spans="1:63" s="168" customFormat="1" ht="6.95" customHeight="1">
      <c r="A119" s="162"/>
      <c r="B119" s="163"/>
      <c r="C119" s="162"/>
      <c r="D119" s="162"/>
      <c r="E119" s="162"/>
      <c r="F119" s="162"/>
      <c r="G119" s="162"/>
      <c r="H119" s="162"/>
      <c r="I119" s="116"/>
      <c r="J119" s="162"/>
      <c r="K119" s="162"/>
      <c r="L119" s="184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</row>
    <row r="120" spans="1:63" s="168" customFormat="1" ht="12" customHeight="1">
      <c r="A120" s="162"/>
      <c r="B120" s="163"/>
      <c r="C120" s="154" t="s">
        <v>20</v>
      </c>
      <c r="D120" s="162"/>
      <c r="E120" s="162"/>
      <c r="F120" s="155" t="str">
        <f>F12</f>
        <v xml:space="preserve"> </v>
      </c>
      <c r="G120" s="162"/>
      <c r="H120" s="162"/>
      <c r="I120" s="297" t="s">
        <v>22</v>
      </c>
      <c r="J120" s="316" t="str">
        <f>IF(J12="","",J12)</f>
        <v>25. 3. 2022</v>
      </c>
      <c r="K120" s="162"/>
      <c r="L120" s="184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</row>
    <row r="121" spans="1:63" s="168" customFormat="1" ht="6.95" customHeight="1">
      <c r="A121" s="162"/>
      <c r="B121" s="163"/>
      <c r="C121" s="162"/>
      <c r="D121" s="162"/>
      <c r="E121" s="162"/>
      <c r="F121" s="162"/>
      <c r="G121" s="162"/>
      <c r="H121" s="162"/>
      <c r="I121" s="116"/>
      <c r="J121" s="162"/>
      <c r="K121" s="162"/>
      <c r="L121" s="184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pans="1:63" s="168" customFormat="1" ht="15.2" customHeight="1">
      <c r="A122" s="162"/>
      <c r="B122" s="163"/>
      <c r="C122" s="154" t="s">
        <v>24</v>
      </c>
      <c r="D122" s="162"/>
      <c r="E122" s="162"/>
      <c r="F122" s="155" t="str">
        <f>E15</f>
        <v xml:space="preserve"> </v>
      </c>
      <c r="G122" s="162"/>
      <c r="H122" s="162"/>
      <c r="I122" s="297" t="s">
        <v>29</v>
      </c>
      <c r="J122" s="335" t="str">
        <f>E21</f>
        <v xml:space="preserve"> </v>
      </c>
      <c r="K122" s="162"/>
      <c r="L122" s="184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pans="1:63" s="168" customFormat="1" ht="15.2" customHeight="1">
      <c r="A123" s="162"/>
      <c r="B123" s="163"/>
      <c r="C123" s="154" t="s">
        <v>27</v>
      </c>
      <c r="D123" s="162"/>
      <c r="E123" s="162"/>
      <c r="F123" s="155" t="str">
        <f>IF(E18="","",E18)</f>
        <v>Vyplň údaj</v>
      </c>
      <c r="G123" s="162"/>
      <c r="H123" s="162"/>
      <c r="I123" s="297" t="s">
        <v>31</v>
      </c>
      <c r="J123" s="335" t="str">
        <f>E24</f>
        <v xml:space="preserve"> </v>
      </c>
      <c r="K123" s="162"/>
      <c r="L123" s="184"/>
      <c r="S123" s="162"/>
      <c r="T123" s="162"/>
      <c r="U123" s="162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/>
    </row>
    <row r="124" spans="1:63" s="168" customFormat="1" ht="10.35" customHeight="1">
      <c r="A124" s="162"/>
      <c r="B124" s="163"/>
      <c r="C124" s="162"/>
      <c r="D124" s="162"/>
      <c r="E124" s="162"/>
      <c r="F124" s="162"/>
      <c r="G124" s="162"/>
      <c r="H124" s="162"/>
      <c r="I124" s="116"/>
      <c r="J124" s="162"/>
      <c r="K124" s="162"/>
      <c r="L124" s="184"/>
      <c r="S124" s="162"/>
      <c r="T124" s="162"/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</row>
    <row r="125" spans="1:63" s="352" customFormat="1" ht="29.25" customHeight="1">
      <c r="A125" s="349"/>
      <c r="B125" s="350"/>
      <c r="C125" s="256" t="s">
        <v>142</v>
      </c>
      <c r="D125" s="257" t="s">
        <v>58</v>
      </c>
      <c r="E125" s="257" t="s">
        <v>54</v>
      </c>
      <c r="F125" s="257" t="s">
        <v>55</v>
      </c>
      <c r="G125" s="257" t="s">
        <v>143</v>
      </c>
      <c r="H125" s="257" t="s">
        <v>144</v>
      </c>
      <c r="I125" s="311" t="s">
        <v>145</v>
      </c>
      <c r="J125" s="257" t="s">
        <v>119</v>
      </c>
      <c r="K125" s="258" t="s">
        <v>146</v>
      </c>
      <c r="L125" s="351"/>
      <c r="M125" s="219" t="s">
        <v>1</v>
      </c>
      <c r="N125" s="220" t="s">
        <v>37</v>
      </c>
      <c r="O125" s="220" t="s">
        <v>147</v>
      </c>
      <c r="P125" s="220" t="s">
        <v>148</v>
      </c>
      <c r="Q125" s="220" t="s">
        <v>149</v>
      </c>
      <c r="R125" s="220" t="s">
        <v>150</v>
      </c>
      <c r="S125" s="220" t="s">
        <v>151</v>
      </c>
      <c r="T125" s="221" t="s">
        <v>152</v>
      </c>
      <c r="U125" s="349"/>
      <c r="V125" s="349"/>
      <c r="W125" s="349"/>
      <c r="X125" s="349"/>
      <c r="Y125" s="349"/>
      <c r="Z125" s="349"/>
      <c r="AA125" s="349"/>
      <c r="AB125" s="349"/>
      <c r="AC125" s="349"/>
      <c r="AD125" s="349"/>
      <c r="AE125" s="349"/>
    </row>
    <row r="126" spans="1:63" s="168" customFormat="1" ht="22.9" customHeight="1">
      <c r="A126" s="162"/>
      <c r="B126" s="163"/>
      <c r="C126" s="227" t="s">
        <v>153</v>
      </c>
      <c r="D126" s="162"/>
      <c r="E126" s="162"/>
      <c r="F126" s="162"/>
      <c r="G126" s="162"/>
      <c r="H126" s="162"/>
      <c r="I126" s="116"/>
      <c r="J126" s="259">
        <f>BK126</f>
        <v>0</v>
      </c>
      <c r="K126" s="162"/>
      <c r="L126" s="163"/>
      <c r="M126" s="222"/>
      <c r="N126" s="206"/>
      <c r="O126" s="223"/>
      <c r="P126" s="353">
        <f>P127+P138</f>
        <v>0</v>
      </c>
      <c r="Q126" s="223"/>
      <c r="R126" s="353">
        <f>R127+R138</f>
        <v>14.927777979999998</v>
      </c>
      <c r="S126" s="223"/>
      <c r="T126" s="354">
        <f>T127+T138</f>
        <v>1.8643244999999999</v>
      </c>
      <c r="U126" s="162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  <c r="AT126" s="141" t="s">
        <v>72</v>
      </c>
      <c r="AU126" s="141" t="s">
        <v>121</v>
      </c>
      <c r="BK126" s="355">
        <f>BK127+BK138</f>
        <v>0</v>
      </c>
    </row>
    <row r="127" spans="1:63" s="260" customFormat="1" ht="25.9" customHeight="1">
      <c r="B127" s="356"/>
      <c r="D127" s="261" t="s">
        <v>72</v>
      </c>
      <c r="E127" s="262" t="s">
        <v>154</v>
      </c>
      <c r="F127" s="262" t="s">
        <v>155</v>
      </c>
      <c r="I127" s="79"/>
      <c r="J127" s="263">
        <f>BK127</f>
        <v>0</v>
      </c>
      <c r="L127" s="356"/>
      <c r="M127" s="357"/>
      <c r="N127" s="358"/>
      <c r="O127" s="358"/>
      <c r="P127" s="359">
        <f>P128+P136</f>
        <v>0</v>
      </c>
      <c r="Q127" s="358"/>
      <c r="R127" s="359">
        <f>R128+R136</f>
        <v>0.6704</v>
      </c>
      <c r="S127" s="358"/>
      <c r="T127" s="360">
        <f>T128+T136</f>
        <v>0</v>
      </c>
      <c r="AR127" s="261" t="s">
        <v>81</v>
      </c>
      <c r="AT127" s="361" t="s">
        <v>72</v>
      </c>
      <c r="AU127" s="361" t="s">
        <v>73</v>
      </c>
      <c r="AY127" s="261" t="s">
        <v>156</v>
      </c>
      <c r="BK127" s="362">
        <f>BK128+BK136</f>
        <v>0</v>
      </c>
    </row>
    <row r="128" spans="1:63" s="260" customFormat="1" ht="22.9" customHeight="1">
      <c r="B128" s="356"/>
      <c r="D128" s="261" t="s">
        <v>72</v>
      </c>
      <c r="E128" s="264" t="s">
        <v>204</v>
      </c>
      <c r="F128" s="264" t="s">
        <v>1045</v>
      </c>
      <c r="I128" s="79"/>
      <c r="J128" s="265">
        <f>BK128</f>
        <v>0</v>
      </c>
      <c r="L128" s="356"/>
      <c r="M128" s="357"/>
      <c r="N128" s="358"/>
      <c r="O128" s="358"/>
      <c r="P128" s="359">
        <f>SUM(P129:P135)</f>
        <v>0</v>
      </c>
      <c r="Q128" s="358"/>
      <c r="R128" s="359">
        <f>SUM(R129:R135)</f>
        <v>0.6704</v>
      </c>
      <c r="S128" s="358"/>
      <c r="T128" s="360">
        <f>SUM(T129:T135)</f>
        <v>0</v>
      </c>
      <c r="AR128" s="261" t="s">
        <v>81</v>
      </c>
      <c r="AT128" s="361" t="s">
        <v>72</v>
      </c>
      <c r="AU128" s="361" t="s">
        <v>81</v>
      </c>
      <c r="AY128" s="261" t="s">
        <v>156</v>
      </c>
      <c r="BK128" s="362">
        <f>SUM(BK129:BK135)</f>
        <v>0</v>
      </c>
    </row>
    <row r="129" spans="1:65" s="168" customFormat="1" ht="24.2" customHeight="1">
      <c r="A129" s="162"/>
      <c r="B129" s="163"/>
      <c r="C129" s="266" t="s">
        <v>81</v>
      </c>
      <c r="D129" s="266" t="s">
        <v>158</v>
      </c>
      <c r="E129" s="267" t="s">
        <v>1046</v>
      </c>
      <c r="F129" s="268" t="s">
        <v>1047</v>
      </c>
      <c r="G129" s="269" t="s">
        <v>185</v>
      </c>
      <c r="H129" s="270">
        <v>20</v>
      </c>
      <c r="I129" s="87"/>
      <c r="J129" s="271">
        <f>ROUND(I129*H129,2)</f>
        <v>0</v>
      </c>
      <c r="K129" s="268" t="s">
        <v>162</v>
      </c>
      <c r="L129" s="163"/>
      <c r="M129" s="363" t="s">
        <v>1</v>
      </c>
      <c r="N129" s="364" t="s">
        <v>38</v>
      </c>
      <c r="O129" s="210"/>
      <c r="P129" s="365">
        <f>O129*H129</f>
        <v>0</v>
      </c>
      <c r="Q129" s="365">
        <v>3.3000000000000002E-2</v>
      </c>
      <c r="R129" s="365">
        <f>Q129*H129</f>
        <v>0.66</v>
      </c>
      <c r="S129" s="365">
        <v>0</v>
      </c>
      <c r="T129" s="366">
        <f>S129*H129</f>
        <v>0</v>
      </c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  <c r="AR129" s="367" t="s">
        <v>163</v>
      </c>
      <c r="AT129" s="367" t="s">
        <v>158</v>
      </c>
      <c r="AU129" s="367" t="s">
        <v>83</v>
      </c>
      <c r="AY129" s="141" t="s">
        <v>156</v>
      </c>
      <c r="BE129" s="368">
        <f>IF(N129="základní",J129,0)</f>
        <v>0</v>
      </c>
      <c r="BF129" s="368">
        <f>IF(N129="snížená",J129,0)</f>
        <v>0</v>
      </c>
      <c r="BG129" s="368">
        <f>IF(N129="zákl. přenesená",J129,0)</f>
        <v>0</v>
      </c>
      <c r="BH129" s="368">
        <f>IF(N129="sníž. přenesená",J129,0)</f>
        <v>0</v>
      </c>
      <c r="BI129" s="368">
        <f>IF(N129="nulová",J129,0)</f>
        <v>0</v>
      </c>
      <c r="BJ129" s="141" t="s">
        <v>81</v>
      </c>
      <c r="BK129" s="368">
        <f>ROUND(I129*H129,2)</f>
        <v>0</v>
      </c>
      <c r="BL129" s="141" t="s">
        <v>163</v>
      </c>
      <c r="BM129" s="367" t="s">
        <v>83</v>
      </c>
    </row>
    <row r="130" spans="1:65" s="272" customFormat="1">
      <c r="B130" s="369"/>
      <c r="D130" s="273" t="s">
        <v>164</v>
      </c>
      <c r="E130" s="274" t="s">
        <v>1</v>
      </c>
      <c r="F130" s="275" t="s">
        <v>547</v>
      </c>
      <c r="H130" s="274" t="s">
        <v>1</v>
      </c>
      <c r="I130" s="96"/>
      <c r="L130" s="369"/>
      <c r="M130" s="370"/>
      <c r="N130" s="371"/>
      <c r="O130" s="371"/>
      <c r="P130" s="371"/>
      <c r="Q130" s="371"/>
      <c r="R130" s="371"/>
      <c r="S130" s="371"/>
      <c r="T130" s="372"/>
      <c r="AT130" s="274" t="s">
        <v>164</v>
      </c>
      <c r="AU130" s="274" t="s">
        <v>83</v>
      </c>
      <c r="AV130" s="272" t="s">
        <v>81</v>
      </c>
      <c r="AW130" s="272" t="s">
        <v>30</v>
      </c>
      <c r="AX130" s="272" t="s">
        <v>73</v>
      </c>
      <c r="AY130" s="274" t="s">
        <v>156</v>
      </c>
    </row>
    <row r="131" spans="1:65" s="276" customFormat="1">
      <c r="B131" s="373"/>
      <c r="D131" s="273" t="s">
        <v>164</v>
      </c>
      <c r="E131" s="277" t="s">
        <v>1</v>
      </c>
      <c r="F131" s="278" t="s">
        <v>213</v>
      </c>
      <c r="H131" s="279">
        <v>20</v>
      </c>
      <c r="I131" s="102"/>
      <c r="L131" s="373"/>
      <c r="M131" s="374"/>
      <c r="N131" s="375"/>
      <c r="O131" s="375"/>
      <c r="P131" s="375"/>
      <c r="Q131" s="375"/>
      <c r="R131" s="375"/>
      <c r="S131" s="375"/>
      <c r="T131" s="376"/>
      <c r="AT131" s="277" t="s">
        <v>164</v>
      </c>
      <c r="AU131" s="277" t="s">
        <v>83</v>
      </c>
      <c r="AV131" s="276" t="s">
        <v>83</v>
      </c>
      <c r="AW131" s="276" t="s">
        <v>30</v>
      </c>
      <c r="AX131" s="276" t="s">
        <v>73</v>
      </c>
      <c r="AY131" s="277" t="s">
        <v>156</v>
      </c>
    </row>
    <row r="132" spans="1:65" s="280" customFormat="1">
      <c r="B132" s="377"/>
      <c r="D132" s="273" t="s">
        <v>164</v>
      </c>
      <c r="E132" s="281" t="s">
        <v>1</v>
      </c>
      <c r="F132" s="282" t="s">
        <v>167</v>
      </c>
      <c r="H132" s="283">
        <v>20</v>
      </c>
      <c r="I132" s="108"/>
      <c r="L132" s="377"/>
      <c r="M132" s="378"/>
      <c r="N132" s="379"/>
      <c r="O132" s="379"/>
      <c r="P132" s="379"/>
      <c r="Q132" s="379"/>
      <c r="R132" s="379"/>
      <c r="S132" s="379"/>
      <c r="T132" s="380"/>
      <c r="AT132" s="281" t="s">
        <v>164</v>
      </c>
      <c r="AU132" s="281" t="s">
        <v>83</v>
      </c>
      <c r="AV132" s="280" t="s">
        <v>163</v>
      </c>
      <c r="AW132" s="280" t="s">
        <v>30</v>
      </c>
      <c r="AX132" s="280" t="s">
        <v>81</v>
      </c>
      <c r="AY132" s="281" t="s">
        <v>156</v>
      </c>
    </row>
    <row r="133" spans="1:65" s="168" customFormat="1" ht="33" customHeight="1">
      <c r="A133" s="162"/>
      <c r="B133" s="163"/>
      <c r="C133" s="266" t="s">
        <v>83</v>
      </c>
      <c r="D133" s="266" t="s">
        <v>158</v>
      </c>
      <c r="E133" s="267" t="s">
        <v>1048</v>
      </c>
      <c r="F133" s="268" t="s">
        <v>1049</v>
      </c>
      <c r="G133" s="269" t="s">
        <v>185</v>
      </c>
      <c r="H133" s="270">
        <v>20</v>
      </c>
      <c r="I133" s="87"/>
      <c r="J133" s="271">
        <f>ROUND(I133*H133,2)</f>
        <v>0</v>
      </c>
      <c r="K133" s="268" t="s">
        <v>162</v>
      </c>
      <c r="L133" s="163"/>
      <c r="M133" s="363" t="s">
        <v>1</v>
      </c>
      <c r="N133" s="364" t="s">
        <v>38</v>
      </c>
      <c r="O133" s="210"/>
      <c r="P133" s="365">
        <f>O133*H133</f>
        <v>0</v>
      </c>
      <c r="Q133" s="365">
        <v>5.1999999999999995E-4</v>
      </c>
      <c r="R133" s="365">
        <f>Q133*H133</f>
        <v>1.04E-2</v>
      </c>
      <c r="S133" s="365">
        <v>0</v>
      </c>
      <c r="T133" s="366">
        <f>S133*H133</f>
        <v>0</v>
      </c>
      <c r="U133" s="162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R133" s="367" t="s">
        <v>163</v>
      </c>
      <c r="AT133" s="367" t="s">
        <v>158</v>
      </c>
      <c r="AU133" s="367" t="s">
        <v>83</v>
      </c>
      <c r="AY133" s="141" t="s">
        <v>156</v>
      </c>
      <c r="BE133" s="368">
        <f>IF(N133="základní",J133,0)</f>
        <v>0</v>
      </c>
      <c r="BF133" s="368">
        <f>IF(N133="snížená",J133,0)</f>
        <v>0</v>
      </c>
      <c r="BG133" s="368">
        <f>IF(N133="zákl. přenesená",J133,0)</f>
        <v>0</v>
      </c>
      <c r="BH133" s="368">
        <f>IF(N133="sníž. přenesená",J133,0)</f>
        <v>0</v>
      </c>
      <c r="BI133" s="368">
        <f>IF(N133="nulová",J133,0)</f>
        <v>0</v>
      </c>
      <c r="BJ133" s="141" t="s">
        <v>81</v>
      </c>
      <c r="BK133" s="368">
        <f>ROUND(I133*H133,2)</f>
        <v>0</v>
      </c>
      <c r="BL133" s="141" t="s">
        <v>163</v>
      </c>
      <c r="BM133" s="367" t="s">
        <v>163</v>
      </c>
    </row>
    <row r="134" spans="1:65" s="276" customFormat="1">
      <c r="B134" s="373"/>
      <c r="D134" s="273" t="s">
        <v>164</v>
      </c>
      <c r="E134" s="277" t="s">
        <v>1</v>
      </c>
      <c r="F134" s="278" t="s">
        <v>213</v>
      </c>
      <c r="H134" s="279">
        <v>20</v>
      </c>
      <c r="I134" s="102"/>
      <c r="L134" s="373"/>
      <c r="M134" s="374"/>
      <c r="N134" s="375"/>
      <c r="O134" s="375"/>
      <c r="P134" s="375"/>
      <c r="Q134" s="375"/>
      <c r="R134" s="375"/>
      <c r="S134" s="375"/>
      <c r="T134" s="376"/>
      <c r="AT134" s="277" t="s">
        <v>164</v>
      </c>
      <c r="AU134" s="277" t="s">
        <v>83</v>
      </c>
      <c r="AV134" s="276" t="s">
        <v>83</v>
      </c>
      <c r="AW134" s="276" t="s">
        <v>30</v>
      </c>
      <c r="AX134" s="276" t="s">
        <v>73</v>
      </c>
      <c r="AY134" s="277" t="s">
        <v>156</v>
      </c>
    </row>
    <row r="135" spans="1:65" s="280" customFormat="1">
      <c r="B135" s="377"/>
      <c r="D135" s="273" t="s">
        <v>164</v>
      </c>
      <c r="E135" s="281" t="s">
        <v>1</v>
      </c>
      <c r="F135" s="282" t="s">
        <v>167</v>
      </c>
      <c r="H135" s="283">
        <v>20</v>
      </c>
      <c r="I135" s="108"/>
      <c r="L135" s="377"/>
      <c r="M135" s="378"/>
      <c r="N135" s="379"/>
      <c r="O135" s="379"/>
      <c r="P135" s="379"/>
      <c r="Q135" s="379"/>
      <c r="R135" s="379"/>
      <c r="S135" s="379"/>
      <c r="T135" s="380"/>
      <c r="AT135" s="281" t="s">
        <v>164</v>
      </c>
      <c r="AU135" s="281" t="s">
        <v>83</v>
      </c>
      <c r="AV135" s="280" t="s">
        <v>163</v>
      </c>
      <c r="AW135" s="280" t="s">
        <v>30</v>
      </c>
      <c r="AX135" s="280" t="s">
        <v>81</v>
      </c>
      <c r="AY135" s="281" t="s">
        <v>156</v>
      </c>
    </row>
    <row r="136" spans="1:65" s="260" customFormat="1" ht="22.9" customHeight="1">
      <c r="B136" s="356"/>
      <c r="D136" s="261" t="s">
        <v>72</v>
      </c>
      <c r="E136" s="264" t="s">
        <v>672</v>
      </c>
      <c r="F136" s="264" t="s">
        <v>673</v>
      </c>
      <c r="I136" s="79"/>
      <c r="J136" s="265">
        <f>BK136</f>
        <v>0</v>
      </c>
      <c r="L136" s="356"/>
      <c r="M136" s="357"/>
      <c r="N136" s="358"/>
      <c r="O136" s="358"/>
      <c r="P136" s="359">
        <f>P137</f>
        <v>0</v>
      </c>
      <c r="Q136" s="358"/>
      <c r="R136" s="359">
        <f>R137</f>
        <v>0</v>
      </c>
      <c r="S136" s="358"/>
      <c r="T136" s="360">
        <f>T137</f>
        <v>0</v>
      </c>
      <c r="AR136" s="261" t="s">
        <v>81</v>
      </c>
      <c r="AT136" s="361" t="s">
        <v>72</v>
      </c>
      <c r="AU136" s="361" t="s">
        <v>81</v>
      </c>
      <c r="AY136" s="261" t="s">
        <v>156</v>
      </c>
      <c r="BK136" s="362">
        <f>BK137</f>
        <v>0</v>
      </c>
    </row>
    <row r="137" spans="1:65" s="168" customFormat="1" ht="16.5" customHeight="1">
      <c r="A137" s="162"/>
      <c r="B137" s="163"/>
      <c r="C137" s="266" t="s">
        <v>170</v>
      </c>
      <c r="D137" s="266" t="s">
        <v>158</v>
      </c>
      <c r="E137" s="267" t="s">
        <v>675</v>
      </c>
      <c r="F137" s="268" t="s">
        <v>676</v>
      </c>
      <c r="G137" s="269" t="s">
        <v>659</v>
      </c>
      <c r="H137" s="270">
        <v>0.71399999999999997</v>
      </c>
      <c r="I137" s="87"/>
      <c r="J137" s="271">
        <f>ROUND(I137*H137,2)</f>
        <v>0</v>
      </c>
      <c r="K137" s="268" t="s">
        <v>162</v>
      </c>
      <c r="L137" s="163"/>
      <c r="M137" s="363" t="s">
        <v>1</v>
      </c>
      <c r="N137" s="364" t="s">
        <v>38</v>
      </c>
      <c r="O137" s="210"/>
      <c r="P137" s="365">
        <f>O137*H137</f>
        <v>0</v>
      </c>
      <c r="Q137" s="365">
        <v>0</v>
      </c>
      <c r="R137" s="365">
        <f>Q137*H137</f>
        <v>0</v>
      </c>
      <c r="S137" s="365">
        <v>0</v>
      </c>
      <c r="T137" s="366">
        <f>S137*H137</f>
        <v>0</v>
      </c>
      <c r="U137" s="162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  <c r="AR137" s="367" t="s">
        <v>163</v>
      </c>
      <c r="AT137" s="367" t="s">
        <v>158</v>
      </c>
      <c r="AU137" s="367" t="s">
        <v>83</v>
      </c>
      <c r="AY137" s="141" t="s">
        <v>156</v>
      </c>
      <c r="BE137" s="368">
        <f>IF(N137="základní",J137,0)</f>
        <v>0</v>
      </c>
      <c r="BF137" s="368">
        <f>IF(N137="snížená",J137,0)</f>
        <v>0</v>
      </c>
      <c r="BG137" s="368">
        <f>IF(N137="zákl. přenesená",J137,0)</f>
        <v>0</v>
      </c>
      <c r="BH137" s="368">
        <f>IF(N137="sníž. přenesená",J137,0)</f>
        <v>0</v>
      </c>
      <c r="BI137" s="368">
        <f>IF(N137="nulová",J137,0)</f>
        <v>0</v>
      </c>
      <c r="BJ137" s="141" t="s">
        <v>81</v>
      </c>
      <c r="BK137" s="368">
        <f>ROUND(I137*H137,2)</f>
        <v>0</v>
      </c>
      <c r="BL137" s="141" t="s">
        <v>163</v>
      </c>
      <c r="BM137" s="367" t="s">
        <v>173</v>
      </c>
    </row>
    <row r="138" spans="1:65" s="260" customFormat="1" ht="25.9" customHeight="1">
      <c r="B138" s="356"/>
      <c r="D138" s="261" t="s">
        <v>72</v>
      </c>
      <c r="E138" s="262" t="s">
        <v>678</v>
      </c>
      <c r="F138" s="262" t="s">
        <v>679</v>
      </c>
      <c r="I138" s="79"/>
      <c r="J138" s="263">
        <f>BK138</f>
        <v>0</v>
      </c>
      <c r="L138" s="356"/>
      <c r="M138" s="357"/>
      <c r="N138" s="358"/>
      <c r="O138" s="358"/>
      <c r="P138" s="359">
        <f>P139+P274+P347+P356+P372+P396</f>
        <v>0</v>
      </c>
      <c r="Q138" s="358"/>
      <c r="R138" s="359">
        <f>R139+R274+R347+R356+R372+R396</f>
        <v>14.257377979999998</v>
      </c>
      <c r="S138" s="358"/>
      <c r="T138" s="360">
        <f>T139+T274+T347+T356+T372+T396</f>
        <v>1.8643244999999999</v>
      </c>
      <c r="AR138" s="261" t="s">
        <v>83</v>
      </c>
      <c r="AT138" s="361" t="s">
        <v>72</v>
      </c>
      <c r="AU138" s="361" t="s">
        <v>73</v>
      </c>
      <c r="AY138" s="261" t="s">
        <v>156</v>
      </c>
      <c r="BK138" s="362">
        <f>BK139+BK274+BK347+BK356+BK372+BK396</f>
        <v>0</v>
      </c>
    </row>
    <row r="139" spans="1:65" s="260" customFormat="1" ht="22.9" customHeight="1">
      <c r="B139" s="356"/>
      <c r="D139" s="261" t="s">
        <v>72</v>
      </c>
      <c r="E139" s="264" t="s">
        <v>680</v>
      </c>
      <c r="F139" s="264" t="s">
        <v>681</v>
      </c>
      <c r="I139" s="79"/>
      <c r="J139" s="265">
        <f>BK139</f>
        <v>0</v>
      </c>
      <c r="L139" s="356"/>
      <c r="M139" s="357"/>
      <c r="N139" s="358"/>
      <c r="O139" s="358"/>
      <c r="P139" s="359">
        <f>SUM(P140:P273)</f>
        <v>0</v>
      </c>
      <c r="Q139" s="358"/>
      <c r="R139" s="359">
        <f>SUM(R140:R273)</f>
        <v>7.9454576999999995</v>
      </c>
      <c r="S139" s="358"/>
      <c r="T139" s="360">
        <f>SUM(T140:T273)</f>
        <v>1.38422</v>
      </c>
      <c r="AR139" s="261" t="s">
        <v>83</v>
      </c>
      <c r="AT139" s="361" t="s">
        <v>72</v>
      </c>
      <c r="AU139" s="361" t="s">
        <v>81</v>
      </c>
      <c r="AY139" s="261" t="s">
        <v>156</v>
      </c>
      <c r="BK139" s="362">
        <f>SUM(BK140:BK273)</f>
        <v>0</v>
      </c>
    </row>
    <row r="140" spans="1:65" s="168" customFormat="1" ht="33" customHeight="1">
      <c r="A140" s="162"/>
      <c r="B140" s="163"/>
      <c r="C140" s="266" t="s">
        <v>163</v>
      </c>
      <c r="D140" s="266" t="s">
        <v>158</v>
      </c>
      <c r="E140" s="267" t="s">
        <v>1050</v>
      </c>
      <c r="F140" s="268" t="s">
        <v>1051</v>
      </c>
      <c r="G140" s="269" t="s">
        <v>161</v>
      </c>
      <c r="H140" s="270">
        <v>692.11</v>
      </c>
      <c r="I140" s="87"/>
      <c r="J140" s="271">
        <f>ROUND(I140*H140,2)</f>
        <v>0</v>
      </c>
      <c r="K140" s="268" t="s">
        <v>162</v>
      </c>
      <c r="L140" s="163"/>
      <c r="M140" s="363" t="s">
        <v>1</v>
      </c>
      <c r="N140" s="364" t="s">
        <v>38</v>
      </c>
      <c r="O140" s="210"/>
      <c r="P140" s="365">
        <f>O140*H140</f>
        <v>0</v>
      </c>
      <c r="Q140" s="365">
        <v>0</v>
      </c>
      <c r="R140" s="365">
        <f>Q140*H140</f>
        <v>0</v>
      </c>
      <c r="S140" s="365">
        <v>2E-3</v>
      </c>
      <c r="T140" s="366">
        <f>S140*H140</f>
        <v>1.38422</v>
      </c>
      <c r="U140" s="162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R140" s="367" t="s">
        <v>201</v>
      </c>
      <c r="AT140" s="367" t="s">
        <v>158</v>
      </c>
      <c r="AU140" s="367" t="s">
        <v>83</v>
      </c>
      <c r="AY140" s="141" t="s">
        <v>156</v>
      </c>
      <c r="BE140" s="368">
        <f>IF(N140="základní",J140,0)</f>
        <v>0</v>
      </c>
      <c r="BF140" s="368">
        <f>IF(N140="snížená",J140,0)</f>
        <v>0</v>
      </c>
      <c r="BG140" s="368">
        <f>IF(N140="zákl. přenesená",J140,0)</f>
        <v>0</v>
      </c>
      <c r="BH140" s="368">
        <f>IF(N140="sníž. přenesená",J140,0)</f>
        <v>0</v>
      </c>
      <c r="BI140" s="368">
        <f>IF(N140="nulová",J140,0)</f>
        <v>0</v>
      </c>
      <c r="BJ140" s="141" t="s">
        <v>81</v>
      </c>
      <c r="BK140" s="368">
        <f>ROUND(I140*H140,2)</f>
        <v>0</v>
      </c>
      <c r="BL140" s="141" t="s">
        <v>201</v>
      </c>
      <c r="BM140" s="367" t="s">
        <v>176</v>
      </c>
    </row>
    <row r="141" spans="1:65" s="272" customFormat="1">
      <c r="B141" s="369"/>
      <c r="D141" s="273" t="s">
        <v>164</v>
      </c>
      <c r="E141" s="274" t="s">
        <v>1</v>
      </c>
      <c r="F141" s="275" t="s">
        <v>722</v>
      </c>
      <c r="H141" s="274" t="s">
        <v>1</v>
      </c>
      <c r="I141" s="96"/>
      <c r="L141" s="369"/>
      <c r="M141" s="370"/>
      <c r="N141" s="371"/>
      <c r="O141" s="371"/>
      <c r="P141" s="371"/>
      <c r="Q141" s="371"/>
      <c r="R141" s="371"/>
      <c r="S141" s="371"/>
      <c r="T141" s="372"/>
      <c r="AT141" s="274" t="s">
        <v>164</v>
      </c>
      <c r="AU141" s="274" t="s">
        <v>83</v>
      </c>
      <c r="AV141" s="272" t="s">
        <v>81</v>
      </c>
      <c r="AW141" s="272" t="s">
        <v>30</v>
      </c>
      <c r="AX141" s="272" t="s">
        <v>73</v>
      </c>
      <c r="AY141" s="274" t="s">
        <v>156</v>
      </c>
    </row>
    <row r="142" spans="1:65" s="272" customFormat="1">
      <c r="B142" s="369"/>
      <c r="D142" s="273" t="s">
        <v>164</v>
      </c>
      <c r="E142" s="274" t="s">
        <v>1</v>
      </c>
      <c r="F142" s="275" t="s">
        <v>723</v>
      </c>
      <c r="H142" s="274" t="s">
        <v>1</v>
      </c>
      <c r="I142" s="96"/>
      <c r="L142" s="369"/>
      <c r="M142" s="370"/>
      <c r="N142" s="371"/>
      <c r="O142" s="371"/>
      <c r="P142" s="371"/>
      <c r="Q142" s="371"/>
      <c r="R142" s="371"/>
      <c r="S142" s="371"/>
      <c r="T142" s="372"/>
      <c r="AT142" s="274" t="s">
        <v>164</v>
      </c>
      <c r="AU142" s="274" t="s">
        <v>83</v>
      </c>
      <c r="AV142" s="272" t="s">
        <v>81</v>
      </c>
      <c r="AW142" s="272" t="s">
        <v>30</v>
      </c>
      <c r="AX142" s="272" t="s">
        <v>73</v>
      </c>
      <c r="AY142" s="274" t="s">
        <v>156</v>
      </c>
    </row>
    <row r="143" spans="1:65" s="276" customFormat="1">
      <c r="B143" s="373"/>
      <c r="D143" s="273" t="s">
        <v>164</v>
      </c>
      <c r="E143" s="277" t="s">
        <v>1</v>
      </c>
      <c r="F143" s="278" t="s">
        <v>724</v>
      </c>
      <c r="H143" s="279">
        <v>220.01</v>
      </c>
      <c r="I143" s="102"/>
      <c r="L143" s="373"/>
      <c r="M143" s="374"/>
      <c r="N143" s="375"/>
      <c r="O143" s="375"/>
      <c r="P143" s="375"/>
      <c r="Q143" s="375"/>
      <c r="R143" s="375"/>
      <c r="S143" s="375"/>
      <c r="T143" s="376"/>
      <c r="AT143" s="277" t="s">
        <v>164</v>
      </c>
      <c r="AU143" s="277" t="s">
        <v>83</v>
      </c>
      <c r="AV143" s="276" t="s">
        <v>83</v>
      </c>
      <c r="AW143" s="276" t="s">
        <v>30</v>
      </c>
      <c r="AX143" s="276" t="s">
        <v>73</v>
      </c>
      <c r="AY143" s="277" t="s">
        <v>156</v>
      </c>
    </row>
    <row r="144" spans="1:65" s="291" customFormat="1">
      <c r="B144" s="386"/>
      <c r="D144" s="273" t="s">
        <v>164</v>
      </c>
      <c r="E144" s="292" t="s">
        <v>1</v>
      </c>
      <c r="F144" s="293" t="s">
        <v>303</v>
      </c>
      <c r="H144" s="294">
        <v>220.01</v>
      </c>
      <c r="I144" s="121"/>
      <c r="L144" s="386"/>
      <c r="M144" s="387"/>
      <c r="N144" s="388"/>
      <c r="O144" s="388"/>
      <c r="P144" s="388"/>
      <c r="Q144" s="388"/>
      <c r="R144" s="388"/>
      <c r="S144" s="388"/>
      <c r="T144" s="389"/>
      <c r="AT144" s="292" t="s">
        <v>164</v>
      </c>
      <c r="AU144" s="292" t="s">
        <v>83</v>
      </c>
      <c r="AV144" s="291" t="s">
        <v>170</v>
      </c>
      <c r="AW144" s="291" t="s">
        <v>30</v>
      </c>
      <c r="AX144" s="291" t="s">
        <v>73</v>
      </c>
      <c r="AY144" s="292" t="s">
        <v>156</v>
      </c>
    </row>
    <row r="145" spans="1:65" s="272" customFormat="1">
      <c r="B145" s="369"/>
      <c r="D145" s="273" t="s">
        <v>164</v>
      </c>
      <c r="E145" s="274" t="s">
        <v>1</v>
      </c>
      <c r="F145" s="275" t="s">
        <v>725</v>
      </c>
      <c r="H145" s="274" t="s">
        <v>1</v>
      </c>
      <c r="I145" s="96"/>
      <c r="L145" s="369"/>
      <c r="M145" s="370"/>
      <c r="N145" s="371"/>
      <c r="O145" s="371"/>
      <c r="P145" s="371"/>
      <c r="Q145" s="371"/>
      <c r="R145" s="371"/>
      <c r="S145" s="371"/>
      <c r="T145" s="372"/>
      <c r="AT145" s="274" t="s">
        <v>164</v>
      </c>
      <c r="AU145" s="274" t="s">
        <v>83</v>
      </c>
      <c r="AV145" s="272" t="s">
        <v>81</v>
      </c>
      <c r="AW145" s="272" t="s">
        <v>30</v>
      </c>
      <c r="AX145" s="272" t="s">
        <v>73</v>
      </c>
      <c r="AY145" s="274" t="s">
        <v>156</v>
      </c>
    </row>
    <row r="146" spans="1:65" s="276" customFormat="1">
      <c r="B146" s="373"/>
      <c r="D146" s="273" t="s">
        <v>164</v>
      </c>
      <c r="E146" s="277" t="s">
        <v>1</v>
      </c>
      <c r="F146" s="278" t="s">
        <v>726</v>
      </c>
      <c r="H146" s="279">
        <v>376.5</v>
      </c>
      <c r="I146" s="102"/>
      <c r="L146" s="373"/>
      <c r="M146" s="374"/>
      <c r="N146" s="375"/>
      <c r="O146" s="375"/>
      <c r="P146" s="375"/>
      <c r="Q146" s="375"/>
      <c r="R146" s="375"/>
      <c r="S146" s="375"/>
      <c r="T146" s="376"/>
      <c r="AT146" s="277" t="s">
        <v>164</v>
      </c>
      <c r="AU146" s="277" t="s">
        <v>83</v>
      </c>
      <c r="AV146" s="276" t="s">
        <v>83</v>
      </c>
      <c r="AW146" s="276" t="s">
        <v>30</v>
      </c>
      <c r="AX146" s="276" t="s">
        <v>73</v>
      </c>
      <c r="AY146" s="277" t="s">
        <v>156</v>
      </c>
    </row>
    <row r="147" spans="1:65" s="291" customFormat="1">
      <c r="B147" s="386"/>
      <c r="D147" s="273" t="s">
        <v>164</v>
      </c>
      <c r="E147" s="292" t="s">
        <v>1</v>
      </c>
      <c r="F147" s="293" t="s">
        <v>303</v>
      </c>
      <c r="H147" s="294">
        <v>376.5</v>
      </c>
      <c r="I147" s="121"/>
      <c r="L147" s="386"/>
      <c r="M147" s="387"/>
      <c r="N147" s="388"/>
      <c r="O147" s="388"/>
      <c r="P147" s="388"/>
      <c r="Q147" s="388"/>
      <c r="R147" s="388"/>
      <c r="S147" s="388"/>
      <c r="T147" s="389"/>
      <c r="AT147" s="292" t="s">
        <v>164</v>
      </c>
      <c r="AU147" s="292" t="s">
        <v>83</v>
      </c>
      <c r="AV147" s="291" t="s">
        <v>170</v>
      </c>
      <c r="AW147" s="291" t="s">
        <v>30</v>
      </c>
      <c r="AX147" s="291" t="s">
        <v>73</v>
      </c>
      <c r="AY147" s="292" t="s">
        <v>156</v>
      </c>
    </row>
    <row r="148" spans="1:65" s="272" customFormat="1">
      <c r="B148" s="369"/>
      <c r="D148" s="273" t="s">
        <v>164</v>
      </c>
      <c r="E148" s="274" t="s">
        <v>1</v>
      </c>
      <c r="F148" s="275" t="s">
        <v>727</v>
      </c>
      <c r="H148" s="274" t="s">
        <v>1</v>
      </c>
      <c r="I148" s="96"/>
      <c r="L148" s="369"/>
      <c r="M148" s="370"/>
      <c r="N148" s="371"/>
      <c r="O148" s="371"/>
      <c r="P148" s="371"/>
      <c r="Q148" s="371"/>
      <c r="R148" s="371"/>
      <c r="S148" s="371"/>
      <c r="T148" s="372"/>
      <c r="AT148" s="274" t="s">
        <v>164</v>
      </c>
      <c r="AU148" s="274" t="s">
        <v>83</v>
      </c>
      <c r="AV148" s="272" t="s">
        <v>81</v>
      </c>
      <c r="AW148" s="272" t="s">
        <v>30</v>
      </c>
      <c r="AX148" s="272" t="s">
        <v>73</v>
      </c>
      <c r="AY148" s="274" t="s">
        <v>156</v>
      </c>
    </row>
    <row r="149" spans="1:65" s="276" customFormat="1">
      <c r="B149" s="373"/>
      <c r="D149" s="273" t="s">
        <v>164</v>
      </c>
      <c r="E149" s="277" t="s">
        <v>1</v>
      </c>
      <c r="F149" s="278" t="s">
        <v>728</v>
      </c>
      <c r="H149" s="279">
        <v>26.24</v>
      </c>
      <c r="I149" s="102"/>
      <c r="L149" s="373"/>
      <c r="M149" s="374"/>
      <c r="N149" s="375"/>
      <c r="O149" s="375"/>
      <c r="P149" s="375"/>
      <c r="Q149" s="375"/>
      <c r="R149" s="375"/>
      <c r="S149" s="375"/>
      <c r="T149" s="376"/>
      <c r="AT149" s="277" t="s">
        <v>164</v>
      </c>
      <c r="AU149" s="277" t="s">
        <v>83</v>
      </c>
      <c r="AV149" s="276" t="s">
        <v>83</v>
      </c>
      <c r="AW149" s="276" t="s">
        <v>30</v>
      </c>
      <c r="AX149" s="276" t="s">
        <v>73</v>
      </c>
      <c r="AY149" s="277" t="s">
        <v>156</v>
      </c>
    </row>
    <row r="150" spans="1:65" s="276" customFormat="1">
      <c r="B150" s="373"/>
      <c r="D150" s="273" t="s">
        <v>164</v>
      </c>
      <c r="E150" s="277" t="s">
        <v>1</v>
      </c>
      <c r="F150" s="278" t="s">
        <v>729</v>
      </c>
      <c r="H150" s="279">
        <v>69.36</v>
      </c>
      <c r="I150" s="102"/>
      <c r="L150" s="373"/>
      <c r="M150" s="374"/>
      <c r="N150" s="375"/>
      <c r="O150" s="375"/>
      <c r="P150" s="375"/>
      <c r="Q150" s="375"/>
      <c r="R150" s="375"/>
      <c r="S150" s="375"/>
      <c r="T150" s="376"/>
      <c r="AT150" s="277" t="s">
        <v>164</v>
      </c>
      <c r="AU150" s="277" t="s">
        <v>83</v>
      </c>
      <c r="AV150" s="276" t="s">
        <v>83</v>
      </c>
      <c r="AW150" s="276" t="s">
        <v>30</v>
      </c>
      <c r="AX150" s="276" t="s">
        <v>73</v>
      </c>
      <c r="AY150" s="277" t="s">
        <v>156</v>
      </c>
    </row>
    <row r="151" spans="1:65" s="291" customFormat="1">
      <c r="B151" s="386"/>
      <c r="D151" s="273" t="s">
        <v>164</v>
      </c>
      <c r="E151" s="292" t="s">
        <v>1</v>
      </c>
      <c r="F151" s="293" t="s">
        <v>303</v>
      </c>
      <c r="H151" s="294">
        <v>95.6</v>
      </c>
      <c r="I151" s="121"/>
      <c r="L151" s="386"/>
      <c r="M151" s="387"/>
      <c r="N151" s="388"/>
      <c r="O151" s="388"/>
      <c r="P151" s="388"/>
      <c r="Q151" s="388"/>
      <c r="R151" s="388"/>
      <c r="S151" s="388"/>
      <c r="T151" s="389"/>
      <c r="AT151" s="292" t="s">
        <v>164</v>
      </c>
      <c r="AU151" s="292" t="s">
        <v>83</v>
      </c>
      <c r="AV151" s="291" t="s">
        <v>170</v>
      </c>
      <c r="AW151" s="291" t="s">
        <v>30</v>
      </c>
      <c r="AX151" s="291" t="s">
        <v>73</v>
      </c>
      <c r="AY151" s="292" t="s">
        <v>156</v>
      </c>
    </row>
    <row r="152" spans="1:65" s="280" customFormat="1">
      <c r="B152" s="377"/>
      <c r="D152" s="273" t="s">
        <v>164</v>
      </c>
      <c r="E152" s="281" t="s">
        <v>1</v>
      </c>
      <c r="F152" s="282" t="s">
        <v>167</v>
      </c>
      <c r="H152" s="283">
        <v>692.11</v>
      </c>
      <c r="I152" s="108"/>
      <c r="L152" s="377"/>
      <c r="M152" s="378"/>
      <c r="N152" s="379"/>
      <c r="O152" s="379"/>
      <c r="P152" s="379"/>
      <c r="Q152" s="379"/>
      <c r="R152" s="379"/>
      <c r="S152" s="379"/>
      <c r="T152" s="380"/>
      <c r="AT152" s="281" t="s">
        <v>164</v>
      </c>
      <c r="AU152" s="281" t="s">
        <v>83</v>
      </c>
      <c r="AV152" s="280" t="s">
        <v>163</v>
      </c>
      <c r="AW152" s="280" t="s">
        <v>30</v>
      </c>
      <c r="AX152" s="280" t="s">
        <v>81</v>
      </c>
      <c r="AY152" s="281" t="s">
        <v>156</v>
      </c>
    </row>
    <row r="153" spans="1:65" s="168" customFormat="1" ht="24.2" customHeight="1">
      <c r="A153" s="162"/>
      <c r="B153" s="163"/>
      <c r="C153" s="266" t="s">
        <v>178</v>
      </c>
      <c r="D153" s="266" t="s">
        <v>158</v>
      </c>
      <c r="E153" s="267" t="s">
        <v>1052</v>
      </c>
      <c r="F153" s="268" t="s">
        <v>1053</v>
      </c>
      <c r="G153" s="269" t="s">
        <v>185</v>
      </c>
      <c r="H153" s="270">
        <v>104</v>
      </c>
      <c r="I153" s="87"/>
      <c r="J153" s="271">
        <f>ROUND(I153*H153,2)</f>
        <v>0</v>
      </c>
      <c r="K153" s="268" t="s">
        <v>162</v>
      </c>
      <c r="L153" s="163"/>
      <c r="M153" s="363" t="s">
        <v>1</v>
      </c>
      <c r="N153" s="364" t="s">
        <v>38</v>
      </c>
      <c r="O153" s="210"/>
      <c r="P153" s="365">
        <f>O153*H153</f>
        <v>0</v>
      </c>
      <c r="Q153" s="365">
        <v>1.5E-3</v>
      </c>
      <c r="R153" s="365">
        <f>Q153*H153</f>
        <v>0.156</v>
      </c>
      <c r="S153" s="365">
        <v>0</v>
      </c>
      <c r="T153" s="366">
        <f>S153*H153</f>
        <v>0</v>
      </c>
      <c r="U153" s="162"/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/>
      <c r="AR153" s="367" t="s">
        <v>201</v>
      </c>
      <c r="AT153" s="367" t="s">
        <v>158</v>
      </c>
      <c r="AU153" s="367" t="s">
        <v>83</v>
      </c>
      <c r="AY153" s="141" t="s">
        <v>156</v>
      </c>
      <c r="BE153" s="368">
        <f>IF(N153="základní",J153,0)</f>
        <v>0</v>
      </c>
      <c r="BF153" s="368">
        <f>IF(N153="snížená",J153,0)</f>
        <v>0</v>
      </c>
      <c r="BG153" s="368">
        <f>IF(N153="zákl. přenesená",J153,0)</f>
        <v>0</v>
      </c>
      <c r="BH153" s="368">
        <f>IF(N153="sníž. přenesená",J153,0)</f>
        <v>0</v>
      </c>
      <c r="BI153" s="368">
        <f>IF(N153="nulová",J153,0)</f>
        <v>0</v>
      </c>
      <c r="BJ153" s="141" t="s">
        <v>81</v>
      </c>
      <c r="BK153" s="368">
        <f>ROUND(I153*H153,2)</f>
        <v>0</v>
      </c>
      <c r="BL153" s="141" t="s">
        <v>201</v>
      </c>
      <c r="BM153" s="367" t="s">
        <v>181</v>
      </c>
    </row>
    <row r="154" spans="1:65" s="272" customFormat="1">
      <c r="B154" s="369"/>
      <c r="D154" s="273" t="s">
        <v>164</v>
      </c>
      <c r="E154" s="274" t="s">
        <v>1</v>
      </c>
      <c r="F154" s="275" t="s">
        <v>1054</v>
      </c>
      <c r="H154" s="274" t="s">
        <v>1</v>
      </c>
      <c r="I154" s="96"/>
      <c r="L154" s="369"/>
      <c r="M154" s="370"/>
      <c r="N154" s="371"/>
      <c r="O154" s="371"/>
      <c r="P154" s="371"/>
      <c r="Q154" s="371"/>
      <c r="R154" s="371"/>
      <c r="S154" s="371"/>
      <c r="T154" s="372"/>
      <c r="AT154" s="274" t="s">
        <v>164</v>
      </c>
      <c r="AU154" s="274" t="s">
        <v>83</v>
      </c>
      <c r="AV154" s="272" t="s">
        <v>81</v>
      </c>
      <c r="AW154" s="272" t="s">
        <v>30</v>
      </c>
      <c r="AX154" s="272" t="s">
        <v>73</v>
      </c>
      <c r="AY154" s="274" t="s">
        <v>156</v>
      </c>
    </row>
    <row r="155" spans="1:65" s="272" customFormat="1">
      <c r="B155" s="369"/>
      <c r="D155" s="273" t="s">
        <v>164</v>
      </c>
      <c r="E155" s="274" t="s">
        <v>1</v>
      </c>
      <c r="F155" s="275" t="s">
        <v>1055</v>
      </c>
      <c r="H155" s="274" t="s">
        <v>1</v>
      </c>
      <c r="I155" s="96"/>
      <c r="L155" s="369"/>
      <c r="M155" s="370"/>
      <c r="N155" s="371"/>
      <c r="O155" s="371"/>
      <c r="P155" s="371"/>
      <c r="Q155" s="371"/>
      <c r="R155" s="371"/>
      <c r="S155" s="371"/>
      <c r="T155" s="372"/>
      <c r="AT155" s="274" t="s">
        <v>164</v>
      </c>
      <c r="AU155" s="274" t="s">
        <v>83</v>
      </c>
      <c r="AV155" s="272" t="s">
        <v>81</v>
      </c>
      <c r="AW155" s="272" t="s">
        <v>30</v>
      </c>
      <c r="AX155" s="272" t="s">
        <v>73</v>
      </c>
      <c r="AY155" s="274" t="s">
        <v>156</v>
      </c>
    </row>
    <row r="156" spans="1:65" s="272" customFormat="1" ht="22.5">
      <c r="B156" s="369"/>
      <c r="D156" s="273" t="s">
        <v>164</v>
      </c>
      <c r="E156" s="274" t="s">
        <v>1</v>
      </c>
      <c r="F156" s="275" t="s">
        <v>1056</v>
      </c>
      <c r="H156" s="274" t="s">
        <v>1</v>
      </c>
      <c r="I156" s="96"/>
      <c r="L156" s="369"/>
      <c r="M156" s="370"/>
      <c r="N156" s="371"/>
      <c r="O156" s="371"/>
      <c r="P156" s="371"/>
      <c r="Q156" s="371"/>
      <c r="R156" s="371"/>
      <c r="S156" s="371"/>
      <c r="T156" s="372"/>
      <c r="AT156" s="274" t="s">
        <v>164</v>
      </c>
      <c r="AU156" s="274" t="s">
        <v>83</v>
      </c>
      <c r="AV156" s="272" t="s">
        <v>81</v>
      </c>
      <c r="AW156" s="272" t="s">
        <v>30</v>
      </c>
      <c r="AX156" s="272" t="s">
        <v>73</v>
      </c>
      <c r="AY156" s="274" t="s">
        <v>156</v>
      </c>
    </row>
    <row r="157" spans="1:65" s="276" customFormat="1">
      <c r="B157" s="373"/>
      <c r="D157" s="273" t="s">
        <v>164</v>
      </c>
      <c r="E157" s="277" t="s">
        <v>1</v>
      </c>
      <c r="F157" s="278" t="s">
        <v>1057</v>
      </c>
      <c r="H157" s="279">
        <v>103.81699999999999</v>
      </c>
      <c r="I157" s="102"/>
      <c r="L157" s="373"/>
      <c r="M157" s="374"/>
      <c r="N157" s="375"/>
      <c r="O157" s="375"/>
      <c r="P157" s="375"/>
      <c r="Q157" s="375"/>
      <c r="R157" s="375"/>
      <c r="S157" s="375"/>
      <c r="T157" s="376"/>
      <c r="AT157" s="277" t="s">
        <v>164</v>
      </c>
      <c r="AU157" s="277" t="s">
        <v>83</v>
      </c>
      <c r="AV157" s="276" t="s">
        <v>83</v>
      </c>
      <c r="AW157" s="276" t="s">
        <v>30</v>
      </c>
      <c r="AX157" s="276" t="s">
        <v>73</v>
      </c>
      <c r="AY157" s="277" t="s">
        <v>156</v>
      </c>
    </row>
    <row r="158" spans="1:65" s="280" customFormat="1">
      <c r="B158" s="377"/>
      <c r="D158" s="273" t="s">
        <v>164</v>
      </c>
      <c r="E158" s="281" t="s">
        <v>1</v>
      </c>
      <c r="F158" s="282" t="s">
        <v>167</v>
      </c>
      <c r="H158" s="283">
        <v>103.81699999999999</v>
      </c>
      <c r="I158" s="108"/>
      <c r="L158" s="377"/>
      <c r="M158" s="378"/>
      <c r="N158" s="379"/>
      <c r="O158" s="379"/>
      <c r="P158" s="379"/>
      <c r="Q158" s="379"/>
      <c r="R158" s="379"/>
      <c r="S158" s="379"/>
      <c r="T158" s="380"/>
      <c r="AT158" s="281" t="s">
        <v>164</v>
      </c>
      <c r="AU158" s="281" t="s">
        <v>83</v>
      </c>
      <c r="AV158" s="280" t="s">
        <v>163</v>
      </c>
      <c r="AW158" s="280" t="s">
        <v>30</v>
      </c>
      <c r="AX158" s="280" t="s">
        <v>73</v>
      </c>
      <c r="AY158" s="281" t="s">
        <v>156</v>
      </c>
    </row>
    <row r="159" spans="1:65" s="276" customFormat="1">
      <c r="B159" s="373"/>
      <c r="D159" s="273" t="s">
        <v>164</v>
      </c>
      <c r="E159" s="277" t="s">
        <v>1</v>
      </c>
      <c r="F159" s="278" t="s">
        <v>573</v>
      </c>
      <c r="H159" s="279">
        <v>104</v>
      </c>
      <c r="I159" s="102"/>
      <c r="L159" s="373"/>
      <c r="M159" s="374"/>
      <c r="N159" s="375"/>
      <c r="O159" s="375"/>
      <c r="P159" s="375"/>
      <c r="Q159" s="375"/>
      <c r="R159" s="375"/>
      <c r="S159" s="375"/>
      <c r="T159" s="376"/>
      <c r="AT159" s="277" t="s">
        <v>164</v>
      </c>
      <c r="AU159" s="277" t="s">
        <v>83</v>
      </c>
      <c r="AV159" s="276" t="s">
        <v>83</v>
      </c>
      <c r="AW159" s="276" t="s">
        <v>30</v>
      </c>
      <c r="AX159" s="276" t="s">
        <v>73</v>
      </c>
      <c r="AY159" s="277" t="s">
        <v>156</v>
      </c>
    </row>
    <row r="160" spans="1:65" s="280" customFormat="1">
      <c r="B160" s="377"/>
      <c r="D160" s="273" t="s">
        <v>164</v>
      </c>
      <c r="E160" s="281" t="s">
        <v>1</v>
      </c>
      <c r="F160" s="282" t="s">
        <v>167</v>
      </c>
      <c r="H160" s="283">
        <v>104</v>
      </c>
      <c r="I160" s="108"/>
      <c r="L160" s="377"/>
      <c r="M160" s="378"/>
      <c r="N160" s="379"/>
      <c r="O160" s="379"/>
      <c r="P160" s="379"/>
      <c r="Q160" s="379"/>
      <c r="R160" s="379"/>
      <c r="S160" s="379"/>
      <c r="T160" s="380"/>
      <c r="AT160" s="281" t="s">
        <v>164</v>
      </c>
      <c r="AU160" s="281" t="s">
        <v>83</v>
      </c>
      <c r="AV160" s="280" t="s">
        <v>163</v>
      </c>
      <c r="AW160" s="280" t="s">
        <v>30</v>
      </c>
      <c r="AX160" s="280" t="s">
        <v>81</v>
      </c>
      <c r="AY160" s="281" t="s">
        <v>156</v>
      </c>
    </row>
    <row r="161" spans="1:65" s="168" customFormat="1" ht="24.2" customHeight="1">
      <c r="A161" s="162"/>
      <c r="B161" s="163"/>
      <c r="C161" s="266" t="s">
        <v>173</v>
      </c>
      <c r="D161" s="266" t="s">
        <v>158</v>
      </c>
      <c r="E161" s="267" t="s">
        <v>1058</v>
      </c>
      <c r="F161" s="268" t="s">
        <v>1059</v>
      </c>
      <c r="G161" s="269" t="s">
        <v>161</v>
      </c>
      <c r="H161" s="270">
        <v>596.51</v>
      </c>
      <c r="I161" s="87"/>
      <c r="J161" s="271">
        <f>ROUND(I161*H161,2)</f>
        <v>0</v>
      </c>
      <c r="K161" s="268" t="s">
        <v>162</v>
      </c>
      <c r="L161" s="163"/>
      <c r="M161" s="363" t="s">
        <v>1</v>
      </c>
      <c r="N161" s="364" t="s">
        <v>38</v>
      </c>
      <c r="O161" s="210"/>
      <c r="P161" s="365">
        <f>O161*H161</f>
        <v>0</v>
      </c>
      <c r="Q161" s="365">
        <v>3.0000000000000001E-5</v>
      </c>
      <c r="R161" s="365">
        <f>Q161*H161</f>
        <v>1.7895299999999999E-2</v>
      </c>
      <c r="S161" s="365">
        <v>0</v>
      </c>
      <c r="T161" s="366">
        <f>S161*H161</f>
        <v>0</v>
      </c>
      <c r="U161" s="162"/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/>
      <c r="AR161" s="367" t="s">
        <v>201</v>
      </c>
      <c r="AT161" s="367" t="s">
        <v>158</v>
      </c>
      <c r="AU161" s="367" t="s">
        <v>83</v>
      </c>
      <c r="AY161" s="141" t="s">
        <v>156</v>
      </c>
      <c r="BE161" s="368">
        <f>IF(N161="základní",J161,0)</f>
        <v>0</v>
      </c>
      <c r="BF161" s="368">
        <f>IF(N161="snížená",J161,0)</f>
        <v>0</v>
      </c>
      <c r="BG161" s="368">
        <f>IF(N161="zákl. přenesená",J161,0)</f>
        <v>0</v>
      </c>
      <c r="BH161" s="368">
        <f>IF(N161="sníž. přenesená",J161,0)</f>
        <v>0</v>
      </c>
      <c r="BI161" s="368">
        <f>IF(N161="nulová",J161,0)</f>
        <v>0</v>
      </c>
      <c r="BJ161" s="141" t="s">
        <v>81</v>
      </c>
      <c r="BK161" s="368">
        <f>ROUND(I161*H161,2)</f>
        <v>0</v>
      </c>
      <c r="BL161" s="141" t="s">
        <v>201</v>
      </c>
      <c r="BM161" s="367" t="s">
        <v>187</v>
      </c>
    </row>
    <row r="162" spans="1:65" s="272" customFormat="1">
      <c r="B162" s="369"/>
      <c r="D162" s="273" t="s">
        <v>164</v>
      </c>
      <c r="E162" s="274" t="s">
        <v>1</v>
      </c>
      <c r="F162" s="275" t="s">
        <v>722</v>
      </c>
      <c r="H162" s="274" t="s">
        <v>1</v>
      </c>
      <c r="I162" s="96"/>
      <c r="L162" s="369"/>
      <c r="M162" s="370"/>
      <c r="N162" s="371"/>
      <c r="O162" s="371"/>
      <c r="P162" s="371"/>
      <c r="Q162" s="371"/>
      <c r="R162" s="371"/>
      <c r="S162" s="371"/>
      <c r="T162" s="372"/>
      <c r="AT162" s="274" t="s">
        <v>164</v>
      </c>
      <c r="AU162" s="274" t="s">
        <v>83</v>
      </c>
      <c r="AV162" s="272" t="s">
        <v>81</v>
      </c>
      <c r="AW162" s="272" t="s">
        <v>30</v>
      </c>
      <c r="AX162" s="272" t="s">
        <v>73</v>
      </c>
      <c r="AY162" s="274" t="s">
        <v>156</v>
      </c>
    </row>
    <row r="163" spans="1:65" s="272" customFormat="1">
      <c r="B163" s="369"/>
      <c r="D163" s="273" t="s">
        <v>164</v>
      </c>
      <c r="E163" s="274" t="s">
        <v>1</v>
      </c>
      <c r="F163" s="275" t="s">
        <v>723</v>
      </c>
      <c r="H163" s="274" t="s">
        <v>1</v>
      </c>
      <c r="I163" s="96"/>
      <c r="L163" s="369"/>
      <c r="M163" s="370"/>
      <c r="N163" s="371"/>
      <c r="O163" s="371"/>
      <c r="P163" s="371"/>
      <c r="Q163" s="371"/>
      <c r="R163" s="371"/>
      <c r="S163" s="371"/>
      <c r="T163" s="372"/>
      <c r="AT163" s="274" t="s">
        <v>164</v>
      </c>
      <c r="AU163" s="274" t="s">
        <v>83</v>
      </c>
      <c r="AV163" s="272" t="s">
        <v>81</v>
      </c>
      <c r="AW163" s="272" t="s">
        <v>30</v>
      </c>
      <c r="AX163" s="272" t="s">
        <v>73</v>
      </c>
      <c r="AY163" s="274" t="s">
        <v>156</v>
      </c>
    </row>
    <row r="164" spans="1:65" s="276" customFormat="1">
      <c r="B164" s="373"/>
      <c r="D164" s="273" t="s">
        <v>164</v>
      </c>
      <c r="E164" s="277" t="s">
        <v>1</v>
      </c>
      <c r="F164" s="278" t="s">
        <v>724</v>
      </c>
      <c r="H164" s="279">
        <v>220.01</v>
      </c>
      <c r="I164" s="102"/>
      <c r="L164" s="373"/>
      <c r="M164" s="374"/>
      <c r="N164" s="375"/>
      <c r="O164" s="375"/>
      <c r="P164" s="375"/>
      <c r="Q164" s="375"/>
      <c r="R164" s="375"/>
      <c r="S164" s="375"/>
      <c r="T164" s="376"/>
      <c r="AT164" s="277" t="s">
        <v>164</v>
      </c>
      <c r="AU164" s="277" t="s">
        <v>83</v>
      </c>
      <c r="AV164" s="276" t="s">
        <v>83</v>
      </c>
      <c r="AW164" s="276" t="s">
        <v>30</v>
      </c>
      <c r="AX164" s="276" t="s">
        <v>73</v>
      </c>
      <c r="AY164" s="277" t="s">
        <v>156</v>
      </c>
    </row>
    <row r="165" spans="1:65" s="291" customFormat="1">
      <c r="B165" s="386"/>
      <c r="D165" s="273" t="s">
        <v>164</v>
      </c>
      <c r="E165" s="292" t="s">
        <v>1</v>
      </c>
      <c r="F165" s="293" t="s">
        <v>303</v>
      </c>
      <c r="H165" s="294">
        <v>220.01</v>
      </c>
      <c r="I165" s="121"/>
      <c r="L165" s="386"/>
      <c r="M165" s="387"/>
      <c r="N165" s="388"/>
      <c r="O165" s="388"/>
      <c r="P165" s="388"/>
      <c r="Q165" s="388"/>
      <c r="R165" s="388"/>
      <c r="S165" s="388"/>
      <c r="T165" s="389"/>
      <c r="AT165" s="292" t="s">
        <v>164</v>
      </c>
      <c r="AU165" s="292" t="s">
        <v>83</v>
      </c>
      <c r="AV165" s="291" t="s">
        <v>170</v>
      </c>
      <c r="AW165" s="291" t="s">
        <v>30</v>
      </c>
      <c r="AX165" s="291" t="s">
        <v>73</v>
      </c>
      <c r="AY165" s="292" t="s">
        <v>156</v>
      </c>
    </row>
    <row r="166" spans="1:65" s="272" customFormat="1">
      <c r="B166" s="369"/>
      <c r="D166" s="273" t="s">
        <v>164</v>
      </c>
      <c r="E166" s="274" t="s">
        <v>1</v>
      </c>
      <c r="F166" s="275" t="s">
        <v>725</v>
      </c>
      <c r="H166" s="274" t="s">
        <v>1</v>
      </c>
      <c r="I166" s="96"/>
      <c r="L166" s="369"/>
      <c r="M166" s="370"/>
      <c r="N166" s="371"/>
      <c r="O166" s="371"/>
      <c r="P166" s="371"/>
      <c r="Q166" s="371"/>
      <c r="R166" s="371"/>
      <c r="S166" s="371"/>
      <c r="T166" s="372"/>
      <c r="AT166" s="274" t="s">
        <v>164</v>
      </c>
      <c r="AU166" s="274" t="s">
        <v>83</v>
      </c>
      <c r="AV166" s="272" t="s">
        <v>81</v>
      </c>
      <c r="AW166" s="272" t="s">
        <v>30</v>
      </c>
      <c r="AX166" s="272" t="s">
        <v>73</v>
      </c>
      <c r="AY166" s="274" t="s">
        <v>156</v>
      </c>
    </row>
    <row r="167" spans="1:65" s="276" customFormat="1">
      <c r="B167" s="373"/>
      <c r="D167" s="273" t="s">
        <v>164</v>
      </c>
      <c r="E167" s="277" t="s">
        <v>1</v>
      </c>
      <c r="F167" s="278" t="s">
        <v>726</v>
      </c>
      <c r="H167" s="279">
        <v>376.5</v>
      </c>
      <c r="I167" s="102"/>
      <c r="L167" s="373"/>
      <c r="M167" s="374"/>
      <c r="N167" s="375"/>
      <c r="O167" s="375"/>
      <c r="P167" s="375"/>
      <c r="Q167" s="375"/>
      <c r="R167" s="375"/>
      <c r="S167" s="375"/>
      <c r="T167" s="376"/>
      <c r="AT167" s="277" t="s">
        <v>164</v>
      </c>
      <c r="AU167" s="277" t="s">
        <v>83</v>
      </c>
      <c r="AV167" s="276" t="s">
        <v>83</v>
      </c>
      <c r="AW167" s="276" t="s">
        <v>30</v>
      </c>
      <c r="AX167" s="276" t="s">
        <v>73</v>
      </c>
      <c r="AY167" s="277" t="s">
        <v>156</v>
      </c>
    </row>
    <row r="168" spans="1:65" s="291" customFormat="1">
      <c r="B168" s="386"/>
      <c r="D168" s="273" t="s">
        <v>164</v>
      </c>
      <c r="E168" s="292" t="s">
        <v>1</v>
      </c>
      <c r="F168" s="293" t="s">
        <v>303</v>
      </c>
      <c r="H168" s="294">
        <v>376.5</v>
      </c>
      <c r="I168" s="121"/>
      <c r="L168" s="386"/>
      <c r="M168" s="387"/>
      <c r="N168" s="388"/>
      <c r="O168" s="388"/>
      <c r="P168" s="388"/>
      <c r="Q168" s="388"/>
      <c r="R168" s="388"/>
      <c r="S168" s="388"/>
      <c r="T168" s="389"/>
      <c r="AT168" s="292" t="s">
        <v>164</v>
      </c>
      <c r="AU168" s="292" t="s">
        <v>83</v>
      </c>
      <c r="AV168" s="291" t="s">
        <v>170</v>
      </c>
      <c r="AW168" s="291" t="s">
        <v>30</v>
      </c>
      <c r="AX168" s="291" t="s">
        <v>73</v>
      </c>
      <c r="AY168" s="292" t="s">
        <v>156</v>
      </c>
    </row>
    <row r="169" spans="1:65" s="280" customFormat="1">
      <c r="B169" s="377"/>
      <c r="D169" s="273" t="s">
        <v>164</v>
      </c>
      <c r="E169" s="281" t="s">
        <v>1</v>
      </c>
      <c r="F169" s="282" t="s">
        <v>167</v>
      </c>
      <c r="H169" s="283">
        <v>596.51</v>
      </c>
      <c r="I169" s="108"/>
      <c r="L169" s="377"/>
      <c r="M169" s="378"/>
      <c r="N169" s="379"/>
      <c r="O169" s="379"/>
      <c r="P169" s="379"/>
      <c r="Q169" s="379"/>
      <c r="R169" s="379"/>
      <c r="S169" s="379"/>
      <c r="T169" s="380"/>
      <c r="AT169" s="281" t="s">
        <v>164</v>
      </c>
      <c r="AU169" s="281" t="s">
        <v>83</v>
      </c>
      <c r="AV169" s="280" t="s">
        <v>163</v>
      </c>
      <c r="AW169" s="280" t="s">
        <v>30</v>
      </c>
      <c r="AX169" s="280" t="s">
        <v>81</v>
      </c>
      <c r="AY169" s="281" t="s">
        <v>156</v>
      </c>
    </row>
    <row r="170" spans="1:65" s="168" customFormat="1" ht="16.5" customHeight="1">
      <c r="A170" s="162"/>
      <c r="B170" s="163"/>
      <c r="C170" s="284" t="s">
        <v>194</v>
      </c>
      <c r="D170" s="284" t="s">
        <v>235</v>
      </c>
      <c r="E170" s="285" t="s">
        <v>1060</v>
      </c>
      <c r="F170" s="286" t="s">
        <v>1061</v>
      </c>
      <c r="G170" s="287" t="s">
        <v>659</v>
      </c>
      <c r="H170" s="288">
        <v>0.59699999999999998</v>
      </c>
      <c r="I170" s="112"/>
      <c r="J170" s="289">
        <f>ROUND(I170*H170,2)</f>
        <v>0</v>
      </c>
      <c r="K170" s="286" t="s">
        <v>162</v>
      </c>
      <c r="L170" s="383"/>
      <c r="M170" s="384" t="s">
        <v>1</v>
      </c>
      <c r="N170" s="385" t="s">
        <v>38</v>
      </c>
      <c r="O170" s="210"/>
      <c r="P170" s="365">
        <f>O170*H170</f>
        <v>0</v>
      </c>
      <c r="Q170" s="365">
        <v>1</v>
      </c>
      <c r="R170" s="365">
        <f>Q170*H170</f>
        <v>0.59699999999999998</v>
      </c>
      <c r="S170" s="365">
        <v>0</v>
      </c>
      <c r="T170" s="366">
        <f>S170*H170</f>
        <v>0</v>
      </c>
      <c r="U170" s="162"/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/>
      <c r="AR170" s="367" t="s">
        <v>247</v>
      </c>
      <c r="AT170" s="367" t="s">
        <v>235</v>
      </c>
      <c r="AU170" s="367" t="s">
        <v>83</v>
      </c>
      <c r="AY170" s="141" t="s">
        <v>156</v>
      </c>
      <c r="BE170" s="368">
        <f>IF(N170="základní",J170,0)</f>
        <v>0</v>
      </c>
      <c r="BF170" s="368">
        <f>IF(N170="snížená",J170,0)</f>
        <v>0</v>
      </c>
      <c r="BG170" s="368">
        <f>IF(N170="zákl. přenesená",J170,0)</f>
        <v>0</v>
      </c>
      <c r="BH170" s="368">
        <f>IF(N170="sníž. přenesená",J170,0)</f>
        <v>0</v>
      </c>
      <c r="BI170" s="368">
        <f>IF(N170="nulová",J170,0)</f>
        <v>0</v>
      </c>
      <c r="BJ170" s="141" t="s">
        <v>81</v>
      </c>
      <c r="BK170" s="368">
        <f>ROUND(I170*H170,2)</f>
        <v>0</v>
      </c>
      <c r="BL170" s="141" t="s">
        <v>201</v>
      </c>
      <c r="BM170" s="367" t="s">
        <v>197</v>
      </c>
    </row>
    <row r="171" spans="1:65" s="276" customFormat="1">
      <c r="B171" s="373"/>
      <c r="D171" s="273" t="s">
        <v>164</v>
      </c>
      <c r="E171" s="277" t="s">
        <v>1</v>
      </c>
      <c r="F171" s="278" t="s">
        <v>1062</v>
      </c>
      <c r="H171" s="279">
        <v>0.59699999999999998</v>
      </c>
      <c r="I171" s="102"/>
      <c r="L171" s="373"/>
      <c r="M171" s="374"/>
      <c r="N171" s="375"/>
      <c r="O171" s="375"/>
      <c r="P171" s="375"/>
      <c r="Q171" s="375"/>
      <c r="R171" s="375"/>
      <c r="S171" s="375"/>
      <c r="T171" s="376"/>
      <c r="AT171" s="277" t="s">
        <v>164</v>
      </c>
      <c r="AU171" s="277" t="s">
        <v>83</v>
      </c>
      <c r="AV171" s="276" t="s">
        <v>83</v>
      </c>
      <c r="AW171" s="276" t="s">
        <v>30</v>
      </c>
      <c r="AX171" s="276" t="s">
        <v>73</v>
      </c>
      <c r="AY171" s="277" t="s">
        <v>156</v>
      </c>
    </row>
    <row r="172" spans="1:65" s="280" customFormat="1">
      <c r="B172" s="377"/>
      <c r="D172" s="273" t="s">
        <v>164</v>
      </c>
      <c r="E172" s="281" t="s">
        <v>1</v>
      </c>
      <c r="F172" s="282" t="s">
        <v>167</v>
      </c>
      <c r="H172" s="283">
        <v>0.59699999999999998</v>
      </c>
      <c r="I172" s="108"/>
      <c r="L172" s="377"/>
      <c r="M172" s="378"/>
      <c r="N172" s="379"/>
      <c r="O172" s="379"/>
      <c r="P172" s="379"/>
      <c r="Q172" s="379"/>
      <c r="R172" s="379"/>
      <c r="S172" s="379"/>
      <c r="T172" s="380"/>
      <c r="AT172" s="281" t="s">
        <v>164</v>
      </c>
      <c r="AU172" s="281" t="s">
        <v>83</v>
      </c>
      <c r="AV172" s="280" t="s">
        <v>163</v>
      </c>
      <c r="AW172" s="280" t="s">
        <v>30</v>
      </c>
      <c r="AX172" s="280" t="s">
        <v>81</v>
      </c>
      <c r="AY172" s="281" t="s">
        <v>156</v>
      </c>
    </row>
    <row r="173" spans="1:65" s="168" customFormat="1" ht="24.2" customHeight="1">
      <c r="A173" s="162"/>
      <c r="B173" s="163"/>
      <c r="C173" s="266" t="s">
        <v>176</v>
      </c>
      <c r="D173" s="266" t="s">
        <v>158</v>
      </c>
      <c r="E173" s="267" t="s">
        <v>1063</v>
      </c>
      <c r="F173" s="268" t="s">
        <v>1064</v>
      </c>
      <c r="G173" s="269" t="s">
        <v>161</v>
      </c>
      <c r="H173" s="270">
        <v>596.51</v>
      </c>
      <c r="I173" s="87"/>
      <c r="J173" s="271">
        <f>ROUND(I173*H173,2)</f>
        <v>0</v>
      </c>
      <c r="K173" s="268" t="s">
        <v>162</v>
      </c>
      <c r="L173" s="163"/>
      <c r="M173" s="363" t="s">
        <v>1</v>
      </c>
      <c r="N173" s="364" t="s">
        <v>38</v>
      </c>
      <c r="O173" s="210"/>
      <c r="P173" s="365">
        <f>O173*H173</f>
        <v>0</v>
      </c>
      <c r="Q173" s="365">
        <v>8.8000000000000003E-4</v>
      </c>
      <c r="R173" s="365">
        <f>Q173*H173</f>
        <v>0.52492879999999997</v>
      </c>
      <c r="S173" s="365">
        <v>0</v>
      </c>
      <c r="T173" s="366">
        <f>S173*H173</f>
        <v>0</v>
      </c>
      <c r="U173" s="162"/>
      <c r="V173" s="162"/>
      <c r="W173" s="162"/>
      <c r="X173" s="162"/>
      <c r="Y173" s="162"/>
      <c r="Z173" s="162"/>
      <c r="AA173" s="162"/>
      <c r="AB173" s="162"/>
      <c r="AC173" s="162"/>
      <c r="AD173" s="162"/>
      <c r="AE173" s="162"/>
      <c r="AR173" s="367" t="s">
        <v>201</v>
      </c>
      <c r="AT173" s="367" t="s">
        <v>158</v>
      </c>
      <c r="AU173" s="367" t="s">
        <v>83</v>
      </c>
      <c r="AY173" s="141" t="s">
        <v>156</v>
      </c>
      <c r="BE173" s="368">
        <f>IF(N173="základní",J173,0)</f>
        <v>0</v>
      </c>
      <c r="BF173" s="368">
        <f>IF(N173="snížená",J173,0)</f>
        <v>0</v>
      </c>
      <c r="BG173" s="368">
        <f>IF(N173="zákl. přenesená",J173,0)</f>
        <v>0</v>
      </c>
      <c r="BH173" s="368">
        <f>IF(N173="sníž. přenesená",J173,0)</f>
        <v>0</v>
      </c>
      <c r="BI173" s="368">
        <f>IF(N173="nulová",J173,0)</f>
        <v>0</v>
      </c>
      <c r="BJ173" s="141" t="s">
        <v>81</v>
      </c>
      <c r="BK173" s="368">
        <f>ROUND(I173*H173,2)</f>
        <v>0</v>
      </c>
      <c r="BL173" s="141" t="s">
        <v>201</v>
      </c>
      <c r="BM173" s="367" t="s">
        <v>201</v>
      </c>
    </row>
    <row r="174" spans="1:65" s="272" customFormat="1">
      <c r="B174" s="369"/>
      <c r="D174" s="273" t="s">
        <v>164</v>
      </c>
      <c r="E174" s="274" t="s">
        <v>1</v>
      </c>
      <c r="F174" s="275" t="s">
        <v>722</v>
      </c>
      <c r="H174" s="274" t="s">
        <v>1</v>
      </c>
      <c r="I174" s="96"/>
      <c r="L174" s="369"/>
      <c r="M174" s="370"/>
      <c r="N174" s="371"/>
      <c r="O174" s="371"/>
      <c r="P174" s="371"/>
      <c r="Q174" s="371"/>
      <c r="R174" s="371"/>
      <c r="S174" s="371"/>
      <c r="T174" s="372"/>
      <c r="AT174" s="274" t="s">
        <v>164</v>
      </c>
      <c r="AU174" s="274" t="s">
        <v>83</v>
      </c>
      <c r="AV174" s="272" t="s">
        <v>81</v>
      </c>
      <c r="AW174" s="272" t="s">
        <v>30</v>
      </c>
      <c r="AX174" s="272" t="s">
        <v>73</v>
      </c>
      <c r="AY174" s="274" t="s">
        <v>156</v>
      </c>
    </row>
    <row r="175" spans="1:65" s="272" customFormat="1">
      <c r="B175" s="369"/>
      <c r="D175" s="273" t="s">
        <v>164</v>
      </c>
      <c r="E175" s="274" t="s">
        <v>1</v>
      </c>
      <c r="F175" s="275" t="s">
        <v>723</v>
      </c>
      <c r="H175" s="274" t="s">
        <v>1</v>
      </c>
      <c r="I175" s="96"/>
      <c r="L175" s="369"/>
      <c r="M175" s="370"/>
      <c r="N175" s="371"/>
      <c r="O175" s="371"/>
      <c r="P175" s="371"/>
      <c r="Q175" s="371"/>
      <c r="R175" s="371"/>
      <c r="S175" s="371"/>
      <c r="T175" s="372"/>
      <c r="AT175" s="274" t="s">
        <v>164</v>
      </c>
      <c r="AU175" s="274" t="s">
        <v>83</v>
      </c>
      <c r="AV175" s="272" t="s">
        <v>81</v>
      </c>
      <c r="AW175" s="272" t="s">
        <v>30</v>
      </c>
      <c r="AX175" s="272" t="s">
        <v>73</v>
      </c>
      <c r="AY175" s="274" t="s">
        <v>156</v>
      </c>
    </row>
    <row r="176" spans="1:65" s="276" customFormat="1">
      <c r="B176" s="373"/>
      <c r="D176" s="273" t="s">
        <v>164</v>
      </c>
      <c r="E176" s="277" t="s">
        <v>1</v>
      </c>
      <c r="F176" s="278" t="s">
        <v>724</v>
      </c>
      <c r="H176" s="279">
        <v>220.01</v>
      </c>
      <c r="I176" s="102"/>
      <c r="L176" s="373"/>
      <c r="M176" s="374"/>
      <c r="N176" s="375"/>
      <c r="O176" s="375"/>
      <c r="P176" s="375"/>
      <c r="Q176" s="375"/>
      <c r="R176" s="375"/>
      <c r="S176" s="375"/>
      <c r="T176" s="376"/>
      <c r="AT176" s="277" t="s">
        <v>164</v>
      </c>
      <c r="AU176" s="277" t="s">
        <v>83</v>
      </c>
      <c r="AV176" s="276" t="s">
        <v>83</v>
      </c>
      <c r="AW176" s="276" t="s">
        <v>30</v>
      </c>
      <c r="AX176" s="276" t="s">
        <v>73</v>
      </c>
      <c r="AY176" s="277" t="s">
        <v>156</v>
      </c>
    </row>
    <row r="177" spans="1:65" s="291" customFormat="1">
      <c r="B177" s="386"/>
      <c r="D177" s="273" t="s">
        <v>164</v>
      </c>
      <c r="E177" s="292" t="s">
        <v>1</v>
      </c>
      <c r="F177" s="293" t="s">
        <v>303</v>
      </c>
      <c r="H177" s="294">
        <v>220.01</v>
      </c>
      <c r="I177" s="121"/>
      <c r="L177" s="386"/>
      <c r="M177" s="387"/>
      <c r="N177" s="388"/>
      <c r="O177" s="388"/>
      <c r="P177" s="388"/>
      <c r="Q177" s="388"/>
      <c r="R177" s="388"/>
      <c r="S177" s="388"/>
      <c r="T177" s="389"/>
      <c r="AT177" s="292" t="s">
        <v>164</v>
      </c>
      <c r="AU177" s="292" t="s">
        <v>83</v>
      </c>
      <c r="AV177" s="291" t="s">
        <v>170</v>
      </c>
      <c r="AW177" s="291" t="s">
        <v>30</v>
      </c>
      <c r="AX177" s="291" t="s">
        <v>73</v>
      </c>
      <c r="AY177" s="292" t="s">
        <v>156</v>
      </c>
    </row>
    <row r="178" spans="1:65" s="272" customFormat="1">
      <c r="B178" s="369"/>
      <c r="D178" s="273" t="s">
        <v>164</v>
      </c>
      <c r="E178" s="274" t="s">
        <v>1</v>
      </c>
      <c r="F178" s="275" t="s">
        <v>725</v>
      </c>
      <c r="H178" s="274" t="s">
        <v>1</v>
      </c>
      <c r="I178" s="96"/>
      <c r="L178" s="369"/>
      <c r="M178" s="370"/>
      <c r="N178" s="371"/>
      <c r="O178" s="371"/>
      <c r="P178" s="371"/>
      <c r="Q178" s="371"/>
      <c r="R178" s="371"/>
      <c r="S178" s="371"/>
      <c r="T178" s="372"/>
      <c r="AT178" s="274" t="s">
        <v>164</v>
      </c>
      <c r="AU178" s="274" t="s">
        <v>83</v>
      </c>
      <c r="AV178" s="272" t="s">
        <v>81</v>
      </c>
      <c r="AW178" s="272" t="s">
        <v>30</v>
      </c>
      <c r="AX178" s="272" t="s">
        <v>73</v>
      </c>
      <c r="AY178" s="274" t="s">
        <v>156</v>
      </c>
    </row>
    <row r="179" spans="1:65" s="276" customFormat="1">
      <c r="B179" s="373"/>
      <c r="D179" s="273" t="s">
        <v>164</v>
      </c>
      <c r="E179" s="277" t="s">
        <v>1</v>
      </c>
      <c r="F179" s="278" t="s">
        <v>726</v>
      </c>
      <c r="H179" s="279">
        <v>376.5</v>
      </c>
      <c r="I179" s="102"/>
      <c r="L179" s="373"/>
      <c r="M179" s="374"/>
      <c r="N179" s="375"/>
      <c r="O179" s="375"/>
      <c r="P179" s="375"/>
      <c r="Q179" s="375"/>
      <c r="R179" s="375"/>
      <c r="S179" s="375"/>
      <c r="T179" s="376"/>
      <c r="AT179" s="277" t="s">
        <v>164</v>
      </c>
      <c r="AU179" s="277" t="s">
        <v>83</v>
      </c>
      <c r="AV179" s="276" t="s">
        <v>83</v>
      </c>
      <c r="AW179" s="276" t="s">
        <v>30</v>
      </c>
      <c r="AX179" s="276" t="s">
        <v>73</v>
      </c>
      <c r="AY179" s="277" t="s">
        <v>156</v>
      </c>
    </row>
    <row r="180" spans="1:65" s="291" customFormat="1">
      <c r="B180" s="386"/>
      <c r="D180" s="273" t="s">
        <v>164</v>
      </c>
      <c r="E180" s="292" t="s">
        <v>1</v>
      </c>
      <c r="F180" s="293" t="s">
        <v>303</v>
      </c>
      <c r="H180" s="294">
        <v>376.5</v>
      </c>
      <c r="I180" s="121"/>
      <c r="L180" s="386"/>
      <c r="M180" s="387"/>
      <c r="N180" s="388"/>
      <c r="O180" s="388"/>
      <c r="P180" s="388"/>
      <c r="Q180" s="388"/>
      <c r="R180" s="388"/>
      <c r="S180" s="388"/>
      <c r="T180" s="389"/>
      <c r="AT180" s="292" t="s">
        <v>164</v>
      </c>
      <c r="AU180" s="292" t="s">
        <v>83</v>
      </c>
      <c r="AV180" s="291" t="s">
        <v>170</v>
      </c>
      <c r="AW180" s="291" t="s">
        <v>30</v>
      </c>
      <c r="AX180" s="291" t="s">
        <v>73</v>
      </c>
      <c r="AY180" s="292" t="s">
        <v>156</v>
      </c>
    </row>
    <row r="181" spans="1:65" s="280" customFormat="1">
      <c r="B181" s="377"/>
      <c r="D181" s="273" t="s">
        <v>164</v>
      </c>
      <c r="E181" s="281" t="s">
        <v>1</v>
      </c>
      <c r="F181" s="282" t="s">
        <v>167</v>
      </c>
      <c r="H181" s="283">
        <v>596.51</v>
      </c>
      <c r="I181" s="108"/>
      <c r="L181" s="377"/>
      <c r="M181" s="378"/>
      <c r="N181" s="379"/>
      <c r="O181" s="379"/>
      <c r="P181" s="379"/>
      <c r="Q181" s="379"/>
      <c r="R181" s="379"/>
      <c r="S181" s="379"/>
      <c r="T181" s="380"/>
      <c r="AT181" s="281" t="s">
        <v>164</v>
      </c>
      <c r="AU181" s="281" t="s">
        <v>83</v>
      </c>
      <c r="AV181" s="280" t="s">
        <v>163</v>
      </c>
      <c r="AW181" s="280" t="s">
        <v>30</v>
      </c>
      <c r="AX181" s="280" t="s">
        <v>81</v>
      </c>
      <c r="AY181" s="281" t="s">
        <v>156</v>
      </c>
    </row>
    <row r="182" spans="1:65" s="168" customFormat="1" ht="44.25" customHeight="1">
      <c r="A182" s="162"/>
      <c r="B182" s="163"/>
      <c r="C182" s="284" t="s">
        <v>204</v>
      </c>
      <c r="D182" s="284" t="s">
        <v>235</v>
      </c>
      <c r="E182" s="285" t="s">
        <v>1065</v>
      </c>
      <c r="F182" s="286" t="s">
        <v>1066</v>
      </c>
      <c r="G182" s="287" t="s">
        <v>161</v>
      </c>
      <c r="H182" s="288">
        <v>685.98699999999997</v>
      </c>
      <c r="I182" s="112"/>
      <c r="J182" s="289">
        <f>ROUND(I182*H182,2)</f>
        <v>0</v>
      </c>
      <c r="K182" s="286" t="s">
        <v>162</v>
      </c>
      <c r="L182" s="383"/>
      <c r="M182" s="384" t="s">
        <v>1</v>
      </c>
      <c r="N182" s="385" t="s">
        <v>38</v>
      </c>
      <c r="O182" s="210"/>
      <c r="P182" s="365">
        <f>O182*H182</f>
        <v>0</v>
      </c>
      <c r="Q182" s="365">
        <v>5.4000000000000003E-3</v>
      </c>
      <c r="R182" s="365">
        <f>Q182*H182</f>
        <v>3.7043298</v>
      </c>
      <c r="S182" s="365">
        <v>0</v>
      </c>
      <c r="T182" s="366">
        <f>S182*H182</f>
        <v>0</v>
      </c>
      <c r="U182" s="162"/>
      <c r="V182" s="162"/>
      <c r="W182" s="162"/>
      <c r="X182" s="162"/>
      <c r="Y182" s="162"/>
      <c r="Z182" s="162"/>
      <c r="AA182" s="162"/>
      <c r="AB182" s="162"/>
      <c r="AC182" s="162"/>
      <c r="AD182" s="162"/>
      <c r="AE182" s="162"/>
      <c r="AR182" s="367" t="s">
        <v>247</v>
      </c>
      <c r="AT182" s="367" t="s">
        <v>235</v>
      </c>
      <c r="AU182" s="367" t="s">
        <v>83</v>
      </c>
      <c r="AY182" s="141" t="s">
        <v>156</v>
      </c>
      <c r="BE182" s="368">
        <f>IF(N182="základní",J182,0)</f>
        <v>0</v>
      </c>
      <c r="BF182" s="368">
        <f>IF(N182="snížená",J182,0)</f>
        <v>0</v>
      </c>
      <c r="BG182" s="368">
        <f>IF(N182="zákl. přenesená",J182,0)</f>
        <v>0</v>
      </c>
      <c r="BH182" s="368">
        <f>IF(N182="sníž. přenesená",J182,0)</f>
        <v>0</v>
      </c>
      <c r="BI182" s="368">
        <f>IF(N182="nulová",J182,0)</f>
        <v>0</v>
      </c>
      <c r="BJ182" s="141" t="s">
        <v>81</v>
      </c>
      <c r="BK182" s="368">
        <f>ROUND(I182*H182,2)</f>
        <v>0</v>
      </c>
      <c r="BL182" s="141" t="s">
        <v>201</v>
      </c>
      <c r="BM182" s="367" t="s">
        <v>207</v>
      </c>
    </row>
    <row r="183" spans="1:65" s="168" customFormat="1" ht="24.2" customHeight="1">
      <c r="A183" s="162"/>
      <c r="B183" s="163"/>
      <c r="C183" s="266" t="s">
        <v>181</v>
      </c>
      <c r="D183" s="266" t="s">
        <v>158</v>
      </c>
      <c r="E183" s="267" t="s">
        <v>682</v>
      </c>
      <c r="F183" s="268" t="s">
        <v>683</v>
      </c>
      <c r="G183" s="269" t="s">
        <v>161</v>
      </c>
      <c r="H183" s="270">
        <v>925.26</v>
      </c>
      <c r="I183" s="87"/>
      <c r="J183" s="271">
        <f>ROUND(I183*H183,2)</f>
        <v>0</v>
      </c>
      <c r="K183" s="268" t="s">
        <v>162</v>
      </c>
      <c r="L183" s="163"/>
      <c r="M183" s="363" t="s">
        <v>1</v>
      </c>
      <c r="N183" s="364" t="s">
        <v>38</v>
      </c>
      <c r="O183" s="210"/>
      <c r="P183" s="365">
        <f>O183*H183</f>
        <v>0</v>
      </c>
      <c r="Q183" s="365">
        <v>0</v>
      </c>
      <c r="R183" s="365">
        <f>Q183*H183</f>
        <v>0</v>
      </c>
      <c r="S183" s="365">
        <v>0</v>
      </c>
      <c r="T183" s="366">
        <f>S183*H183</f>
        <v>0</v>
      </c>
      <c r="U183" s="162"/>
      <c r="V183" s="162"/>
      <c r="W183" s="162"/>
      <c r="X183" s="162"/>
      <c r="Y183" s="162"/>
      <c r="Z183" s="162"/>
      <c r="AA183" s="162"/>
      <c r="AB183" s="162"/>
      <c r="AC183" s="162"/>
      <c r="AD183" s="162"/>
      <c r="AE183" s="162"/>
      <c r="AR183" s="367" t="s">
        <v>201</v>
      </c>
      <c r="AT183" s="367" t="s">
        <v>158</v>
      </c>
      <c r="AU183" s="367" t="s">
        <v>83</v>
      </c>
      <c r="AY183" s="141" t="s">
        <v>156</v>
      </c>
      <c r="BE183" s="368">
        <f>IF(N183="základní",J183,0)</f>
        <v>0</v>
      </c>
      <c r="BF183" s="368">
        <f>IF(N183="snížená",J183,0)</f>
        <v>0</v>
      </c>
      <c r="BG183" s="368">
        <f>IF(N183="zákl. přenesená",J183,0)</f>
        <v>0</v>
      </c>
      <c r="BH183" s="368">
        <f>IF(N183="sníž. přenesená",J183,0)</f>
        <v>0</v>
      </c>
      <c r="BI183" s="368">
        <f>IF(N183="nulová",J183,0)</f>
        <v>0</v>
      </c>
      <c r="BJ183" s="141" t="s">
        <v>81</v>
      </c>
      <c r="BK183" s="368">
        <f>ROUND(I183*H183,2)</f>
        <v>0</v>
      </c>
      <c r="BL183" s="141" t="s">
        <v>201</v>
      </c>
      <c r="BM183" s="367" t="s">
        <v>213</v>
      </c>
    </row>
    <row r="184" spans="1:65" s="272" customFormat="1">
      <c r="B184" s="369"/>
      <c r="D184" s="273" t="s">
        <v>164</v>
      </c>
      <c r="E184" s="274" t="s">
        <v>1</v>
      </c>
      <c r="F184" s="275" t="s">
        <v>722</v>
      </c>
      <c r="H184" s="274" t="s">
        <v>1</v>
      </c>
      <c r="I184" s="96"/>
      <c r="L184" s="369"/>
      <c r="M184" s="370"/>
      <c r="N184" s="371"/>
      <c r="O184" s="371"/>
      <c r="P184" s="371"/>
      <c r="Q184" s="371"/>
      <c r="R184" s="371"/>
      <c r="S184" s="371"/>
      <c r="T184" s="372"/>
      <c r="AT184" s="274" t="s">
        <v>164</v>
      </c>
      <c r="AU184" s="274" t="s">
        <v>83</v>
      </c>
      <c r="AV184" s="272" t="s">
        <v>81</v>
      </c>
      <c r="AW184" s="272" t="s">
        <v>30</v>
      </c>
      <c r="AX184" s="272" t="s">
        <v>73</v>
      </c>
      <c r="AY184" s="274" t="s">
        <v>156</v>
      </c>
    </row>
    <row r="185" spans="1:65" s="272" customFormat="1">
      <c r="B185" s="369"/>
      <c r="D185" s="273" t="s">
        <v>164</v>
      </c>
      <c r="E185" s="274" t="s">
        <v>1</v>
      </c>
      <c r="F185" s="275" t="s">
        <v>723</v>
      </c>
      <c r="H185" s="274" t="s">
        <v>1</v>
      </c>
      <c r="I185" s="96"/>
      <c r="L185" s="369"/>
      <c r="M185" s="370"/>
      <c r="N185" s="371"/>
      <c r="O185" s="371"/>
      <c r="P185" s="371"/>
      <c r="Q185" s="371"/>
      <c r="R185" s="371"/>
      <c r="S185" s="371"/>
      <c r="T185" s="372"/>
      <c r="AT185" s="274" t="s">
        <v>164</v>
      </c>
      <c r="AU185" s="274" t="s">
        <v>83</v>
      </c>
      <c r="AV185" s="272" t="s">
        <v>81</v>
      </c>
      <c r="AW185" s="272" t="s">
        <v>30</v>
      </c>
      <c r="AX185" s="272" t="s">
        <v>73</v>
      </c>
      <c r="AY185" s="274" t="s">
        <v>156</v>
      </c>
    </row>
    <row r="186" spans="1:65" s="276" customFormat="1">
      <c r="B186" s="373"/>
      <c r="D186" s="273" t="s">
        <v>164</v>
      </c>
      <c r="E186" s="277" t="s">
        <v>1</v>
      </c>
      <c r="F186" s="278" t="s">
        <v>1067</v>
      </c>
      <c r="H186" s="279">
        <v>220.01</v>
      </c>
      <c r="I186" s="102"/>
      <c r="L186" s="373"/>
      <c r="M186" s="374"/>
      <c r="N186" s="375"/>
      <c r="O186" s="375"/>
      <c r="P186" s="375"/>
      <c r="Q186" s="375"/>
      <c r="R186" s="375"/>
      <c r="S186" s="375"/>
      <c r="T186" s="376"/>
      <c r="AT186" s="277" t="s">
        <v>164</v>
      </c>
      <c r="AU186" s="277" t="s">
        <v>83</v>
      </c>
      <c r="AV186" s="276" t="s">
        <v>83</v>
      </c>
      <c r="AW186" s="276" t="s">
        <v>30</v>
      </c>
      <c r="AX186" s="276" t="s">
        <v>73</v>
      </c>
      <c r="AY186" s="277" t="s">
        <v>156</v>
      </c>
    </row>
    <row r="187" spans="1:65" s="276" customFormat="1">
      <c r="B187" s="373"/>
      <c r="D187" s="273" t="s">
        <v>164</v>
      </c>
      <c r="E187" s="277" t="s">
        <v>1</v>
      </c>
      <c r="F187" s="278" t="s">
        <v>1068</v>
      </c>
      <c r="H187" s="279">
        <v>32.450000000000003</v>
      </c>
      <c r="I187" s="102"/>
      <c r="L187" s="373"/>
      <c r="M187" s="374"/>
      <c r="N187" s="375"/>
      <c r="O187" s="375"/>
      <c r="P187" s="375"/>
      <c r="Q187" s="375"/>
      <c r="R187" s="375"/>
      <c r="S187" s="375"/>
      <c r="T187" s="376"/>
      <c r="AT187" s="277" t="s">
        <v>164</v>
      </c>
      <c r="AU187" s="277" t="s">
        <v>83</v>
      </c>
      <c r="AV187" s="276" t="s">
        <v>83</v>
      </c>
      <c r="AW187" s="276" t="s">
        <v>30</v>
      </c>
      <c r="AX187" s="276" t="s">
        <v>73</v>
      </c>
      <c r="AY187" s="277" t="s">
        <v>156</v>
      </c>
    </row>
    <row r="188" spans="1:65" s="276" customFormat="1">
      <c r="B188" s="373"/>
      <c r="D188" s="273" t="s">
        <v>164</v>
      </c>
      <c r="E188" s="277" t="s">
        <v>1</v>
      </c>
      <c r="F188" s="278" t="s">
        <v>1069</v>
      </c>
      <c r="H188" s="279">
        <v>27.45</v>
      </c>
      <c r="I188" s="102"/>
      <c r="L188" s="373"/>
      <c r="M188" s="374"/>
      <c r="N188" s="375"/>
      <c r="O188" s="375"/>
      <c r="P188" s="375"/>
      <c r="Q188" s="375"/>
      <c r="R188" s="375"/>
      <c r="S188" s="375"/>
      <c r="T188" s="376"/>
      <c r="AT188" s="277" t="s">
        <v>164</v>
      </c>
      <c r="AU188" s="277" t="s">
        <v>83</v>
      </c>
      <c r="AV188" s="276" t="s">
        <v>83</v>
      </c>
      <c r="AW188" s="276" t="s">
        <v>30</v>
      </c>
      <c r="AX188" s="276" t="s">
        <v>73</v>
      </c>
      <c r="AY188" s="277" t="s">
        <v>156</v>
      </c>
    </row>
    <row r="189" spans="1:65" s="291" customFormat="1">
      <c r="B189" s="386"/>
      <c r="D189" s="273" t="s">
        <v>164</v>
      </c>
      <c r="E189" s="292" t="s">
        <v>1</v>
      </c>
      <c r="F189" s="293" t="s">
        <v>303</v>
      </c>
      <c r="H189" s="294">
        <v>279.90999999999997</v>
      </c>
      <c r="I189" s="121"/>
      <c r="L189" s="386"/>
      <c r="M189" s="387"/>
      <c r="N189" s="388"/>
      <c r="O189" s="388"/>
      <c r="P189" s="388"/>
      <c r="Q189" s="388"/>
      <c r="R189" s="388"/>
      <c r="S189" s="388"/>
      <c r="T189" s="389"/>
      <c r="AT189" s="292" t="s">
        <v>164</v>
      </c>
      <c r="AU189" s="292" t="s">
        <v>83</v>
      </c>
      <c r="AV189" s="291" t="s">
        <v>170</v>
      </c>
      <c r="AW189" s="291" t="s">
        <v>30</v>
      </c>
      <c r="AX189" s="291" t="s">
        <v>73</v>
      </c>
      <c r="AY189" s="292" t="s">
        <v>156</v>
      </c>
    </row>
    <row r="190" spans="1:65" s="272" customFormat="1">
      <c r="B190" s="369"/>
      <c r="D190" s="273" t="s">
        <v>164</v>
      </c>
      <c r="E190" s="274" t="s">
        <v>1</v>
      </c>
      <c r="F190" s="275" t="s">
        <v>725</v>
      </c>
      <c r="H190" s="274" t="s">
        <v>1</v>
      </c>
      <c r="I190" s="96"/>
      <c r="L190" s="369"/>
      <c r="M190" s="370"/>
      <c r="N190" s="371"/>
      <c r="O190" s="371"/>
      <c r="P190" s="371"/>
      <c r="Q190" s="371"/>
      <c r="R190" s="371"/>
      <c r="S190" s="371"/>
      <c r="T190" s="372"/>
      <c r="AT190" s="274" t="s">
        <v>164</v>
      </c>
      <c r="AU190" s="274" t="s">
        <v>83</v>
      </c>
      <c r="AV190" s="272" t="s">
        <v>81</v>
      </c>
      <c r="AW190" s="272" t="s">
        <v>30</v>
      </c>
      <c r="AX190" s="272" t="s">
        <v>73</v>
      </c>
      <c r="AY190" s="274" t="s">
        <v>156</v>
      </c>
    </row>
    <row r="191" spans="1:65" s="276" customFormat="1">
      <c r="B191" s="373"/>
      <c r="D191" s="273" t="s">
        <v>164</v>
      </c>
      <c r="E191" s="277" t="s">
        <v>1</v>
      </c>
      <c r="F191" s="278" t="s">
        <v>1070</v>
      </c>
      <c r="H191" s="279">
        <v>376.5</v>
      </c>
      <c r="I191" s="102"/>
      <c r="L191" s="373"/>
      <c r="M191" s="374"/>
      <c r="N191" s="375"/>
      <c r="O191" s="375"/>
      <c r="P191" s="375"/>
      <c r="Q191" s="375"/>
      <c r="R191" s="375"/>
      <c r="S191" s="375"/>
      <c r="T191" s="376"/>
      <c r="AT191" s="277" t="s">
        <v>164</v>
      </c>
      <c r="AU191" s="277" t="s">
        <v>83</v>
      </c>
      <c r="AV191" s="276" t="s">
        <v>83</v>
      </c>
      <c r="AW191" s="276" t="s">
        <v>30</v>
      </c>
      <c r="AX191" s="276" t="s">
        <v>73</v>
      </c>
      <c r="AY191" s="277" t="s">
        <v>156</v>
      </c>
    </row>
    <row r="192" spans="1:65" s="276" customFormat="1">
      <c r="B192" s="373"/>
      <c r="D192" s="273" t="s">
        <v>164</v>
      </c>
      <c r="E192" s="277" t="s">
        <v>1</v>
      </c>
      <c r="F192" s="278" t="s">
        <v>1071</v>
      </c>
      <c r="H192" s="279">
        <v>41.2</v>
      </c>
      <c r="I192" s="102"/>
      <c r="L192" s="373"/>
      <c r="M192" s="374"/>
      <c r="N192" s="375"/>
      <c r="O192" s="375"/>
      <c r="P192" s="375"/>
      <c r="Q192" s="375"/>
      <c r="R192" s="375"/>
      <c r="S192" s="375"/>
      <c r="T192" s="376"/>
      <c r="AT192" s="277" t="s">
        <v>164</v>
      </c>
      <c r="AU192" s="277" t="s">
        <v>83</v>
      </c>
      <c r="AV192" s="276" t="s">
        <v>83</v>
      </c>
      <c r="AW192" s="276" t="s">
        <v>30</v>
      </c>
      <c r="AX192" s="276" t="s">
        <v>73</v>
      </c>
      <c r="AY192" s="277" t="s">
        <v>156</v>
      </c>
    </row>
    <row r="193" spans="1:65" s="276" customFormat="1">
      <c r="B193" s="373"/>
      <c r="D193" s="273" t="s">
        <v>164</v>
      </c>
      <c r="E193" s="277" t="s">
        <v>1</v>
      </c>
      <c r="F193" s="278" t="s">
        <v>1072</v>
      </c>
      <c r="H193" s="279">
        <v>41</v>
      </c>
      <c r="I193" s="102"/>
      <c r="L193" s="373"/>
      <c r="M193" s="374"/>
      <c r="N193" s="375"/>
      <c r="O193" s="375"/>
      <c r="P193" s="375"/>
      <c r="Q193" s="375"/>
      <c r="R193" s="375"/>
      <c r="S193" s="375"/>
      <c r="T193" s="376"/>
      <c r="AT193" s="277" t="s">
        <v>164</v>
      </c>
      <c r="AU193" s="277" t="s">
        <v>83</v>
      </c>
      <c r="AV193" s="276" t="s">
        <v>83</v>
      </c>
      <c r="AW193" s="276" t="s">
        <v>30</v>
      </c>
      <c r="AX193" s="276" t="s">
        <v>73</v>
      </c>
      <c r="AY193" s="277" t="s">
        <v>156</v>
      </c>
    </row>
    <row r="194" spans="1:65" s="291" customFormat="1">
      <c r="B194" s="386"/>
      <c r="D194" s="273" t="s">
        <v>164</v>
      </c>
      <c r="E194" s="292" t="s">
        <v>1</v>
      </c>
      <c r="F194" s="293" t="s">
        <v>303</v>
      </c>
      <c r="H194" s="294">
        <v>458.7</v>
      </c>
      <c r="I194" s="121"/>
      <c r="L194" s="386"/>
      <c r="M194" s="387"/>
      <c r="N194" s="388"/>
      <c r="O194" s="388"/>
      <c r="P194" s="388"/>
      <c r="Q194" s="388"/>
      <c r="R194" s="388"/>
      <c r="S194" s="388"/>
      <c r="T194" s="389"/>
      <c r="AT194" s="292" t="s">
        <v>164</v>
      </c>
      <c r="AU194" s="292" t="s">
        <v>83</v>
      </c>
      <c r="AV194" s="291" t="s">
        <v>170</v>
      </c>
      <c r="AW194" s="291" t="s">
        <v>30</v>
      </c>
      <c r="AX194" s="291" t="s">
        <v>73</v>
      </c>
      <c r="AY194" s="292" t="s">
        <v>156</v>
      </c>
    </row>
    <row r="195" spans="1:65" s="272" customFormat="1">
      <c r="B195" s="369"/>
      <c r="D195" s="273" t="s">
        <v>164</v>
      </c>
      <c r="E195" s="274" t="s">
        <v>1</v>
      </c>
      <c r="F195" s="275" t="s">
        <v>727</v>
      </c>
      <c r="H195" s="274" t="s">
        <v>1</v>
      </c>
      <c r="I195" s="96"/>
      <c r="L195" s="369"/>
      <c r="M195" s="370"/>
      <c r="N195" s="371"/>
      <c r="O195" s="371"/>
      <c r="P195" s="371"/>
      <c r="Q195" s="371"/>
      <c r="R195" s="371"/>
      <c r="S195" s="371"/>
      <c r="T195" s="372"/>
      <c r="AT195" s="274" t="s">
        <v>164</v>
      </c>
      <c r="AU195" s="274" t="s">
        <v>83</v>
      </c>
      <c r="AV195" s="272" t="s">
        <v>81</v>
      </c>
      <c r="AW195" s="272" t="s">
        <v>30</v>
      </c>
      <c r="AX195" s="272" t="s">
        <v>73</v>
      </c>
      <c r="AY195" s="274" t="s">
        <v>156</v>
      </c>
    </row>
    <row r="196" spans="1:65" s="276" customFormat="1">
      <c r="B196" s="373"/>
      <c r="D196" s="273" t="s">
        <v>164</v>
      </c>
      <c r="E196" s="277" t="s">
        <v>1</v>
      </c>
      <c r="F196" s="278" t="s">
        <v>1073</v>
      </c>
      <c r="H196" s="279">
        <v>26.24</v>
      </c>
      <c r="I196" s="102"/>
      <c r="L196" s="373"/>
      <c r="M196" s="374"/>
      <c r="N196" s="375"/>
      <c r="O196" s="375"/>
      <c r="P196" s="375"/>
      <c r="Q196" s="375"/>
      <c r="R196" s="375"/>
      <c r="S196" s="375"/>
      <c r="T196" s="376"/>
      <c r="AT196" s="277" t="s">
        <v>164</v>
      </c>
      <c r="AU196" s="277" t="s">
        <v>83</v>
      </c>
      <c r="AV196" s="276" t="s">
        <v>83</v>
      </c>
      <c r="AW196" s="276" t="s">
        <v>30</v>
      </c>
      <c r="AX196" s="276" t="s">
        <v>73</v>
      </c>
      <c r="AY196" s="277" t="s">
        <v>156</v>
      </c>
    </row>
    <row r="197" spans="1:65" s="276" customFormat="1">
      <c r="B197" s="373"/>
      <c r="D197" s="273" t="s">
        <v>164</v>
      </c>
      <c r="E197" s="277" t="s">
        <v>1</v>
      </c>
      <c r="F197" s="278" t="s">
        <v>729</v>
      </c>
      <c r="H197" s="279">
        <v>69.36</v>
      </c>
      <c r="I197" s="102"/>
      <c r="L197" s="373"/>
      <c r="M197" s="374"/>
      <c r="N197" s="375"/>
      <c r="O197" s="375"/>
      <c r="P197" s="375"/>
      <c r="Q197" s="375"/>
      <c r="R197" s="375"/>
      <c r="S197" s="375"/>
      <c r="T197" s="376"/>
      <c r="AT197" s="277" t="s">
        <v>164</v>
      </c>
      <c r="AU197" s="277" t="s">
        <v>83</v>
      </c>
      <c r="AV197" s="276" t="s">
        <v>83</v>
      </c>
      <c r="AW197" s="276" t="s">
        <v>30</v>
      </c>
      <c r="AX197" s="276" t="s">
        <v>73</v>
      </c>
      <c r="AY197" s="277" t="s">
        <v>156</v>
      </c>
    </row>
    <row r="198" spans="1:65" s="276" customFormat="1">
      <c r="B198" s="373"/>
      <c r="D198" s="273" t="s">
        <v>164</v>
      </c>
      <c r="E198" s="277" t="s">
        <v>1</v>
      </c>
      <c r="F198" s="278" t="s">
        <v>1074</v>
      </c>
      <c r="H198" s="279">
        <v>21.524999999999999</v>
      </c>
      <c r="I198" s="102"/>
      <c r="L198" s="373"/>
      <c r="M198" s="374"/>
      <c r="N198" s="375"/>
      <c r="O198" s="375"/>
      <c r="P198" s="375"/>
      <c r="Q198" s="375"/>
      <c r="R198" s="375"/>
      <c r="S198" s="375"/>
      <c r="T198" s="376"/>
      <c r="AT198" s="277" t="s">
        <v>164</v>
      </c>
      <c r="AU198" s="277" t="s">
        <v>83</v>
      </c>
      <c r="AV198" s="276" t="s">
        <v>83</v>
      </c>
      <c r="AW198" s="276" t="s">
        <v>30</v>
      </c>
      <c r="AX198" s="276" t="s">
        <v>73</v>
      </c>
      <c r="AY198" s="277" t="s">
        <v>156</v>
      </c>
    </row>
    <row r="199" spans="1:65" s="276" customFormat="1">
      <c r="B199" s="373"/>
      <c r="D199" s="273" t="s">
        <v>164</v>
      </c>
      <c r="E199" s="277" t="s">
        <v>1</v>
      </c>
      <c r="F199" s="278" t="s">
        <v>1075</v>
      </c>
      <c r="H199" s="279">
        <v>21.524999999999999</v>
      </c>
      <c r="I199" s="102"/>
      <c r="L199" s="373"/>
      <c r="M199" s="374"/>
      <c r="N199" s="375"/>
      <c r="O199" s="375"/>
      <c r="P199" s="375"/>
      <c r="Q199" s="375"/>
      <c r="R199" s="375"/>
      <c r="S199" s="375"/>
      <c r="T199" s="376"/>
      <c r="AT199" s="277" t="s">
        <v>164</v>
      </c>
      <c r="AU199" s="277" t="s">
        <v>83</v>
      </c>
      <c r="AV199" s="276" t="s">
        <v>83</v>
      </c>
      <c r="AW199" s="276" t="s">
        <v>30</v>
      </c>
      <c r="AX199" s="276" t="s">
        <v>73</v>
      </c>
      <c r="AY199" s="277" t="s">
        <v>156</v>
      </c>
    </row>
    <row r="200" spans="1:65" s="291" customFormat="1">
      <c r="B200" s="386"/>
      <c r="D200" s="273" t="s">
        <v>164</v>
      </c>
      <c r="E200" s="292" t="s">
        <v>1</v>
      </c>
      <c r="F200" s="293" t="s">
        <v>303</v>
      </c>
      <c r="H200" s="294">
        <v>138.65</v>
      </c>
      <c r="I200" s="121"/>
      <c r="L200" s="386"/>
      <c r="M200" s="387"/>
      <c r="N200" s="388"/>
      <c r="O200" s="388"/>
      <c r="P200" s="388"/>
      <c r="Q200" s="388"/>
      <c r="R200" s="388"/>
      <c r="S200" s="388"/>
      <c r="T200" s="389"/>
      <c r="AT200" s="292" t="s">
        <v>164</v>
      </c>
      <c r="AU200" s="292" t="s">
        <v>83</v>
      </c>
      <c r="AV200" s="291" t="s">
        <v>170</v>
      </c>
      <c r="AW200" s="291" t="s">
        <v>30</v>
      </c>
      <c r="AX200" s="291" t="s">
        <v>73</v>
      </c>
      <c r="AY200" s="292" t="s">
        <v>156</v>
      </c>
    </row>
    <row r="201" spans="1:65" s="272" customFormat="1">
      <c r="B201" s="369"/>
      <c r="D201" s="273" t="s">
        <v>164</v>
      </c>
      <c r="E201" s="274" t="s">
        <v>1</v>
      </c>
      <c r="F201" s="275" t="s">
        <v>1076</v>
      </c>
      <c r="H201" s="274" t="s">
        <v>1</v>
      </c>
      <c r="I201" s="96"/>
      <c r="L201" s="369"/>
      <c r="M201" s="370"/>
      <c r="N201" s="371"/>
      <c r="O201" s="371"/>
      <c r="P201" s="371"/>
      <c r="Q201" s="371"/>
      <c r="R201" s="371"/>
      <c r="S201" s="371"/>
      <c r="T201" s="372"/>
      <c r="AT201" s="274" t="s">
        <v>164</v>
      </c>
      <c r="AU201" s="274" t="s">
        <v>83</v>
      </c>
      <c r="AV201" s="272" t="s">
        <v>81</v>
      </c>
      <c r="AW201" s="272" t="s">
        <v>30</v>
      </c>
      <c r="AX201" s="272" t="s">
        <v>73</v>
      </c>
      <c r="AY201" s="274" t="s">
        <v>156</v>
      </c>
    </row>
    <row r="202" spans="1:65" s="276" customFormat="1">
      <c r="B202" s="373"/>
      <c r="D202" s="273" t="s">
        <v>164</v>
      </c>
      <c r="E202" s="277" t="s">
        <v>1</v>
      </c>
      <c r="F202" s="278" t="s">
        <v>1077</v>
      </c>
      <c r="H202" s="279">
        <v>48</v>
      </c>
      <c r="I202" s="102"/>
      <c r="L202" s="373"/>
      <c r="M202" s="374"/>
      <c r="N202" s="375"/>
      <c r="O202" s="375"/>
      <c r="P202" s="375"/>
      <c r="Q202" s="375"/>
      <c r="R202" s="375"/>
      <c r="S202" s="375"/>
      <c r="T202" s="376"/>
      <c r="AT202" s="277" t="s">
        <v>164</v>
      </c>
      <c r="AU202" s="277" t="s">
        <v>83</v>
      </c>
      <c r="AV202" s="276" t="s">
        <v>83</v>
      </c>
      <c r="AW202" s="276" t="s">
        <v>30</v>
      </c>
      <c r="AX202" s="276" t="s">
        <v>73</v>
      </c>
      <c r="AY202" s="277" t="s">
        <v>156</v>
      </c>
    </row>
    <row r="203" spans="1:65" s="291" customFormat="1">
      <c r="B203" s="386"/>
      <c r="D203" s="273" t="s">
        <v>164</v>
      </c>
      <c r="E203" s="292" t="s">
        <v>1</v>
      </c>
      <c r="F203" s="293" t="s">
        <v>303</v>
      </c>
      <c r="H203" s="294">
        <v>48</v>
      </c>
      <c r="I203" s="121"/>
      <c r="L203" s="386"/>
      <c r="M203" s="387"/>
      <c r="N203" s="388"/>
      <c r="O203" s="388"/>
      <c r="P203" s="388"/>
      <c r="Q203" s="388"/>
      <c r="R203" s="388"/>
      <c r="S203" s="388"/>
      <c r="T203" s="389"/>
      <c r="AT203" s="292" t="s">
        <v>164</v>
      </c>
      <c r="AU203" s="292" t="s">
        <v>83</v>
      </c>
      <c r="AV203" s="291" t="s">
        <v>170</v>
      </c>
      <c r="AW203" s="291" t="s">
        <v>30</v>
      </c>
      <c r="AX203" s="291" t="s">
        <v>73</v>
      </c>
      <c r="AY203" s="292" t="s">
        <v>156</v>
      </c>
    </row>
    <row r="204" spans="1:65" s="280" customFormat="1">
      <c r="B204" s="377"/>
      <c r="D204" s="273" t="s">
        <v>164</v>
      </c>
      <c r="E204" s="281" t="s">
        <v>1</v>
      </c>
      <c r="F204" s="282" t="s">
        <v>167</v>
      </c>
      <c r="H204" s="283">
        <v>925.26</v>
      </c>
      <c r="I204" s="108"/>
      <c r="L204" s="377"/>
      <c r="M204" s="378"/>
      <c r="N204" s="379"/>
      <c r="O204" s="379"/>
      <c r="P204" s="379"/>
      <c r="Q204" s="379"/>
      <c r="R204" s="379"/>
      <c r="S204" s="379"/>
      <c r="T204" s="380"/>
      <c r="AT204" s="281" t="s">
        <v>164</v>
      </c>
      <c r="AU204" s="281" t="s">
        <v>83</v>
      </c>
      <c r="AV204" s="280" t="s">
        <v>163</v>
      </c>
      <c r="AW204" s="280" t="s">
        <v>30</v>
      </c>
      <c r="AX204" s="280" t="s">
        <v>81</v>
      </c>
      <c r="AY204" s="281" t="s">
        <v>156</v>
      </c>
    </row>
    <row r="205" spans="1:65" s="168" customFormat="1" ht="33" customHeight="1">
      <c r="A205" s="162"/>
      <c r="B205" s="163"/>
      <c r="C205" s="284" t="s">
        <v>216</v>
      </c>
      <c r="D205" s="284" t="s">
        <v>235</v>
      </c>
      <c r="E205" s="285" t="s">
        <v>689</v>
      </c>
      <c r="F205" s="286" t="s">
        <v>690</v>
      </c>
      <c r="G205" s="287" t="s">
        <v>161</v>
      </c>
      <c r="H205" s="288">
        <v>1064.049</v>
      </c>
      <c r="I205" s="112"/>
      <c r="J205" s="289">
        <f>ROUND(I205*H205,2)</f>
        <v>0</v>
      </c>
      <c r="K205" s="286" t="s">
        <v>162</v>
      </c>
      <c r="L205" s="383"/>
      <c r="M205" s="384" t="s">
        <v>1</v>
      </c>
      <c r="N205" s="385" t="s">
        <v>38</v>
      </c>
      <c r="O205" s="210"/>
      <c r="P205" s="365">
        <f>O205*H205</f>
        <v>0</v>
      </c>
      <c r="Q205" s="365">
        <v>2.0999999999999999E-3</v>
      </c>
      <c r="R205" s="365">
        <f>Q205*H205</f>
        <v>2.2345028999999998</v>
      </c>
      <c r="S205" s="365">
        <v>0</v>
      </c>
      <c r="T205" s="366">
        <f>S205*H205</f>
        <v>0</v>
      </c>
      <c r="U205" s="162"/>
      <c r="V205" s="162"/>
      <c r="W205" s="162"/>
      <c r="X205" s="162"/>
      <c r="Y205" s="162"/>
      <c r="Z205" s="162"/>
      <c r="AA205" s="162"/>
      <c r="AB205" s="162"/>
      <c r="AC205" s="162"/>
      <c r="AD205" s="162"/>
      <c r="AE205" s="162"/>
      <c r="AR205" s="367" t="s">
        <v>247</v>
      </c>
      <c r="AT205" s="367" t="s">
        <v>235</v>
      </c>
      <c r="AU205" s="367" t="s">
        <v>83</v>
      </c>
      <c r="AY205" s="141" t="s">
        <v>156</v>
      </c>
      <c r="BE205" s="368">
        <f>IF(N205="základní",J205,0)</f>
        <v>0</v>
      </c>
      <c r="BF205" s="368">
        <f>IF(N205="snížená",J205,0)</f>
        <v>0</v>
      </c>
      <c r="BG205" s="368">
        <f>IF(N205="zákl. přenesená",J205,0)</f>
        <v>0</v>
      </c>
      <c r="BH205" s="368">
        <f>IF(N205="sníž. přenesená",J205,0)</f>
        <v>0</v>
      </c>
      <c r="BI205" s="368">
        <f>IF(N205="nulová",J205,0)</f>
        <v>0</v>
      </c>
      <c r="BJ205" s="141" t="s">
        <v>81</v>
      </c>
      <c r="BK205" s="368">
        <f>ROUND(I205*H205,2)</f>
        <v>0</v>
      </c>
      <c r="BL205" s="141" t="s">
        <v>201</v>
      </c>
      <c r="BM205" s="367" t="s">
        <v>219</v>
      </c>
    </row>
    <row r="206" spans="1:65" s="168" customFormat="1" ht="37.9" customHeight="1">
      <c r="A206" s="162"/>
      <c r="B206" s="163"/>
      <c r="C206" s="266" t="s">
        <v>187</v>
      </c>
      <c r="D206" s="266" t="s">
        <v>158</v>
      </c>
      <c r="E206" s="267" t="s">
        <v>694</v>
      </c>
      <c r="F206" s="268" t="s">
        <v>695</v>
      </c>
      <c r="G206" s="269" t="s">
        <v>355</v>
      </c>
      <c r="H206" s="270">
        <v>426.47</v>
      </c>
      <c r="I206" s="87"/>
      <c r="J206" s="271">
        <f>ROUND(I206*H206,2)</f>
        <v>0</v>
      </c>
      <c r="K206" s="268" t="s">
        <v>162</v>
      </c>
      <c r="L206" s="163"/>
      <c r="M206" s="363" t="s">
        <v>1</v>
      </c>
      <c r="N206" s="364" t="s">
        <v>38</v>
      </c>
      <c r="O206" s="210"/>
      <c r="P206" s="365">
        <f>O206*H206</f>
        <v>0</v>
      </c>
      <c r="Q206" s="365">
        <v>5.9999999999999995E-4</v>
      </c>
      <c r="R206" s="365">
        <f>Q206*H206</f>
        <v>0.255882</v>
      </c>
      <c r="S206" s="365">
        <v>0</v>
      </c>
      <c r="T206" s="366">
        <f>S206*H206</f>
        <v>0</v>
      </c>
      <c r="U206" s="162"/>
      <c r="V206" s="162"/>
      <c r="W206" s="162"/>
      <c r="X206" s="162"/>
      <c r="Y206" s="162"/>
      <c r="Z206" s="162"/>
      <c r="AA206" s="162"/>
      <c r="AB206" s="162"/>
      <c r="AC206" s="162"/>
      <c r="AD206" s="162"/>
      <c r="AE206" s="162"/>
      <c r="AR206" s="367" t="s">
        <v>201</v>
      </c>
      <c r="AT206" s="367" t="s">
        <v>158</v>
      </c>
      <c r="AU206" s="367" t="s">
        <v>83</v>
      </c>
      <c r="AY206" s="141" t="s">
        <v>156</v>
      </c>
      <c r="BE206" s="368">
        <f>IF(N206="základní",J206,0)</f>
        <v>0</v>
      </c>
      <c r="BF206" s="368">
        <f>IF(N206="snížená",J206,0)</f>
        <v>0</v>
      </c>
      <c r="BG206" s="368">
        <f>IF(N206="zákl. přenesená",J206,0)</f>
        <v>0</v>
      </c>
      <c r="BH206" s="368">
        <f>IF(N206="sníž. přenesená",J206,0)</f>
        <v>0</v>
      </c>
      <c r="BI206" s="368">
        <f>IF(N206="nulová",J206,0)</f>
        <v>0</v>
      </c>
      <c r="BJ206" s="141" t="s">
        <v>81</v>
      </c>
      <c r="BK206" s="368">
        <f>ROUND(I206*H206,2)</f>
        <v>0</v>
      </c>
      <c r="BL206" s="141" t="s">
        <v>201</v>
      </c>
      <c r="BM206" s="367" t="s">
        <v>223</v>
      </c>
    </row>
    <row r="207" spans="1:65" s="272" customFormat="1">
      <c r="B207" s="369"/>
      <c r="D207" s="273" t="s">
        <v>164</v>
      </c>
      <c r="E207" s="274" t="s">
        <v>1</v>
      </c>
      <c r="F207" s="275" t="s">
        <v>722</v>
      </c>
      <c r="H207" s="274" t="s">
        <v>1</v>
      </c>
      <c r="I207" s="96"/>
      <c r="L207" s="369"/>
      <c r="M207" s="370"/>
      <c r="N207" s="371"/>
      <c r="O207" s="371"/>
      <c r="P207" s="371"/>
      <c r="Q207" s="371"/>
      <c r="R207" s="371"/>
      <c r="S207" s="371"/>
      <c r="T207" s="372"/>
      <c r="AT207" s="274" t="s">
        <v>164</v>
      </c>
      <c r="AU207" s="274" t="s">
        <v>83</v>
      </c>
      <c r="AV207" s="272" t="s">
        <v>81</v>
      </c>
      <c r="AW207" s="272" t="s">
        <v>30</v>
      </c>
      <c r="AX207" s="272" t="s">
        <v>73</v>
      </c>
      <c r="AY207" s="274" t="s">
        <v>156</v>
      </c>
    </row>
    <row r="208" spans="1:65" s="272" customFormat="1">
      <c r="B208" s="369"/>
      <c r="D208" s="273" t="s">
        <v>164</v>
      </c>
      <c r="E208" s="274" t="s">
        <v>1</v>
      </c>
      <c r="F208" s="275" t="s">
        <v>723</v>
      </c>
      <c r="H208" s="274" t="s">
        <v>1</v>
      </c>
      <c r="I208" s="96"/>
      <c r="L208" s="369"/>
      <c r="M208" s="370"/>
      <c r="N208" s="371"/>
      <c r="O208" s="371"/>
      <c r="P208" s="371"/>
      <c r="Q208" s="371"/>
      <c r="R208" s="371"/>
      <c r="S208" s="371"/>
      <c r="T208" s="372"/>
      <c r="AT208" s="274" t="s">
        <v>164</v>
      </c>
      <c r="AU208" s="274" t="s">
        <v>83</v>
      </c>
      <c r="AV208" s="272" t="s">
        <v>81</v>
      </c>
      <c r="AW208" s="272" t="s">
        <v>30</v>
      </c>
      <c r="AX208" s="272" t="s">
        <v>73</v>
      </c>
      <c r="AY208" s="274" t="s">
        <v>156</v>
      </c>
    </row>
    <row r="209" spans="1:65" s="276" customFormat="1">
      <c r="B209" s="373"/>
      <c r="D209" s="273" t="s">
        <v>164</v>
      </c>
      <c r="E209" s="277" t="s">
        <v>1</v>
      </c>
      <c r="F209" s="278" t="s">
        <v>1078</v>
      </c>
      <c r="H209" s="279">
        <v>64.900000000000006</v>
      </c>
      <c r="I209" s="102"/>
      <c r="L209" s="373"/>
      <c r="M209" s="374"/>
      <c r="N209" s="375"/>
      <c r="O209" s="375"/>
      <c r="P209" s="375"/>
      <c r="Q209" s="375"/>
      <c r="R209" s="375"/>
      <c r="S209" s="375"/>
      <c r="T209" s="376"/>
      <c r="AT209" s="277" t="s">
        <v>164</v>
      </c>
      <c r="AU209" s="277" t="s">
        <v>83</v>
      </c>
      <c r="AV209" s="276" t="s">
        <v>83</v>
      </c>
      <c r="AW209" s="276" t="s">
        <v>30</v>
      </c>
      <c r="AX209" s="276" t="s">
        <v>73</v>
      </c>
      <c r="AY209" s="277" t="s">
        <v>156</v>
      </c>
    </row>
    <row r="210" spans="1:65" s="272" customFormat="1">
      <c r="B210" s="369"/>
      <c r="D210" s="273" t="s">
        <v>164</v>
      </c>
      <c r="E210" s="274" t="s">
        <v>1</v>
      </c>
      <c r="F210" s="275" t="s">
        <v>725</v>
      </c>
      <c r="H210" s="274" t="s">
        <v>1</v>
      </c>
      <c r="I210" s="96"/>
      <c r="L210" s="369"/>
      <c r="M210" s="370"/>
      <c r="N210" s="371"/>
      <c r="O210" s="371"/>
      <c r="P210" s="371"/>
      <c r="Q210" s="371"/>
      <c r="R210" s="371"/>
      <c r="S210" s="371"/>
      <c r="T210" s="372"/>
      <c r="AT210" s="274" t="s">
        <v>164</v>
      </c>
      <c r="AU210" s="274" t="s">
        <v>83</v>
      </c>
      <c r="AV210" s="272" t="s">
        <v>81</v>
      </c>
      <c r="AW210" s="272" t="s">
        <v>30</v>
      </c>
      <c r="AX210" s="272" t="s">
        <v>73</v>
      </c>
      <c r="AY210" s="274" t="s">
        <v>156</v>
      </c>
    </row>
    <row r="211" spans="1:65" s="276" customFormat="1">
      <c r="B211" s="373"/>
      <c r="D211" s="273" t="s">
        <v>164</v>
      </c>
      <c r="E211" s="277" t="s">
        <v>1</v>
      </c>
      <c r="F211" s="278" t="s">
        <v>1079</v>
      </c>
      <c r="H211" s="279">
        <v>82.4</v>
      </c>
      <c r="I211" s="102"/>
      <c r="L211" s="373"/>
      <c r="M211" s="374"/>
      <c r="N211" s="375"/>
      <c r="O211" s="375"/>
      <c r="P211" s="375"/>
      <c r="Q211" s="375"/>
      <c r="R211" s="375"/>
      <c r="S211" s="375"/>
      <c r="T211" s="376"/>
      <c r="AT211" s="277" t="s">
        <v>164</v>
      </c>
      <c r="AU211" s="277" t="s">
        <v>83</v>
      </c>
      <c r="AV211" s="276" t="s">
        <v>83</v>
      </c>
      <c r="AW211" s="276" t="s">
        <v>30</v>
      </c>
      <c r="AX211" s="276" t="s">
        <v>73</v>
      </c>
      <c r="AY211" s="277" t="s">
        <v>156</v>
      </c>
    </row>
    <row r="212" spans="1:65" s="272" customFormat="1">
      <c r="B212" s="369"/>
      <c r="D212" s="273" t="s">
        <v>164</v>
      </c>
      <c r="E212" s="274" t="s">
        <v>1</v>
      </c>
      <c r="F212" s="275" t="s">
        <v>727</v>
      </c>
      <c r="H212" s="274" t="s">
        <v>1</v>
      </c>
      <c r="I212" s="96"/>
      <c r="L212" s="369"/>
      <c r="M212" s="370"/>
      <c r="N212" s="371"/>
      <c r="O212" s="371"/>
      <c r="P212" s="371"/>
      <c r="Q212" s="371"/>
      <c r="R212" s="371"/>
      <c r="S212" s="371"/>
      <c r="T212" s="372"/>
      <c r="AT212" s="274" t="s">
        <v>164</v>
      </c>
      <c r="AU212" s="274" t="s">
        <v>83</v>
      </c>
      <c r="AV212" s="272" t="s">
        <v>81</v>
      </c>
      <c r="AW212" s="272" t="s">
        <v>30</v>
      </c>
      <c r="AX212" s="272" t="s">
        <v>73</v>
      </c>
      <c r="AY212" s="274" t="s">
        <v>156</v>
      </c>
    </row>
    <row r="213" spans="1:65" s="276" customFormat="1">
      <c r="B213" s="373"/>
      <c r="D213" s="273" t="s">
        <v>164</v>
      </c>
      <c r="E213" s="277" t="s">
        <v>1</v>
      </c>
      <c r="F213" s="278" t="s">
        <v>1080</v>
      </c>
      <c r="H213" s="279">
        <v>43.05</v>
      </c>
      <c r="I213" s="102"/>
      <c r="L213" s="373"/>
      <c r="M213" s="374"/>
      <c r="N213" s="375"/>
      <c r="O213" s="375"/>
      <c r="P213" s="375"/>
      <c r="Q213" s="375"/>
      <c r="R213" s="375"/>
      <c r="S213" s="375"/>
      <c r="T213" s="376"/>
      <c r="AT213" s="277" t="s">
        <v>164</v>
      </c>
      <c r="AU213" s="277" t="s">
        <v>83</v>
      </c>
      <c r="AV213" s="276" t="s">
        <v>83</v>
      </c>
      <c r="AW213" s="276" t="s">
        <v>30</v>
      </c>
      <c r="AX213" s="276" t="s">
        <v>73</v>
      </c>
      <c r="AY213" s="277" t="s">
        <v>156</v>
      </c>
    </row>
    <row r="214" spans="1:65" s="291" customFormat="1">
      <c r="B214" s="386"/>
      <c r="D214" s="273" t="s">
        <v>164</v>
      </c>
      <c r="E214" s="292" t="s">
        <v>1</v>
      </c>
      <c r="F214" s="293" t="s">
        <v>303</v>
      </c>
      <c r="H214" s="294">
        <v>190.35000000000002</v>
      </c>
      <c r="I214" s="121"/>
      <c r="L214" s="386"/>
      <c r="M214" s="387"/>
      <c r="N214" s="388"/>
      <c r="O214" s="388"/>
      <c r="P214" s="388"/>
      <c r="Q214" s="388"/>
      <c r="R214" s="388"/>
      <c r="S214" s="388"/>
      <c r="T214" s="389"/>
      <c r="AT214" s="292" t="s">
        <v>164</v>
      </c>
      <c r="AU214" s="292" t="s">
        <v>83</v>
      </c>
      <c r="AV214" s="291" t="s">
        <v>170</v>
      </c>
      <c r="AW214" s="291" t="s">
        <v>30</v>
      </c>
      <c r="AX214" s="291" t="s">
        <v>73</v>
      </c>
      <c r="AY214" s="292" t="s">
        <v>156</v>
      </c>
    </row>
    <row r="215" spans="1:65" s="276" customFormat="1">
      <c r="B215" s="373"/>
      <c r="D215" s="273" t="s">
        <v>164</v>
      </c>
      <c r="E215" s="277" t="s">
        <v>1</v>
      </c>
      <c r="F215" s="278" t="s">
        <v>1081</v>
      </c>
      <c r="H215" s="279">
        <v>7</v>
      </c>
      <c r="I215" s="102"/>
      <c r="L215" s="373"/>
      <c r="M215" s="374"/>
      <c r="N215" s="375"/>
      <c r="O215" s="375"/>
      <c r="P215" s="375"/>
      <c r="Q215" s="375"/>
      <c r="R215" s="375"/>
      <c r="S215" s="375"/>
      <c r="T215" s="376"/>
      <c r="AT215" s="277" t="s">
        <v>164</v>
      </c>
      <c r="AU215" s="277" t="s">
        <v>83</v>
      </c>
      <c r="AV215" s="276" t="s">
        <v>83</v>
      </c>
      <c r="AW215" s="276" t="s">
        <v>30</v>
      </c>
      <c r="AX215" s="276" t="s">
        <v>73</v>
      </c>
      <c r="AY215" s="277" t="s">
        <v>156</v>
      </c>
    </row>
    <row r="216" spans="1:65" s="291" customFormat="1">
      <c r="B216" s="386"/>
      <c r="D216" s="273" t="s">
        <v>164</v>
      </c>
      <c r="E216" s="292" t="s">
        <v>1</v>
      </c>
      <c r="F216" s="293" t="s">
        <v>303</v>
      </c>
      <c r="H216" s="294">
        <v>7</v>
      </c>
      <c r="I216" s="121"/>
      <c r="L216" s="386"/>
      <c r="M216" s="387"/>
      <c r="N216" s="388"/>
      <c r="O216" s="388"/>
      <c r="P216" s="388"/>
      <c r="Q216" s="388"/>
      <c r="R216" s="388"/>
      <c r="S216" s="388"/>
      <c r="T216" s="389"/>
      <c r="AT216" s="292" t="s">
        <v>164</v>
      </c>
      <c r="AU216" s="292" t="s">
        <v>83</v>
      </c>
      <c r="AV216" s="291" t="s">
        <v>170</v>
      </c>
      <c r="AW216" s="291" t="s">
        <v>30</v>
      </c>
      <c r="AX216" s="291" t="s">
        <v>73</v>
      </c>
      <c r="AY216" s="292" t="s">
        <v>156</v>
      </c>
    </row>
    <row r="217" spans="1:65" s="280" customFormat="1">
      <c r="B217" s="377"/>
      <c r="D217" s="273" t="s">
        <v>164</v>
      </c>
      <c r="E217" s="281" t="s">
        <v>1</v>
      </c>
      <c r="F217" s="282" t="s">
        <v>167</v>
      </c>
      <c r="H217" s="283">
        <v>197.35000000000002</v>
      </c>
      <c r="I217" s="108"/>
      <c r="L217" s="377"/>
      <c r="M217" s="378"/>
      <c r="N217" s="379"/>
      <c r="O217" s="379"/>
      <c r="P217" s="379"/>
      <c r="Q217" s="379"/>
      <c r="R217" s="379"/>
      <c r="S217" s="379"/>
      <c r="T217" s="380"/>
      <c r="AT217" s="281" t="s">
        <v>164</v>
      </c>
      <c r="AU217" s="281" t="s">
        <v>83</v>
      </c>
      <c r="AV217" s="280" t="s">
        <v>163</v>
      </c>
      <c r="AW217" s="280" t="s">
        <v>30</v>
      </c>
      <c r="AX217" s="280" t="s">
        <v>73</v>
      </c>
      <c r="AY217" s="281" t="s">
        <v>156</v>
      </c>
    </row>
    <row r="218" spans="1:65" s="276" customFormat="1">
      <c r="B218" s="373"/>
      <c r="D218" s="273" t="s">
        <v>164</v>
      </c>
      <c r="E218" s="277" t="s">
        <v>1</v>
      </c>
      <c r="F218" s="278" t="s">
        <v>1082</v>
      </c>
      <c r="H218" s="279">
        <v>380.7</v>
      </c>
      <c r="I218" s="102"/>
      <c r="L218" s="373"/>
      <c r="M218" s="374"/>
      <c r="N218" s="375"/>
      <c r="O218" s="375"/>
      <c r="P218" s="375"/>
      <c r="Q218" s="375"/>
      <c r="R218" s="375"/>
      <c r="S218" s="375"/>
      <c r="T218" s="376"/>
      <c r="AT218" s="277" t="s">
        <v>164</v>
      </c>
      <c r="AU218" s="277" t="s">
        <v>83</v>
      </c>
      <c r="AV218" s="276" t="s">
        <v>83</v>
      </c>
      <c r="AW218" s="276" t="s">
        <v>30</v>
      </c>
      <c r="AX218" s="276" t="s">
        <v>73</v>
      </c>
      <c r="AY218" s="277" t="s">
        <v>156</v>
      </c>
    </row>
    <row r="219" spans="1:65" s="276" customFormat="1">
      <c r="B219" s="373"/>
      <c r="D219" s="273" t="s">
        <v>164</v>
      </c>
      <c r="E219" s="277" t="s">
        <v>1</v>
      </c>
      <c r="F219" s="278" t="s">
        <v>194</v>
      </c>
      <c r="H219" s="279">
        <v>7</v>
      </c>
      <c r="I219" s="102"/>
      <c r="L219" s="373"/>
      <c r="M219" s="374"/>
      <c r="N219" s="375"/>
      <c r="O219" s="375"/>
      <c r="P219" s="375"/>
      <c r="Q219" s="375"/>
      <c r="R219" s="375"/>
      <c r="S219" s="375"/>
      <c r="T219" s="376"/>
      <c r="AT219" s="277" t="s">
        <v>164</v>
      </c>
      <c r="AU219" s="277" t="s">
        <v>83</v>
      </c>
      <c r="AV219" s="276" t="s">
        <v>83</v>
      </c>
      <c r="AW219" s="276" t="s">
        <v>30</v>
      </c>
      <c r="AX219" s="276" t="s">
        <v>73</v>
      </c>
      <c r="AY219" s="277" t="s">
        <v>156</v>
      </c>
    </row>
    <row r="220" spans="1:65" s="280" customFormat="1">
      <c r="B220" s="377"/>
      <c r="D220" s="273" t="s">
        <v>164</v>
      </c>
      <c r="E220" s="281" t="s">
        <v>1</v>
      </c>
      <c r="F220" s="282" t="s">
        <v>167</v>
      </c>
      <c r="H220" s="283">
        <v>387.7</v>
      </c>
      <c r="I220" s="108"/>
      <c r="L220" s="377"/>
      <c r="M220" s="378"/>
      <c r="N220" s="379"/>
      <c r="O220" s="379"/>
      <c r="P220" s="379"/>
      <c r="Q220" s="379"/>
      <c r="R220" s="379"/>
      <c r="S220" s="379"/>
      <c r="T220" s="380"/>
      <c r="AT220" s="281" t="s">
        <v>164</v>
      </c>
      <c r="AU220" s="281" t="s">
        <v>83</v>
      </c>
      <c r="AV220" s="280" t="s">
        <v>163</v>
      </c>
      <c r="AW220" s="280" t="s">
        <v>30</v>
      </c>
      <c r="AX220" s="280" t="s">
        <v>73</v>
      </c>
      <c r="AY220" s="281" t="s">
        <v>156</v>
      </c>
    </row>
    <row r="221" spans="1:65" s="276" customFormat="1">
      <c r="B221" s="373"/>
      <c r="D221" s="273" t="s">
        <v>164</v>
      </c>
      <c r="E221" s="277" t="s">
        <v>1</v>
      </c>
      <c r="F221" s="278" t="s">
        <v>1083</v>
      </c>
      <c r="H221" s="279">
        <v>426.47</v>
      </c>
      <c r="I221" s="102"/>
      <c r="L221" s="373"/>
      <c r="M221" s="374"/>
      <c r="N221" s="375"/>
      <c r="O221" s="375"/>
      <c r="P221" s="375"/>
      <c r="Q221" s="375"/>
      <c r="R221" s="375"/>
      <c r="S221" s="375"/>
      <c r="T221" s="376"/>
      <c r="AT221" s="277" t="s">
        <v>164</v>
      </c>
      <c r="AU221" s="277" t="s">
        <v>83</v>
      </c>
      <c r="AV221" s="276" t="s">
        <v>83</v>
      </c>
      <c r="AW221" s="276" t="s">
        <v>30</v>
      </c>
      <c r="AX221" s="276" t="s">
        <v>73</v>
      </c>
      <c r="AY221" s="277" t="s">
        <v>156</v>
      </c>
    </row>
    <row r="222" spans="1:65" s="280" customFormat="1">
      <c r="B222" s="377"/>
      <c r="D222" s="273" t="s">
        <v>164</v>
      </c>
      <c r="E222" s="281" t="s">
        <v>1</v>
      </c>
      <c r="F222" s="282" t="s">
        <v>167</v>
      </c>
      <c r="H222" s="283">
        <v>426.47</v>
      </c>
      <c r="I222" s="108"/>
      <c r="L222" s="377"/>
      <c r="M222" s="378"/>
      <c r="N222" s="379"/>
      <c r="O222" s="379"/>
      <c r="P222" s="379"/>
      <c r="Q222" s="379"/>
      <c r="R222" s="379"/>
      <c r="S222" s="379"/>
      <c r="T222" s="380"/>
      <c r="AT222" s="281" t="s">
        <v>164</v>
      </c>
      <c r="AU222" s="281" t="s">
        <v>83</v>
      </c>
      <c r="AV222" s="280" t="s">
        <v>163</v>
      </c>
      <c r="AW222" s="280" t="s">
        <v>30</v>
      </c>
      <c r="AX222" s="280" t="s">
        <v>81</v>
      </c>
      <c r="AY222" s="281" t="s">
        <v>156</v>
      </c>
    </row>
    <row r="223" spans="1:65" s="168" customFormat="1" ht="33" customHeight="1">
      <c r="A223" s="162"/>
      <c r="B223" s="163"/>
      <c r="C223" s="266" t="s">
        <v>224</v>
      </c>
      <c r="D223" s="266" t="s">
        <v>158</v>
      </c>
      <c r="E223" s="267" t="s">
        <v>698</v>
      </c>
      <c r="F223" s="268" t="s">
        <v>699</v>
      </c>
      <c r="G223" s="269" t="s">
        <v>161</v>
      </c>
      <c r="H223" s="270">
        <v>692.11</v>
      </c>
      <c r="I223" s="87"/>
      <c r="J223" s="271">
        <f>ROUND(I223*H223,2)</f>
        <v>0</v>
      </c>
      <c r="K223" s="268" t="s">
        <v>162</v>
      </c>
      <c r="L223" s="163"/>
      <c r="M223" s="363" t="s">
        <v>1</v>
      </c>
      <c r="N223" s="364" t="s">
        <v>38</v>
      </c>
      <c r="O223" s="210"/>
      <c r="P223" s="365">
        <f>O223*H223</f>
        <v>0</v>
      </c>
      <c r="Q223" s="365">
        <v>2.2000000000000001E-4</v>
      </c>
      <c r="R223" s="365">
        <f>Q223*H223</f>
        <v>0.15226420000000002</v>
      </c>
      <c r="S223" s="365">
        <v>0</v>
      </c>
      <c r="T223" s="366">
        <f>S223*H223</f>
        <v>0</v>
      </c>
      <c r="U223" s="162"/>
      <c r="V223" s="162"/>
      <c r="W223" s="162"/>
      <c r="X223" s="162"/>
      <c r="Y223" s="162"/>
      <c r="Z223" s="162"/>
      <c r="AA223" s="162"/>
      <c r="AB223" s="162"/>
      <c r="AC223" s="162"/>
      <c r="AD223" s="162"/>
      <c r="AE223" s="162"/>
      <c r="AR223" s="367" t="s">
        <v>201</v>
      </c>
      <c r="AT223" s="367" t="s">
        <v>158</v>
      </c>
      <c r="AU223" s="367" t="s">
        <v>83</v>
      </c>
      <c r="AY223" s="141" t="s">
        <v>156</v>
      </c>
      <c r="BE223" s="368">
        <f>IF(N223="základní",J223,0)</f>
        <v>0</v>
      </c>
      <c r="BF223" s="368">
        <f>IF(N223="snížená",J223,0)</f>
        <v>0</v>
      </c>
      <c r="BG223" s="368">
        <f>IF(N223="zákl. přenesená",J223,0)</f>
        <v>0</v>
      </c>
      <c r="BH223" s="368">
        <f>IF(N223="sníž. přenesená",J223,0)</f>
        <v>0</v>
      </c>
      <c r="BI223" s="368">
        <f>IF(N223="nulová",J223,0)</f>
        <v>0</v>
      </c>
      <c r="BJ223" s="141" t="s">
        <v>81</v>
      </c>
      <c r="BK223" s="368">
        <f>ROUND(I223*H223,2)</f>
        <v>0</v>
      </c>
      <c r="BL223" s="141" t="s">
        <v>201</v>
      </c>
      <c r="BM223" s="367" t="s">
        <v>231</v>
      </c>
    </row>
    <row r="224" spans="1:65" s="272" customFormat="1">
      <c r="B224" s="369"/>
      <c r="D224" s="273" t="s">
        <v>164</v>
      </c>
      <c r="E224" s="274" t="s">
        <v>1</v>
      </c>
      <c r="F224" s="275" t="s">
        <v>722</v>
      </c>
      <c r="H224" s="274" t="s">
        <v>1</v>
      </c>
      <c r="I224" s="96"/>
      <c r="L224" s="369"/>
      <c r="M224" s="370"/>
      <c r="N224" s="371"/>
      <c r="O224" s="371"/>
      <c r="P224" s="371"/>
      <c r="Q224" s="371"/>
      <c r="R224" s="371"/>
      <c r="S224" s="371"/>
      <c r="T224" s="372"/>
      <c r="AT224" s="274" t="s">
        <v>164</v>
      </c>
      <c r="AU224" s="274" t="s">
        <v>83</v>
      </c>
      <c r="AV224" s="272" t="s">
        <v>81</v>
      </c>
      <c r="AW224" s="272" t="s">
        <v>30</v>
      </c>
      <c r="AX224" s="272" t="s">
        <v>73</v>
      </c>
      <c r="AY224" s="274" t="s">
        <v>156</v>
      </c>
    </row>
    <row r="225" spans="1:65" s="272" customFormat="1">
      <c r="B225" s="369"/>
      <c r="D225" s="273" t="s">
        <v>164</v>
      </c>
      <c r="E225" s="274" t="s">
        <v>1</v>
      </c>
      <c r="F225" s="275" t="s">
        <v>723</v>
      </c>
      <c r="H225" s="274" t="s">
        <v>1</v>
      </c>
      <c r="I225" s="96"/>
      <c r="L225" s="369"/>
      <c r="M225" s="370"/>
      <c r="N225" s="371"/>
      <c r="O225" s="371"/>
      <c r="P225" s="371"/>
      <c r="Q225" s="371"/>
      <c r="R225" s="371"/>
      <c r="S225" s="371"/>
      <c r="T225" s="372"/>
      <c r="AT225" s="274" t="s">
        <v>164</v>
      </c>
      <c r="AU225" s="274" t="s">
        <v>83</v>
      </c>
      <c r="AV225" s="272" t="s">
        <v>81</v>
      </c>
      <c r="AW225" s="272" t="s">
        <v>30</v>
      </c>
      <c r="AX225" s="272" t="s">
        <v>73</v>
      </c>
      <c r="AY225" s="274" t="s">
        <v>156</v>
      </c>
    </row>
    <row r="226" spans="1:65" s="276" customFormat="1">
      <c r="B226" s="373"/>
      <c r="D226" s="273" t="s">
        <v>164</v>
      </c>
      <c r="E226" s="277" t="s">
        <v>1</v>
      </c>
      <c r="F226" s="278" t="s">
        <v>724</v>
      </c>
      <c r="H226" s="279">
        <v>220.01</v>
      </c>
      <c r="I226" s="102"/>
      <c r="L226" s="373"/>
      <c r="M226" s="374"/>
      <c r="N226" s="375"/>
      <c r="O226" s="375"/>
      <c r="P226" s="375"/>
      <c r="Q226" s="375"/>
      <c r="R226" s="375"/>
      <c r="S226" s="375"/>
      <c r="T226" s="376"/>
      <c r="AT226" s="277" t="s">
        <v>164</v>
      </c>
      <c r="AU226" s="277" t="s">
        <v>83</v>
      </c>
      <c r="AV226" s="276" t="s">
        <v>83</v>
      </c>
      <c r="AW226" s="276" t="s">
        <v>30</v>
      </c>
      <c r="AX226" s="276" t="s">
        <v>73</v>
      </c>
      <c r="AY226" s="277" t="s">
        <v>156</v>
      </c>
    </row>
    <row r="227" spans="1:65" s="291" customFormat="1">
      <c r="B227" s="386"/>
      <c r="D227" s="273" t="s">
        <v>164</v>
      </c>
      <c r="E227" s="292" t="s">
        <v>1</v>
      </c>
      <c r="F227" s="293" t="s">
        <v>303</v>
      </c>
      <c r="H227" s="294">
        <v>220.01</v>
      </c>
      <c r="I227" s="121"/>
      <c r="L227" s="386"/>
      <c r="M227" s="387"/>
      <c r="N227" s="388"/>
      <c r="O227" s="388"/>
      <c r="P227" s="388"/>
      <c r="Q227" s="388"/>
      <c r="R227" s="388"/>
      <c r="S227" s="388"/>
      <c r="T227" s="389"/>
      <c r="AT227" s="292" t="s">
        <v>164</v>
      </c>
      <c r="AU227" s="292" t="s">
        <v>83</v>
      </c>
      <c r="AV227" s="291" t="s">
        <v>170</v>
      </c>
      <c r="AW227" s="291" t="s">
        <v>30</v>
      </c>
      <c r="AX227" s="291" t="s">
        <v>73</v>
      </c>
      <c r="AY227" s="292" t="s">
        <v>156</v>
      </c>
    </row>
    <row r="228" spans="1:65" s="272" customFormat="1">
      <c r="B228" s="369"/>
      <c r="D228" s="273" t="s">
        <v>164</v>
      </c>
      <c r="E228" s="274" t="s">
        <v>1</v>
      </c>
      <c r="F228" s="275" t="s">
        <v>725</v>
      </c>
      <c r="H228" s="274" t="s">
        <v>1</v>
      </c>
      <c r="I228" s="96"/>
      <c r="L228" s="369"/>
      <c r="M228" s="370"/>
      <c r="N228" s="371"/>
      <c r="O228" s="371"/>
      <c r="P228" s="371"/>
      <c r="Q228" s="371"/>
      <c r="R228" s="371"/>
      <c r="S228" s="371"/>
      <c r="T228" s="372"/>
      <c r="AT228" s="274" t="s">
        <v>164</v>
      </c>
      <c r="AU228" s="274" t="s">
        <v>83</v>
      </c>
      <c r="AV228" s="272" t="s">
        <v>81</v>
      </c>
      <c r="AW228" s="272" t="s">
        <v>30</v>
      </c>
      <c r="AX228" s="272" t="s">
        <v>73</v>
      </c>
      <c r="AY228" s="274" t="s">
        <v>156</v>
      </c>
    </row>
    <row r="229" spans="1:65" s="276" customFormat="1">
      <c r="B229" s="373"/>
      <c r="D229" s="273" t="s">
        <v>164</v>
      </c>
      <c r="E229" s="277" t="s">
        <v>1</v>
      </c>
      <c r="F229" s="278" t="s">
        <v>726</v>
      </c>
      <c r="H229" s="279">
        <v>376.5</v>
      </c>
      <c r="I229" s="102"/>
      <c r="L229" s="373"/>
      <c r="M229" s="374"/>
      <c r="N229" s="375"/>
      <c r="O229" s="375"/>
      <c r="P229" s="375"/>
      <c r="Q229" s="375"/>
      <c r="R229" s="375"/>
      <c r="S229" s="375"/>
      <c r="T229" s="376"/>
      <c r="AT229" s="277" t="s">
        <v>164</v>
      </c>
      <c r="AU229" s="277" t="s">
        <v>83</v>
      </c>
      <c r="AV229" s="276" t="s">
        <v>83</v>
      </c>
      <c r="AW229" s="276" t="s">
        <v>30</v>
      </c>
      <c r="AX229" s="276" t="s">
        <v>73</v>
      </c>
      <c r="AY229" s="277" t="s">
        <v>156</v>
      </c>
    </row>
    <row r="230" spans="1:65" s="291" customFormat="1">
      <c r="B230" s="386"/>
      <c r="D230" s="273" t="s">
        <v>164</v>
      </c>
      <c r="E230" s="292" t="s">
        <v>1</v>
      </c>
      <c r="F230" s="293" t="s">
        <v>303</v>
      </c>
      <c r="H230" s="294">
        <v>376.5</v>
      </c>
      <c r="I230" s="121"/>
      <c r="L230" s="386"/>
      <c r="M230" s="387"/>
      <c r="N230" s="388"/>
      <c r="O230" s="388"/>
      <c r="P230" s="388"/>
      <c r="Q230" s="388"/>
      <c r="R230" s="388"/>
      <c r="S230" s="388"/>
      <c r="T230" s="389"/>
      <c r="AT230" s="292" t="s">
        <v>164</v>
      </c>
      <c r="AU230" s="292" t="s">
        <v>83</v>
      </c>
      <c r="AV230" s="291" t="s">
        <v>170</v>
      </c>
      <c r="AW230" s="291" t="s">
        <v>30</v>
      </c>
      <c r="AX230" s="291" t="s">
        <v>73</v>
      </c>
      <c r="AY230" s="292" t="s">
        <v>156</v>
      </c>
    </row>
    <row r="231" spans="1:65" s="272" customFormat="1">
      <c r="B231" s="369"/>
      <c r="D231" s="273" t="s">
        <v>164</v>
      </c>
      <c r="E231" s="274" t="s">
        <v>1</v>
      </c>
      <c r="F231" s="275" t="s">
        <v>727</v>
      </c>
      <c r="H231" s="274" t="s">
        <v>1</v>
      </c>
      <c r="I231" s="96"/>
      <c r="L231" s="369"/>
      <c r="M231" s="370"/>
      <c r="N231" s="371"/>
      <c r="O231" s="371"/>
      <c r="P231" s="371"/>
      <c r="Q231" s="371"/>
      <c r="R231" s="371"/>
      <c r="S231" s="371"/>
      <c r="T231" s="372"/>
      <c r="AT231" s="274" t="s">
        <v>164</v>
      </c>
      <c r="AU231" s="274" t="s">
        <v>83</v>
      </c>
      <c r="AV231" s="272" t="s">
        <v>81</v>
      </c>
      <c r="AW231" s="272" t="s">
        <v>30</v>
      </c>
      <c r="AX231" s="272" t="s">
        <v>73</v>
      </c>
      <c r="AY231" s="274" t="s">
        <v>156</v>
      </c>
    </row>
    <row r="232" spans="1:65" s="276" customFormat="1">
      <c r="B232" s="373"/>
      <c r="D232" s="273" t="s">
        <v>164</v>
      </c>
      <c r="E232" s="277" t="s">
        <v>1</v>
      </c>
      <c r="F232" s="278" t="s">
        <v>728</v>
      </c>
      <c r="H232" s="279">
        <v>26.24</v>
      </c>
      <c r="I232" s="102"/>
      <c r="L232" s="373"/>
      <c r="M232" s="374"/>
      <c r="N232" s="375"/>
      <c r="O232" s="375"/>
      <c r="P232" s="375"/>
      <c r="Q232" s="375"/>
      <c r="R232" s="375"/>
      <c r="S232" s="375"/>
      <c r="T232" s="376"/>
      <c r="AT232" s="277" t="s">
        <v>164</v>
      </c>
      <c r="AU232" s="277" t="s">
        <v>83</v>
      </c>
      <c r="AV232" s="276" t="s">
        <v>83</v>
      </c>
      <c r="AW232" s="276" t="s">
        <v>30</v>
      </c>
      <c r="AX232" s="276" t="s">
        <v>73</v>
      </c>
      <c r="AY232" s="277" t="s">
        <v>156</v>
      </c>
    </row>
    <row r="233" spans="1:65" s="276" customFormat="1">
      <c r="B233" s="373"/>
      <c r="D233" s="273" t="s">
        <v>164</v>
      </c>
      <c r="E233" s="277" t="s">
        <v>1</v>
      </c>
      <c r="F233" s="278" t="s">
        <v>729</v>
      </c>
      <c r="H233" s="279">
        <v>69.36</v>
      </c>
      <c r="I233" s="102"/>
      <c r="L233" s="373"/>
      <c r="M233" s="374"/>
      <c r="N233" s="375"/>
      <c r="O233" s="375"/>
      <c r="P233" s="375"/>
      <c r="Q233" s="375"/>
      <c r="R233" s="375"/>
      <c r="S233" s="375"/>
      <c r="T233" s="376"/>
      <c r="AT233" s="277" t="s">
        <v>164</v>
      </c>
      <c r="AU233" s="277" t="s">
        <v>83</v>
      </c>
      <c r="AV233" s="276" t="s">
        <v>83</v>
      </c>
      <c r="AW233" s="276" t="s">
        <v>30</v>
      </c>
      <c r="AX233" s="276" t="s">
        <v>73</v>
      </c>
      <c r="AY233" s="277" t="s">
        <v>156</v>
      </c>
    </row>
    <row r="234" spans="1:65" s="291" customFormat="1">
      <c r="B234" s="386"/>
      <c r="D234" s="273" t="s">
        <v>164</v>
      </c>
      <c r="E234" s="292" t="s">
        <v>1</v>
      </c>
      <c r="F234" s="293" t="s">
        <v>303</v>
      </c>
      <c r="H234" s="294">
        <v>95.6</v>
      </c>
      <c r="I234" s="121"/>
      <c r="L234" s="386"/>
      <c r="M234" s="387"/>
      <c r="N234" s="388"/>
      <c r="O234" s="388"/>
      <c r="P234" s="388"/>
      <c r="Q234" s="388"/>
      <c r="R234" s="388"/>
      <c r="S234" s="388"/>
      <c r="T234" s="389"/>
      <c r="AT234" s="292" t="s">
        <v>164</v>
      </c>
      <c r="AU234" s="292" t="s">
        <v>83</v>
      </c>
      <c r="AV234" s="291" t="s">
        <v>170</v>
      </c>
      <c r="AW234" s="291" t="s">
        <v>30</v>
      </c>
      <c r="AX234" s="291" t="s">
        <v>73</v>
      </c>
      <c r="AY234" s="292" t="s">
        <v>156</v>
      </c>
    </row>
    <row r="235" spans="1:65" s="280" customFormat="1">
      <c r="B235" s="377"/>
      <c r="D235" s="273" t="s">
        <v>164</v>
      </c>
      <c r="E235" s="281" t="s">
        <v>1</v>
      </c>
      <c r="F235" s="282" t="s">
        <v>167</v>
      </c>
      <c r="H235" s="283">
        <v>692.11</v>
      </c>
      <c r="I235" s="108"/>
      <c r="L235" s="377"/>
      <c r="M235" s="378"/>
      <c r="N235" s="379"/>
      <c r="O235" s="379"/>
      <c r="P235" s="379"/>
      <c r="Q235" s="379"/>
      <c r="R235" s="379"/>
      <c r="S235" s="379"/>
      <c r="T235" s="380"/>
      <c r="AT235" s="281" t="s">
        <v>164</v>
      </c>
      <c r="AU235" s="281" t="s">
        <v>83</v>
      </c>
      <c r="AV235" s="280" t="s">
        <v>163</v>
      </c>
      <c r="AW235" s="280" t="s">
        <v>30</v>
      </c>
      <c r="AX235" s="280" t="s">
        <v>81</v>
      </c>
      <c r="AY235" s="281" t="s">
        <v>156</v>
      </c>
    </row>
    <row r="236" spans="1:65" s="168" customFormat="1" ht="24.2" customHeight="1">
      <c r="A236" s="162"/>
      <c r="B236" s="163"/>
      <c r="C236" s="266" t="s">
        <v>197</v>
      </c>
      <c r="D236" s="266" t="s">
        <v>158</v>
      </c>
      <c r="E236" s="267" t="s">
        <v>706</v>
      </c>
      <c r="F236" s="268" t="s">
        <v>707</v>
      </c>
      <c r="G236" s="269" t="s">
        <v>161</v>
      </c>
      <c r="H236" s="270">
        <v>877.26</v>
      </c>
      <c r="I236" s="87"/>
      <c r="J236" s="271">
        <f>ROUND(I236*H236,2)</f>
        <v>0</v>
      </c>
      <c r="K236" s="268" t="s">
        <v>162</v>
      </c>
      <c r="L236" s="163"/>
      <c r="M236" s="363" t="s">
        <v>1</v>
      </c>
      <c r="N236" s="364" t="s">
        <v>38</v>
      </c>
      <c r="O236" s="210"/>
      <c r="P236" s="365">
        <f>O236*H236</f>
        <v>0</v>
      </c>
      <c r="Q236" s="365">
        <v>0</v>
      </c>
      <c r="R236" s="365">
        <f>Q236*H236</f>
        <v>0</v>
      </c>
      <c r="S236" s="365">
        <v>0</v>
      </c>
      <c r="T236" s="366">
        <f>S236*H236</f>
        <v>0</v>
      </c>
      <c r="U236" s="162"/>
      <c r="V236" s="162"/>
      <c r="W236" s="162"/>
      <c r="X236" s="162"/>
      <c r="Y236" s="162"/>
      <c r="Z236" s="162"/>
      <c r="AA236" s="162"/>
      <c r="AB236" s="162"/>
      <c r="AC236" s="162"/>
      <c r="AD236" s="162"/>
      <c r="AE236" s="162"/>
      <c r="AR236" s="367" t="s">
        <v>201</v>
      </c>
      <c r="AT236" s="367" t="s">
        <v>158</v>
      </c>
      <c r="AU236" s="367" t="s">
        <v>83</v>
      </c>
      <c r="AY236" s="141" t="s">
        <v>156</v>
      </c>
      <c r="BE236" s="368">
        <f>IF(N236="základní",J236,0)</f>
        <v>0</v>
      </c>
      <c r="BF236" s="368">
        <f>IF(N236="snížená",J236,0)</f>
        <v>0</v>
      </c>
      <c r="BG236" s="368">
        <f>IF(N236="zákl. přenesená",J236,0)</f>
        <v>0</v>
      </c>
      <c r="BH236" s="368">
        <f>IF(N236="sníž. přenesená",J236,0)</f>
        <v>0</v>
      </c>
      <c r="BI236" s="368">
        <f>IF(N236="nulová",J236,0)</f>
        <v>0</v>
      </c>
      <c r="BJ236" s="141" t="s">
        <v>81</v>
      </c>
      <c r="BK236" s="368">
        <f>ROUND(I236*H236,2)</f>
        <v>0</v>
      </c>
      <c r="BL236" s="141" t="s">
        <v>201</v>
      </c>
      <c r="BM236" s="367" t="s">
        <v>238</v>
      </c>
    </row>
    <row r="237" spans="1:65" s="272" customFormat="1">
      <c r="B237" s="369"/>
      <c r="D237" s="273" t="s">
        <v>164</v>
      </c>
      <c r="E237" s="274" t="s">
        <v>1</v>
      </c>
      <c r="F237" s="275" t="s">
        <v>722</v>
      </c>
      <c r="H237" s="274" t="s">
        <v>1</v>
      </c>
      <c r="I237" s="96"/>
      <c r="L237" s="369"/>
      <c r="M237" s="370"/>
      <c r="N237" s="371"/>
      <c r="O237" s="371"/>
      <c r="P237" s="371"/>
      <c r="Q237" s="371"/>
      <c r="R237" s="371"/>
      <c r="S237" s="371"/>
      <c r="T237" s="372"/>
      <c r="AT237" s="274" t="s">
        <v>164</v>
      </c>
      <c r="AU237" s="274" t="s">
        <v>83</v>
      </c>
      <c r="AV237" s="272" t="s">
        <v>81</v>
      </c>
      <c r="AW237" s="272" t="s">
        <v>30</v>
      </c>
      <c r="AX237" s="272" t="s">
        <v>73</v>
      </c>
      <c r="AY237" s="274" t="s">
        <v>156</v>
      </c>
    </row>
    <row r="238" spans="1:65" s="272" customFormat="1">
      <c r="B238" s="369"/>
      <c r="D238" s="273" t="s">
        <v>164</v>
      </c>
      <c r="E238" s="274" t="s">
        <v>1</v>
      </c>
      <c r="F238" s="275" t="s">
        <v>723</v>
      </c>
      <c r="H238" s="274" t="s">
        <v>1</v>
      </c>
      <c r="I238" s="96"/>
      <c r="L238" s="369"/>
      <c r="M238" s="370"/>
      <c r="N238" s="371"/>
      <c r="O238" s="371"/>
      <c r="P238" s="371"/>
      <c r="Q238" s="371"/>
      <c r="R238" s="371"/>
      <c r="S238" s="371"/>
      <c r="T238" s="372"/>
      <c r="AT238" s="274" t="s">
        <v>164</v>
      </c>
      <c r="AU238" s="274" t="s">
        <v>83</v>
      </c>
      <c r="AV238" s="272" t="s">
        <v>81</v>
      </c>
      <c r="AW238" s="272" t="s">
        <v>30</v>
      </c>
      <c r="AX238" s="272" t="s">
        <v>73</v>
      </c>
      <c r="AY238" s="274" t="s">
        <v>156</v>
      </c>
    </row>
    <row r="239" spans="1:65" s="276" customFormat="1">
      <c r="B239" s="373"/>
      <c r="D239" s="273" t="s">
        <v>164</v>
      </c>
      <c r="E239" s="277" t="s">
        <v>1</v>
      </c>
      <c r="F239" s="278" t="s">
        <v>1067</v>
      </c>
      <c r="H239" s="279">
        <v>220.01</v>
      </c>
      <c r="I239" s="102"/>
      <c r="L239" s="373"/>
      <c r="M239" s="374"/>
      <c r="N239" s="375"/>
      <c r="O239" s="375"/>
      <c r="P239" s="375"/>
      <c r="Q239" s="375"/>
      <c r="R239" s="375"/>
      <c r="S239" s="375"/>
      <c r="T239" s="376"/>
      <c r="AT239" s="277" t="s">
        <v>164</v>
      </c>
      <c r="AU239" s="277" t="s">
        <v>83</v>
      </c>
      <c r="AV239" s="276" t="s">
        <v>83</v>
      </c>
      <c r="AW239" s="276" t="s">
        <v>30</v>
      </c>
      <c r="AX239" s="276" t="s">
        <v>73</v>
      </c>
      <c r="AY239" s="277" t="s">
        <v>156</v>
      </c>
    </row>
    <row r="240" spans="1:65" s="276" customFormat="1">
      <c r="B240" s="373"/>
      <c r="D240" s="273" t="s">
        <v>164</v>
      </c>
      <c r="E240" s="277" t="s">
        <v>1</v>
      </c>
      <c r="F240" s="278" t="s">
        <v>1068</v>
      </c>
      <c r="H240" s="279">
        <v>32.450000000000003</v>
      </c>
      <c r="I240" s="102"/>
      <c r="L240" s="373"/>
      <c r="M240" s="374"/>
      <c r="N240" s="375"/>
      <c r="O240" s="375"/>
      <c r="P240" s="375"/>
      <c r="Q240" s="375"/>
      <c r="R240" s="375"/>
      <c r="S240" s="375"/>
      <c r="T240" s="376"/>
      <c r="AT240" s="277" t="s">
        <v>164</v>
      </c>
      <c r="AU240" s="277" t="s">
        <v>83</v>
      </c>
      <c r="AV240" s="276" t="s">
        <v>83</v>
      </c>
      <c r="AW240" s="276" t="s">
        <v>30</v>
      </c>
      <c r="AX240" s="276" t="s">
        <v>73</v>
      </c>
      <c r="AY240" s="277" t="s">
        <v>156</v>
      </c>
    </row>
    <row r="241" spans="1:65" s="276" customFormat="1">
      <c r="B241" s="373"/>
      <c r="D241" s="273" t="s">
        <v>164</v>
      </c>
      <c r="E241" s="277" t="s">
        <v>1</v>
      </c>
      <c r="F241" s="278" t="s">
        <v>1069</v>
      </c>
      <c r="H241" s="279">
        <v>27.45</v>
      </c>
      <c r="I241" s="102"/>
      <c r="L241" s="373"/>
      <c r="M241" s="374"/>
      <c r="N241" s="375"/>
      <c r="O241" s="375"/>
      <c r="P241" s="375"/>
      <c r="Q241" s="375"/>
      <c r="R241" s="375"/>
      <c r="S241" s="375"/>
      <c r="T241" s="376"/>
      <c r="AT241" s="277" t="s">
        <v>164</v>
      </c>
      <c r="AU241" s="277" t="s">
        <v>83</v>
      </c>
      <c r="AV241" s="276" t="s">
        <v>83</v>
      </c>
      <c r="AW241" s="276" t="s">
        <v>30</v>
      </c>
      <c r="AX241" s="276" t="s">
        <v>73</v>
      </c>
      <c r="AY241" s="277" t="s">
        <v>156</v>
      </c>
    </row>
    <row r="242" spans="1:65" s="291" customFormat="1">
      <c r="B242" s="386"/>
      <c r="D242" s="273" t="s">
        <v>164</v>
      </c>
      <c r="E242" s="292" t="s">
        <v>1</v>
      </c>
      <c r="F242" s="293" t="s">
        <v>303</v>
      </c>
      <c r="H242" s="294">
        <v>279.90999999999997</v>
      </c>
      <c r="I242" s="121"/>
      <c r="L242" s="386"/>
      <c r="M242" s="387"/>
      <c r="N242" s="388"/>
      <c r="O242" s="388"/>
      <c r="P242" s="388"/>
      <c r="Q242" s="388"/>
      <c r="R242" s="388"/>
      <c r="S242" s="388"/>
      <c r="T242" s="389"/>
      <c r="AT242" s="292" t="s">
        <v>164</v>
      </c>
      <c r="AU242" s="292" t="s">
        <v>83</v>
      </c>
      <c r="AV242" s="291" t="s">
        <v>170</v>
      </c>
      <c r="AW242" s="291" t="s">
        <v>30</v>
      </c>
      <c r="AX242" s="291" t="s">
        <v>73</v>
      </c>
      <c r="AY242" s="292" t="s">
        <v>156</v>
      </c>
    </row>
    <row r="243" spans="1:65" s="272" customFormat="1">
      <c r="B243" s="369"/>
      <c r="D243" s="273" t="s">
        <v>164</v>
      </c>
      <c r="E243" s="274" t="s">
        <v>1</v>
      </c>
      <c r="F243" s="275" t="s">
        <v>725</v>
      </c>
      <c r="H243" s="274" t="s">
        <v>1</v>
      </c>
      <c r="I243" s="96"/>
      <c r="L243" s="369"/>
      <c r="M243" s="370"/>
      <c r="N243" s="371"/>
      <c r="O243" s="371"/>
      <c r="P243" s="371"/>
      <c r="Q243" s="371"/>
      <c r="R243" s="371"/>
      <c r="S243" s="371"/>
      <c r="T243" s="372"/>
      <c r="AT243" s="274" t="s">
        <v>164</v>
      </c>
      <c r="AU243" s="274" t="s">
        <v>83</v>
      </c>
      <c r="AV243" s="272" t="s">
        <v>81</v>
      </c>
      <c r="AW243" s="272" t="s">
        <v>30</v>
      </c>
      <c r="AX243" s="272" t="s">
        <v>73</v>
      </c>
      <c r="AY243" s="274" t="s">
        <v>156</v>
      </c>
    </row>
    <row r="244" spans="1:65" s="276" customFormat="1">
      <c r="B244" s="373"/>
      <c r="D244" s="273" t="s">
        <v>164</v>
      </c>
      <c r="E244" s="277" t="s">
        <v>1</v>
      </c>
      <c r="F244" s="278" t="s">
        <v>1070</v>
      </c>
      <c r="H244" s="279">
        <v>376.5</v>
      </c>
      <c r="I244" s="102"/>
      <c r="L244" s="373"/>
      <c r="M244" s="374"/>
      <c r="N244" s="375"/>
      <c r="O244" s="375"/>
      <c r="P244" s="375"/>
      <c r="Q244" s="375"/>
      <c r="R244" s="375"/>
      <c r="S244" s="375"/>
      <c r="T244" s="376"/>
      <c r="AT244" s="277" t="s">
        <v>164</v>
      </c>
      <c r="AU244" s="277" t="s">
        <v>83</v>
      </c>
      <c r="AV244" s="276" t="s">
        <v>83</v>
      </c>
      <c r="AW244" s="276" t="s">
        <v>30</v>
      </c>
      <c r="AX244" s="276" t="s">
        <v>73</v>
      </c>
      <c r="AY244" s="277" t="s">
        <v>156</v>
      </c>
    </row>
    <row r="245" spans="1:65" s="276" customFormat="1">
      <c r="B245" s="373"/>
      <c r="D245" s="273" t="s">
        <v>164</v>
      </c>
      <c r="E245" s="277" t="s">
        <v>1</v>
      </c>
      <c r="F245" s="278" t="s">
        <v>1071</v>
      </c>
      <c r="H245" s="279">
        <v>41.2</v>
      </c>
      <c r="I245" s="102"/>
      <c r="L245" s="373"/>
      <c r="M245" s="374"/>
      <c r="N245" s="375"/>
      <c r="O245" s="375"/>
      <c r="P245" s="375"/>
      <c r="Q245" s="375"/>
      <c r="R245" s="375"/>
      <c r="S245" s="375"/>
      <c r="T245" s="376"/>
      <c r="AT245" s="277" t="s">
        <v>164</v>
      </c>
      <c r="AU245" s="277" t="s">
        <v>83</v>
      </c>
      <c r="AV245" s="276" t="s">
        <v>83</v>
      </c>
      <c r="AW245" s="276" t="s">
        <v>30</v>
      </c>
      <c r="AX245" s="276" t="s">
        <v>73</v>
      </c>
      <c r="AY245" s="277" t="s">
        <v>156</v>
      </c>
    </row>
    <row r="246" spans="1:65" s="276" customFormat="1">
      <c r="B246" s="373"/>
      <c r="D246" s="273" t="s">
        <v>164</v>
      </c>
      <c r="E246" s="277" t="s">
        <v>1</v>
      </c>
      <c r="F246" s="278" t="s">
        <v>1072</v>
      </c>
      <c r="H246" s="279">
        <v>41</v>
      </c>
      <c r="I246" s="102"/>
      <c r="L246" s="373"/>
      <c r="M246" s="374"/>
      <c r="N246" s="375"/>
      <c r="O246" s="375"/>
      <c r="P246" s="375"/>
      <c r="Q246" s="375"/>
      <c r="R246" s="375"/>
      <c r="S246" s="375"/>
      <c r="T246" s="376"/>
      <c r="AT246" s="277" t="s">
        <v>164</v>
      </c>
      <c r="AU246" s="277" t="s">
        <v>83</v>
      </c>
      <c r="AV246" s="276" t="s">
        <v>83</v>
      </c>
      <c r="AW246" s="276" t="s">
        <v>30</v>
      </c>
      <c r="AX246" s="276" t="s">
        <v>73</v>
      </c>
      <c r="AY246" s="277" t="s">
        <v>156</v>
      </c>
    </row>
    <row r="247" spans="1:65" s="291" customFormat="1">
      <c r="B247" s="386"/>
      <c r="D247" s="273" t="s">
        <v>164</v>
      </c>
      <c r="E247" s="292" t="s">
        <v>1</v>
      </c>
      <c r="F247" s="293" t="s">
        <v>303</v>
      </c>
      <c r="H247" s="294">
        <v>458.7</v>
      </c>
      <c r="I247" s="121"/>
      <c r="L247" s="386"/>
      <c r="M247" s="387"/>
      <c r="N247" s="388"/>
      <c r="O247" s="388"/>
      <c r="P247" s="388"/>
      <c r="Q247" s="388"/>
      <c r="R247" s="388"/>
      <c r="S247" s="388"/>
      <c r="T247" s="389"/>
      <c r="AT247" s="292" t="s">
        <v>164</v>
      </c>
      <c r="AU247" s="292" t="s">
        <v>83</v>
      </c>
      <c r="AV247" s="291" t="s">
        <v>170</v>
      </c>
      <c r="AW247" s="291" t="s">
        <v>30</v>
      </c>
      <c r="AX247" s="291" t="s">
        <v>73</v>
      </c>
      <c r="AY247" s="292" t="s">
        <v>156</v>
      </c>
    </row>
    <row r="248" spans="1:65" s="272" customFormat="1">
      <c r="B248" s="369"/>
      <c r="D248" s="273" t="s">
        <v>164</v>
      </c>
      <c r="E248" s="274" t="s">
        <v>1</v>
      </c>
      <c r="F248" s="275" t="s">
        <v>727</v>
      </c>
      <c r="H248" s="274" t="s">
        <v>1</v>
      </c>
      <c r="I248" s="96"/>
      <c r="L248" s="369"/>
      <c r="M248" s="370"/>
      <c r="N248" s="371"/>
      <c r="O248" s="371"/>
      <c r="P248" s="371"/>
      <c r="Q248" s="371"/>
      <c r="R248" s="371"/>
      <c r="S248" s="371"/>
      <c r="T248" s="372"/>
      <c r="AT248" s="274" t="s">
        <v>164</v>
      </c>
      <c r="AU248" s="274" t="s">
        <v>83</v>
      </c>
      <c r="AV248" s="272" t="s">
        <v>81</v>
      </c>
      <c r="AW248" s="272" t="s">
        <v>30</v>
      </c>
      <c r="AX248" s="272" t="s">
        <v>73</v>
      </c>
      <c r="AY248" s="274" t="s">
        <v>156</v>
      </c>
    </row>
    <row r="249" spans="1:65" s="276" customFormat="1">
      <c r="B249" s="373"/>
      <c r="D249" s="273" t="s">
        <v>164</v>
      </c>
      <c r="E249" s="277" t="s">
        <v>1</v>
      </c>
      <c r="F249" s="278" t="s">
        <v>1073</v>
      </c>
      <c r="H249" s="279">
        <v>26.24</v>
      </c>
      <c r="I249" s="102"/>
      <c r="L249" s="373"/>
      <c r="M249" s="374"/>
      <c r="N249" s="375"/>
      <c r="O249" s="375"/>
      <c r="P249" s="375"/>
      <c r="Q249" s="375"/>
      <c r="R249" s="375"/>
      <c r="S249" s="375"/>
      <c r="T249" s="376"/>
      <c r="AT249" s="277" t="s">
        <v>164</v>
      </c>
      <c r="AU249" s="277" t="s">
        <v>83</v>
      </c>
      <c r="AV249" s="276" t="s">
        <v>83</v>
      </c>
      <c r="AW249" s="276" t="s">
        <v>30</v>
      </c>
      <c r="AX249" s="276" t="s">
        <v>73</v>
      </c>
      <c r="AY249" s="277" t="s">
        <v>156</v>
      </c>
    </row>
    <row r="250" spans="1:65" s="276" customFormat="1">
      <c r="B250" s="373"/>
      <c r="D250" s="273" t="s">
        <v>164</v>
      </c>
      <c r="E250" s="277" t="s">
        <v>1</v>
      </c>
      <c r="F250" s="278" t="s">
        <v>729</v>
      </c>
      <c r="H250" s="279">
        <v>69.36</v>
      </c>
      <c r="I250" s="102"/>
      <c r="L250" s="373"/>
      <c r="M250" s="374"/>
      <c r="N250" s="375"/>
      <c r="O250" s="375"/>
      <c r="P250" s="375"/>
      <c r="Q250" s="375"/>
      <c r="R250" s="375"/>
      <c r="S250" s="375"/>
      <c r="T250" s="376"/>
      <c r="AT250" s="277" t="s">
        <v>164</v>
      </c>
      <c r="AU250" s="277" t="s">
        <v>83</v>
      </c>
      <c r="AV250" s="276" t="s">
        <v>83</v>
      </c>
      <c r="AW250" s="276" t="s">
        <v>30</v>
      </c>
      <c r="AX250" s="276" t="s">
        <v>73</v>
      </c>
      <c r="AY250" s="277" t="s">
        <v>156</v>
      </c>
    </row>
    <row r="251" spans="1:65" s="276" customFormat="1">
      <c r="B251" s="373"/>
      <c r="D251" s="273" t="s">
        <v>164</v>
      </c>
      <c r="E251" s="277" t="s">
        <v>1</v>
      </c>
      <c r="F251" s="278" t="s">
        <v>1074</v>
      </c>
      <c r="H251" s="279">
        <v>21.524999999999999</v>
      </c>
      <c r="I251" s="102"/>
      <c r="L251" s="373"/>
      <c r="M251" s="374"/>
      <c r="N251" s="375"/>
      <c r="O251" s="375"/>
      <c r="P251" s="375"/>
      <c r="Q251" s="375"/>
      <c r="R251" s="375"/>
      <c r="S251" s="375"/>
      <c r="T251" s="376"/>
      <c r="AT251" s="277" t="s">
        <v>164</v>
      </c>
      <c r="AU251" s="277" t="s">
        <v>83</v>
      </c>
      <c r="AV251" s="276" t="s">
        <v>83</v>
      </c>
      <c r="AW251" s="276" t="s">
        <v>30</v>
      </c>
      <c r="AX251" s="276" t="s">
        <v>73</v>
      </c>
      <c r="AY251" s="277" t="s">
        <v>156</v>
      </c>
    </row>
    <row r="252" spans="1:65" s="276" customFormat="1">
      <c r="B252" s="373"/>
      <c r="D252" s="273" t="s">
        <v>164</v>
      </c>
      <c r="E252" s="277" t="s">
        <v>1</v>
      </c>
      <c r="F252" s="278" t="s">
        <v>1075</v>
      </c>
      <c r="H252" s="279">
        <v>21.524999999999999</v>
      </c>
      <c r="I252" s="102"/>
      <c r="L252" s="373"/>
      <c r="M252" s="374"/>
      <c r="N252" s="375"/>
      <c r="O252" s="375"/>
      <c r="P252" s="375"/>
      <c r="Q252" s="375"/>
      <c r="R252" s="375"/>
      <c r="S252" s="375"/>
      <c r="T252" s="376"/>
      <c r="AT252" s="277" t="s">
        <v>164</v>
      </c>
      <c r="AU252" s="277" t="s">
        <v>83</v>
      </c>
      <c r="AV252" s="276" t="s">
        <v>83</v>
      </c>
      <c r="AW252" s="276" t="s">
        <v>30</v>
      </c>
      <c r="AX252" s="276" t="s">
        <v>73</v>
      </c>
      <c r="AY252" s="277" t="s">
        <v>156</v>
      </c>
    </row>
    <row r="253" spans="1:65" s="291" customFormat="1">
      <c r="B253" s="386"/>
      <c r="D253" s="273" t="s">
        <v>164</v>
      </c>
      <c r="E253" s="292" t="s">
        <v>1</v>
      </c>
      <c r="F253" s="293" t="s">
        <v>303</v>
      </c>
      <c r="H253" s="294">
        <v>138.65</v>
      </c>
      <c r="I253" s="121"/>
      <c r="L253" s="386"/>
      <c r="M253" s="387"/>
      <c r="N253" s="388"/>
      <c r="O253" s="388"/>
      <c r="P253" s="388"/>
      <c r="Q253" s="388"/>
      <c r="R253" s="388"/>
      <c r="S253" s="388"/>
      <c r="T253" s="389"/>
      <c r="AT253" s="292" t="s">
        <v>164</v>
      </c>
      <c r="AU253" s="292" t="s">
        <v>83</v>
      </c>
      <c r="AV253" s="291" t="s">
        <v>170</v>
      </c>
      <c r="AW253" s="291" t="s">
        <v>30</v>
      </c>
      <c r="AX253" s="291" t="s">
        <v>73</v>
      </c>
      <c r="AY253" s="292" t="s">
        <v>156</v>
      </c>
    </row>
    <row r="254" spans="1:65" s="280" customFormat="1">
      <c r="B254" s="377"/>
      <c r="D254" s="273" t="s">
        <v>164</v>
      </c>
      <c r="E254" s="281" t="s">
        <v>1</v>
      </c>
      <c r="F254" s="282" t="s">
        <v>167</v>
      </c>
      <c r="H254" s="283">
        <v>877.26</v>
      </c>
      <c r="I254" s="108"/>
      <c r="L254" s="377"/>
      <c r="M254" s="378"/>
      <c r="N254" s="379"/>
      <c r="O254" s="379"/>
      <c r="P254" s="379"/>
      <c r="Q254" s="379"/>
      <c r="R254" s="379"/>
      <c r="S254" s="379"/>
      <c r="T254" s="380"/>
      <c r="AT254" s="281" t="s">
        <v>164</v>
      </c>
      <c r="AU254" s="281" t="s">
        <v>83</v>
      </c>
      <c r="AV254" s="280" t="s">
        <v>163</v>
      </c>
      <c r="AW254" s="280" t="s">
        <v>30</v>
      </c>
      <c r="AX254" s="280" t="s">
        <v>81</v>
      </c>
      <c r="AY254" s="281" t="s">
        <v>156</v>
      </c>
    </row>
    <row r="255" spans="1:65" s="168" customFormat="1" ht="16.5" customHeight="1">
      <c r="A255" s="162"/>
      <c r="B255" s="163"/>
      <c r="C255" s="284" t="s">
        <v>8</v>
      </c>
      <c r="D255" s="284" t="s">
        <v>235</v>
      </c>
      <c r="E255" s="285" t="s">
        <v>709</v>
      </c>
      <c r="F255" s="286" t="s">
        <v>710</v>
      </c>
      <c r="G255" s="287" t="s">
        <v>161</v>
      </c>
      <c r="H255" s="288">
        <v>1008.849</v>
      </c>
      <c r="I255" s="112"/>
      <c r="J255" s="289">
        <f>ROUND(I255*H255,2)</f>
        <v>0</v>
      </c>
      <c r="K255" s="286" t="s">
        <v>162</v>
      </c>
      <c r="L255" s="383"/>
      <c r="M255" s="384" t="s">
        <v>1</v>
      </c>
      <c r="N255" s="385" t="s">
        <v>38</v>
      </c>
      <c r="O255" s="210"/>
      <c r="P255" s="365">
        <f>O255*H255</f>
        <v>0</v>
      </c>
      <c r="Q255" s="365">
        <v>2.9999999999999997E-4</v>
      </c>
      <c r="R255" s="365">
        <f>Q255*H255</f>
        <v>0.3026547</v>
      </c>
      <c r="S255" s="365">
        <v>0</v>
      </c>
      <c r="T255" s="366">
        <f>S255*H255</f>
        <v>0</v>
      </c>
      <c r="U255" s="162"/>
      <c r="V255" s="162"/>
      <c r="W255" s="162"/>
      <c r="X255" s="162"/>
      <c r="Y255" s="162"/>
      <c r="Z255" s="162"/>
      <c r="AA255" s="162"/>
      <c r="AB255" s="162"/>
      <c r="AC255" s="162"/>
      <c r="AD255" s="162"/>
      <c r="AE255" s="162"/>
      <c r="AR255" s="367" t="s">
        <v>247</v>
      </c>
      <c r="AT255" s="367" t="s">
        <v>235</v>
      </c>
      <c r="AU255" s="367" t="s">
        <v>83</v>
      </c>
      <c r="AY255" s="141" t="s">
        <v>156</v>
      </c>
      <c r="BE255" s="368">
        <f>IF(N255="základní",J255,0)</f>
        <v>0</v>
      </c>
      <c r="BF255" s="368">
        <f>IF(N255="snížená",J255,0)</f>
        <v>0</v>
      </c>
      <c r="BG255" s="368">
        <f>IF(N255="zákl. přenesená",J255,0)</f>
        <v>0</v>
      </c>
      <c r="BH255" s="368">
        <f>IF(N255="sníž. přenesená",J255,0)</f>
        <v>0</v>
      </c>
      <c r="BI255" s="368">
        <f>IF(N255="nulová",J255,0)</f>
        <v>0</v>
      </c>
      <c r="BJ255" s="141" t="s">
        <v>81</v>
      </c>
      <c r="BK255" s="368">
        <f>ROUND(I255*H255,2)</f>
        <v>0</v>
      </c>
      <c r="BL255" s="141" t="s">
        <v>201</v>
      </c>
      <c r="BM255" s="367" t="s">
        <v>397</v>
      </c>
    </row>
    <row r="256" spans="1:65" s="276" customFormat="1">
      <c r="B256" s="373"/>
      <c r="D256" s="273" t="s">
        <v>164</v>
      </c>
      <c r="E256" s="277" t="s">
        <v>1</v>
      </c>
      <c r="F256" s="278" t="s">
        <v>1084</v>
      </c>
      <c r="H256" s="279">
        <v>1008.849</v>
      </c>
      <c r="I256" s="102"/>
      <c r="L256" s="373"/>
      <c r="M256" s="374"/>
      <c r="N256" s="375"/>
      <c r="O256" s="375"/>
      <c r="P256" s="375"/>
      <c r="Q256" s="375"/>
      <c r="R256" s="375"/>
      <c r="S256" s="375"/>
      <c r="T256" s="376"/>
      <c r="AT256" s="277" t="s">
        <v>164</v>
      </c>
      <c r="AU256" s="277" t="s">
        <v>83</v>
      </c>
      <c r="AV256" s="276" t="s">
        <v>83</v>
      </c>
      <c r="AW256" s="276" t="s">
        <v>30</v>
      </c>
      <c r="AX256" s="276" t="s">
        <v>73</v>
      </c>
      <c r="AY256" s="277" t="s">
        <v>156</v>
      </c>
    </row>
    <row r="257" spans="1:65" s="280" customFormat="1">
      <c r="B257" s="377"/>
      <c r="D257" s="273" t="s">
        <v>164</v>
      </c>
      <c r="E257" s="281" t="s">
        <v>1</v>
      </c>
      <c r="F257" s="282" t="s">
        <v>167</v>
      </c>
      <c r="H257" s="283">
        <v>1008.849</v>
      </c>
      <c r="I257" s="108"/>
      <c r="L257" s="377"/>
      <c r="M257" s="378"/>
      <c r="N257" s="379"/>
      <c r="O257" s="379"/>
      <c r="P257" s="379"/>
      <c r="Q257" s="379"/>
      <c r="R257" s="379"/>
      <c r="S257" s="379"/>
      <c r="T257" s="380"/>
      <c r="AT257" s="281" t="s">
        <v>164</v>
      </c>
      <c r="AU257" s="281" t="s">
        <v>83</v>
      </c>
      <c r="AV257" s="280" t="s">
        <v>163</v>
      </c>
      <c r="AW257" s="280" t="s">
        <v>30</v>
      </c>
      <c r="AX257" s="280" t="s">
        <v>81</v>
      </c>
      <c r="AY257" s="281" t="s">
        <v>156</v>
      </c>
    </row>
    <row r="258" spans="1:65" s="168" customFormat="1" ht="33" customHeight="1">
      <c r="A258" s="162"/>
      <c r="B258" s="163"/>
      <c r="C258" s="266" t="s">
        <v>201</v>
      </c>
      <c r="D258" s="266" t="s">
        <v>158</v>
      </c>
      <c r="E258" s="267" t="s">
        <v>1085</v>
      </c>
      <c r="F258" s="268" t="s">
        <v>1086</v>
      </c>
      <c r="G258" s="269" t="s">
        <v>161</v>
      </c>
      <c r="H258" s="270">
        <v>6</v>
      </c>
      <c r="I258" s="87"/>
      <c r="J258" s="271">
        <f>ROUND(I258*H258,2)</f>
        <v>0</v>
      </c>
      <c r="K258" s="268" t="s">
        <v>186</v>
      </c>
      <c r="L258" s="163"/>
      <c r="M258" s="363" t="s">
        <v>1</v>
      </c>
      <c r="N258" s="364" t="s">
        <v>38</v>
      </c>
      <c r="O258" s="210"/>
      <c r="P258" s="365">
        <f>O258*H258</f>
        <v>0</v>
      </c>
      <c r="Q258" s="365">
        <v>0</v>
      </c>
      <c r="R258" s="365">
        <f>Q258*H258</f>
        <v>0</v>
      </c>
      <c r="S258" s="365">
        <v>0</v>
      </c>
      <c r="T258" s="366">
        <f>S258*H258</f>
        <v>0</v>
      </c>
      <c r="U258" s="162"/>
      <c r="V258" s="162"/>
      <c r="W258" s="162"/>
      <c r="X258" s="162"/>
      <c r="Y258" s="162"/>
      <c r="Z258" s="162"/>
      <c r="AA258" s="162"/>
      <c r="AB258" s="162"/>
      <c r="AC258" s="162"/>
      <c r="AD258" s="162"/>
      <c r="AE258" s="162"/>
      <c r="AR258" s="367" t="s">
        <v>201</v>
      </c>
      <c r="AT258" s="367" t="s">
        <v>158</v>
      </c>
      <c r="AU258" s="367" t="s">
        <v>83</v>
      </c>
      <c r="AY258" s="141" t="s">
        <v>156</v>
      </c>
      <c r="BE258" s="368">
        <f>IF(N258="základní",J258,0)</f>
        <v>0</v>
      </c>
      <c r="BF258" s="368">
        <f>IF(N258="snížená",J258,0)</f>
        <v>0</v>
      </c>
      <c r="BG258" s="368">
        <f>IF(N258="zákl. přenesená",J258,0)</f>
        <v>0</v>
      </c>
      <c r="BH258" s="368">
        <f>IF(N258="sníž. přenesená",J258,0)</f>
        <v>0</v>
      </c>
      <c r="BI258" s="368">
        <f>IF(N258="nulová",J258,0)</f>
        <v>0</v>
      </c>
      <c r="BJ258" s="141" t="s">
        <v>81</v>
      </c>
      <c r="BK258" s="368">
        <f>ROUND(I258*H258,2)</f>
        <v>0</v>
      </c>
      <c r="BL258" s="141" t="s">
        <v>201</v>
      </c>
      <c r="BM258" s="367" t="s">
        <v>247</v>
      </c>
    </row>
    <row r="259" spans="1:65" s="168" customFormat="1" ht="29.25">
      <c r="A259" s="162"/>
      <c r="B259" s="163"/>
      <c r="C259" s="162"/>
      <c r="D259" s="273" t="s">
        <v>273</v>
      </c>
      <c r="E259" s="162"/>
      <c r="F259" s="290" t="s">
        <v>565</v>
      </c>
      <c r="G259" s="162"/>
      <c r="H259" s="162"/>
      <c r="I259" s="116"/>
      <c r="J259" s="162"/>
      <c r="K259" s="162"/>
      <c r="L259" s="163"/>
      <c r="M259" s="381"/>
      <c r="N259" s="382"/>
      <c r="O259" s="210"/>
      <c r="P259" s="210"/>
      <c r="Q259" s="210"/>
      <c r="R259" s="210"/>
      <c r="S259" s="210"/>
      <c r="T259" s="211"/>
      <c r="U259" s="162"/>
      <c r="V259" s="162"/>
      <c r="W259" s="162"/>
      <c r="X259" s="162"/>
      <c r="Y259" s="162"/>
      <c r="Z259" s="162"/>
      <c r="AA259" s="162"/>
      <c r="AB259" s="162"/>
      <c r="AC259" s="162"/>
      <c r="AD259" s="162"/>
      <c r="AE259" s="162"/>
      <c r="AT259" s="141" t="s">
        <v>273</v>
      </c>
      <c r="AU259" s="141" t="s">
        <v>83</v>
      </c>
    </row>
    <row r="260" spans="1:65" s="272" customFormat="1">
      <c r="B260" s="369"/>
      <c r="D260" s="273" t="s">
        <v>164</v>
      </c>
      <c r="E260" s="274" t="s">
        <v>1</v>
      </c>
      <c r="F260" s="275" t="s">
        <v>547</v>
      </c>
      <c r="H260" s="274" t="s">
        <v>1</v>
      </c>
      <c r="I260" s="96"/>
      <c r="L260" s="369"/>
      <c r="M260" s="370"/>
      <c r="N260" s="371"/>
      <c r="O260" s="371"/>
      <c r="P260" s="371"/>
      <c r="Q260" s="371"/>
      <c r="R260" s="371"/>
      <c r="S260" s="371"/>
      <c r="T260" s="372"/>
      <c r="AT260" s="274" t="s">
        <v>164</v>
      </c>
      <c r="AU260" s="274" t="s">
        <v>83</v>
      </c>
      <c r="AV260" s="272" t="s">
        <v>81</v>
      </c>
      <c r="AW260" s="272" t="s">
        <v>30</v>
      </c>
      <c r="AX260" s="272" t="s">
        <v>73</v>
      </c>
      <c r="AY260" s="274" t="s">
        <v>156</v>
      </c>
    </row>
    <row r="261" spans="1:65" s="276" customFormat="1">
      <c r="B261" s="373"/>
      <c r="D261" s="273" t="s">
        <v>164</v>
      </c>
      <c r="E261" s="277" t="s">
        <v>1</v>
      </c>
      <c r="F261" s="278" t="s">
        <v>1087</v>
      </c>
      <c r="H261" s="279">
        <v>6</v>
      </c>
      <c r="I261" s="102"/>
      <c r="L261" s="373"/>
      <c r="M261" s="374"/>
      <c r="N261" s="375"/>
      <c r="O261" s="375"/>
      <c r="P261" s="375"/>
      <c r="Q261" s="375"/>
      <c r="R261" s="375"/>
      <c r="S261" s="375"/>
      <c r="T261" s="376"/>
      <c r="AT261" s="277" t="s">
        <v>164</v>
      </c>
      <c r="AU261" s="277" t="s">
        <v>83</v>
      </c>
      <c r="AV261" s="276" t="s">
        <v>83</v>
      </c>
      <c r="AW261" s="276" t="s">
        <v>30</v>
      </c>
      <c r="AX261" s="276" t="s">
        <v>73</v>
      </c>
      <c r="AY261" s="277" t="s">
        <v>156</v>
      </c>
    </row>
    <row r="262" spans="1:65" s="280" customFormat="1">
      <c r="B262" s="377"/>
      <c r="D262" s="273" t="s">
        <v>164</v>
      </c>
      <c r="E262" s="281" t="s">
        <v>1</v>
      </c>
      <c r="F262" s="282" t="s">
        <v>167</v>
      </c>
      <c r="H262" s="283">
        <v>6</v>
      </c>
      <c r="I262" s="108"/>
      <c r="L262" s="377"/>
      <c r="M262" s="378"/>
      <c r="N262" s="379"/>
      <c r="O262" s="379"/>
      <c r="P262" s="379"/>
      <c r="Q262" s="379"/>
      <c r="R262" s="379"/>
      <c r="S262" s="379"/>
      <c r="T262" s="380"/>
      <c r="AT262" s="281" t="s">
        <v>164</v>
      </c>
      <c r="AU262" s="281" t="s">
        <v>83</v>
      </c>
      <c r="AV262" s="280" t="s">
        <v>163</v>
      </c>
      <c r="AW262" s="280" t="s">
        <v>30</v>
      </c>
      <c r="AX262" s="280" t="s">
        <v>81</v>
      </c>
      <c r="AY262" s="281" t="s">
        <v>156</v>
      </c>
    </row>
    <row r="263" spans="1:65" s="168" customFormat="1" ht="24.2" customHeight="1">
      <c r="A263" s="162"/>
      <c r="B263" s="163"/>
      <c r="C263" s="266" t="s">
        <v>244</v>
      </c>
      <c r="D263" s="266" t="s">
        <v>158</v>
      </c>
      <c r="E263" s="267" t="s">
        <v>1088</v>
      </c>
      <c r="F263" s="268" t="s">
        <v>1089</v>
      </c>
      <c r="G263" s="269" t="s">
        <v>185</v>
      </c>
      <c r="H263" s="270">
        <v>2</v>
      </c>
      <c r="I263" s="87"/>
      <c r="J263" s="271">
        <f>ROUND(I263*H263,2)</f>
        <v>0</v>
      </c>
      <c r="K263" s="268" t="s">
        <v>186</v>
      </c>
      <c r="L263" s="163"/>
      <c r="M263" s="363" t="s">
        <v>1</v>
      </c>
      <c r="N263" s="364" t="s">
        <v>38</v>
      </c>
      <c r="O263" s="210"/>
      <c r="P263" s="365">
        <f>O263*H263</f>
        <v>0</v>
      </c>
      <c r="Q263" s="365">
        <v>0</v>
      </c>
      <c r="R263" s="365">
        <f>Q263*H263</f>
        <v>0</v>
      </c>
      <c r="S263" s="365">
        <v>0</v>
      </c>
      <c r="T263" s="366">
        <f>S263*H263</f>
        <v>0</v>
      </c>
      <c r="U263" s="162"/>
      <c r="V263" s="162"/>
      <c r="W263" s="162"/>
      <c r="X263" s="162"/>
      <c r="Y263" s="162"/>
      <c r="Z263" s="162"/>
      <c r="AA263" s="162"/>
      <c r="AB263" s="162"/>
      <c r="AC263" s="162"/>
      <c r="AD263" s="162"/>
      <c r="AE263" s="162"/>
      <c r="AR263" s="367" t="s">
        <v>201</v>
      </c>
      <c r="AT263" s="367" t="s">
        <v>158</v>
      </c>
      <c r="AU263" s="367" t="s">
        <v>83</v>
      </c>
      <c r="AY263" s="141" t="s">
        <v>156</v>
      </c>
      <c r="BE263" s="368">
        <f>IF(N263="základní",J263,0)</f>
        <v>0</v>
      </c>
      <c r="BF263" s="368">
        <f>IF(N263="snížená",J263,0)</f>
        <v>0</v>
      </c>
      <c r="BG263" s="368">
        <f>IF(N263="zákl. přenesená",J263,0)</f>
        <v>0</v>
      </c>
      <c r="BH263" s="368">
        <f>IF(N263="sníž. přenesená",J263,0)</f>
        <v>0</v>
      </c>
      <c r="BI263" s="368">
        <f>IF(N263="nulová",J263,0)</f>
        <v>0</v>
      </c>
      <c r="BJ263" s="141" t="s">
        <v>81</v>
      </c>
      <c r="BK263" s="368">
        <f>ROUND(I263*H263,2)</f>
        <v>0</v>
      </c>
      <c r="BL263" s="141" t="s">
        <v>201</v>
      </c>
      <c r="BM263" s="367" t="s">
        <v>254</v>
      </c>
    </row>
    <row r="264" spans="1:65" s="168" customFormat="1" ht="29.25">
      <c r="A264" s="162"/>
      <c r="B264" s="163"/>
      <c r="C264" s="162"/>
      <c r="D264" s="273" t="s">
        <v>273</v>
      </c>
      <c r="E264" s="162"/>
      <c r="F264" s="290" t="s">
        <v>565</v>
      </c>
      <c r="G264" s="162"/>
      <c r="H264" s="162"/>
      <c r="I264" s="116"/>
      <c r="J264" s="162"/>
      <c r="K264" s="162"/>
      <c r="L264" s="163"/>
      <c r="M264" s="381"/>
      <c r="N264" s="382"/>
      <c r="O264" s="210"/>
      <c r="P264" s="210"/>
      <c r="Q264" s="210"/>
      <c r="R264" s="210"/>
      <c r="S264" s="210"/>
      <c r="T264" s="211"/>
      <c r="U264" s="162"/>
      <c r="V264" s="162"/>
      <c r="W264" s="162"/>
      <c r="X264" s="162"/>
      <c r="Y264" s="162"/>
      <c r="Z264" s="162"/>
      <c r="AA264" s="162"/>
      <c r="AB264" s="162"/>
      <c r="AC264" s="162"/>
      <c r="AD264" s="162"/>
      <c r="AE264" s="162"/>
      <c r="AT264" s="141" t="s">
        <v>273</v>
      </c>
      <c r="AU264" s="141" t="s">
        <v>83</v>
      </c>
    </row>
    <row r="265" spans="1:65" s="272" customFormat="1">
      <c r="B265" s="369"/>
      <c r="D265" s="273" t="s">
        <v>164</v>
      </c>
      <c r="E265" s="274" t="s">
        <v>1</v>
      </c>
      <c r="F265" s="275" t="s">
        <v>547</v>
      </c>
      <c r="H265" s="274" t="s">
        <v>1</v>
      </c>
      <c r="I265" s="96"/>
      <c r="L265" s="369"/>
      <c r="M265" s="370"/>
      <c r="N265" s="371"/>
      <c r="O265" s="371"/>
      <c r="P265" s="371"/>
      <c r="Q265" s="371"/>
      <c r="R265" s="371"/>
      <c r="S265" s="371"/>
      <c r="T265" s="372"/>
      <c r="AT265" s="274" t="s">
        <v>164</v>
      </c>
      <c r="AU265" s="274" t="s">
        <v>83</v>
      </c>
      <c r="AV265" s="272" t="s">
        <v>81</v>
      </c>
      <c r="AW265" s="272" t="s">
        <v>30</v>
      </c>
      <c r="AX265" s="272" t="s">
        <v>73</v>
      </c>
      <c r="AY265" s="274" t="s">
        <v>156</v>
      </c>
    </row>
    <row r="266" spans="1:65" s="276" customFormat="1">
      <c r="B266" s="373"/>
      <c r="D266" s="273" t="s">
        <v>164</v>
      </c>
      <c r="E266" s="277" t="s">
        <v>1</v>
      </c>
      <c r="F266" s="278" t="s">
        <v>83</v>
      </c>
      <c r="H266" s="279">
        <v>2</v>
      </c>
      <c r="I266" s="102"/>
      <c r="L266" s="373"/>
      <c r="M266" s="374"/>
      <c r="N266" s="375"/>
      <c r="O266" s="375"/>
      <c r="P266" s="375"/>
      <c r="Q266" s="375"/>
      <c r="R266" s="375"/>
      <c r="S266" s="375"/>
      <c r="T266" s="376"/>
      <c r="AT266" s="277" t="s">
        <v>164</v>
      </c>
      <c r="AU266" s="277" t="s">
        <v>83</v>
      </c>
      <c r="AV266" s="276" t="s">
        <v>83</v>
      </c>
      <c r="AW266" s="276" t="s">
        <v>30</v>
      </c>
      <c r="AX266" s="276" t="s">
        <v>73</v>
      </c>
      <c r="AY266" s="277" t="s">
        <v>156</v>
      </c>
    </row>
    <row r="267" spans="1:65" s="280" customFormat="1">
      <c r="B267" s="377"/>
      <c r="D267" s="273" t="s">
        <v>164</v>
      </c>
      <c r="E267" s="281" t="s">
        <v>1</v>
      </c>
      <c r="F267" s="282" t="s">
        <v>167</v>
      </c>
      <c r="H267" s="283">
        <v>2</v>
      </c>
      <c r="I267" s="108"/>
      <c r="L267" s="377"/>
      <c r="M267" s="378"/>
      <c r="N267" s="379"/>
      <c r="O267" s="379"/>
      <c r="P267" s="379"/>
      <c r="Q267" s="379"/>
      <c r="R267" s="379"/>
      <c r="S267" s="379"/>
      <c r="T267" s="380"/>
      <c r="AT267" s="281" t="s">
        <v>164</v>
      </c>
      <c r="AU267" s="281" t="s">
        <v>83</v>
      </c>
      <c r="AV267" s="280" t="s">
        <v>163</v>
      </c>
      <c r="AW267" s="280" t="s">
        <v>30</v>
      </c>
      <c r="AX267" s="280" t="s">
        <v>81</v>
      </c>
      <c r="AY267" s="281" t="s">
        <v>156</v>
      </c>
    </row>
    <row r="268" spans="1:65" s="168" customFormat="1" ht="24.2" customHeight="1">
      <c r="A268" s="162"/>
      <c r="B268" s="163"/>
      <c r="C268" s="266" t="s">
        <v>207</v>
      </c>
      <c r="D268" s="266" t="s">
        <v>158</v>
      </c>
      <c r="E268" s="267" t="s">
        <v>1090</v>
      </c>
      <c r="F268" s="268" t="s">
        <v>1091</v>
      </c>
      <c r="G268" s="269" t="s">
        <v>185</v>
      </c>
      <c r="H268" s="270">
        <v>2</v>
      </c>
      <c r="I268" s="87"/>
      <c r="J268" s="271">
        <f>ROUND(I268*H268,2)</f>
        <v>0</v>
      </c>
      <c r="K268" s="268" t="s">
        <v>186</v>
      </c>
      <c r="L268" s="163"/>
      <c r="M268" s="363" t="s">
        <v>1</v>
      </c>
      <c r="N268" s="364" t="s">
        <v>38</v>
      </c>
      <c r="O268" s="210"/>
      <c r="P268" s="365">
        <f>O268*H268</f>
        <v>0</v>
      </c>
      <c r="Q268" s="365">
        <v>0</v>
      </c>
      <c r="R268" s="365">
        <f>Q268*H268</f>
        <v>0</v>
      </c>
      <c r="S268" s="365">
        <v>0</v>
      </c>
      <c r="T268" s="366">
        <f>S268*H268</f>
        <v>0</v>
      </c>
      <c r="U268" s="162"/>
      <c r="V268" s="162"/>
      <c r="W268" s="162"/>
      <c r="X268" s="162"/>
      <c r="Y268" s="162"/>
      <c r="Z268" s="162"/>
      <c r="AA268" s="162"/>
      <c r="AB268" s="162"/>
      <c r="AC268" s="162"/>
      <c r="AD268" s="162"/>
      <c r="AE268" s="162"/>
      <c r="AR268" s="367" t="s">
        <v>201</v>
      </c>
      <c r="AT268" s="367" t="s">
        <v>158</v>
      </c>
      <c r="AU268" s="367" t="s">
        <v>83</v>
      </c>
      <c r="AY268" s="141" t="s">
        <v>156</v>
      </c>
      <c r="BE268" s="368">
        <f>IF(N268="základní",J268,0)</f>
        <v>0</v>
      </c>
      <c r="BF268" s="368">
        <f>IF(N268="snížená",J268,0)</f>
        <v>0</v>
      </c>
      <c r="BG268" s="368">
        <f>IF(N268="zákl. přenesená",J268,0)</f>
        <v>0</v>
      </c>
      <c r="BH268" s="368">
        <f>IF(N268="sníž. přenesená",J268,0)</f>
        <v>0</v>
      </c>
      <c r="BI268" s="368">
        <f>IF(N268="nulová",J268,0)</f>
        <v>0</v>
      </c>
      <c r="BJ268" s="141" t="s">
        <v>81</v>
      </c>
      <c r="BK268" s="368">
        <f>ROUND(I268*H268,2)</f>
        <v>0</v>
      </c>
      <c r="BL268" s="141" t="s">
        <v>201</v>
      </c>
      <c r="BM268" s="367" t="s">
        <v>259</v>
      </c>
    </row>
    <row r="269" spans="1:65" s="168" customFormat="1" ht="29.25">
      <c r="A269" s="162"/>
      <c r="B269" s="163"/>
      <c r="C269" s="162"/>
      <c r="D269" s="273" t="s">
        <v>273</v>
      </c>
      <c r="E269" s="162"/>
      <c r="F269" s="290" t="s">
        <v>565</v>
      </c>
      <c r="G269" s="162"/>
      <c r="H269" s="162"/>
      <c r="I269" s="116"/>
      <c r="J269" s="162"/>
      <c r="K269" s="162"/>
      <c r="L269" s="163"/>
      <c r="M269" s="381"/>
      <c r="N269" s="382"/>
      <c r="O269" s="210"/>
      <c r="P269" s="210"/>
      <c r="Q269" s="210"/>
      <c r="R269" s="210"/>
      <c r="S269" s="210"/>
      <c r="T269" s="211"/>
      <c r="U269" s="162"/>
      <c r="V269" s="162"/>
      <c r="W269" s="162"/>
      <c r="X269" s="162"/>
      <c r="Y269" s="162"/>
      <c r="Z269" s="162"/>
      <c r="AA269" s="162"/>
      <c r="AB269" s="162"/>
      <c r="AC269" s="162"/>
      <c r="AD269" s="162"/>
      <c r="AE269" s="162"/>
      <c r="AT269" s="141" t="s">
        <v>273</v>
      </c>
      <c r="AU269" s="141" t="s">
        <v>83</v>
      </c>
    </row>
    <row r="270" spans="1:65" s="272" customFormat="1">
      <c r="B270" s="369"/>
      <c r="D270" s="273" t="s">
        <v>164</v>
      </c>
      <c r="E270" s="274" t="s">
        <v>1</v>
      </c>
      <c r="F270" s="275" t="s">
        <v>547</v>
      </c>
      <c r="H270" s="274" t="s">
        <v>1</v>
      </c>
      <c r="I270" s="96"/>
      <c r="L270" s="369"/>
      <c r="M270" s="370"/>
      <c r="N270" s="371"/>
      <c r="O270" s="371"/>
      <c r="P270" s="371"/>
      <c r="Q270" s="371"/>
      <c r="R270" s="371"/>
      <c r="S270" s="371"/>
      <c r="T270" s="372"/>
      <c r="AT270" s="274" t="s">
        <v>164</v>
      </c>
      <c r="AU270" s="274" t="s">
        <v>83</v>
      </c>
      <c r="AV270" s="272" t="s">
        <v>81</v>
      </c>
      <c r="AW270" s="272" t="s">
        <v>30</v>
      </c>
      <c r="AX270" s="272" t="s">
        <v>73</v>
      </c>
      <c r="AY270" s="274" t="s">
        <v>156</v>
      </c>
    </row>
    <row r="271" spans="1:65" s="276" customFormat="1">
      <c r="B271" s="373"/>
      <c r="D271" s="273" t="s">
        <v>164</v>
      </c>
      <c r="E271" s="277" t="s">
        <v>1</v>
      </c>
      <c r="F271" s="278" t="s">
        <v>83</v>
      </c>
      <c r="H271" s="279">
        <v>2</v>
      </c>
      <c r="I271" s="102"/>
      <c r="L271" s="373"/>
      <c r="M271" s="374"/>
      <c r="N271" s="375"/>
      <c r="O271" s="375"/>
      <c r="P271" s="375"/>
      <c r="Q271" s="375"/>
      <c r="R271" s="375"/>
      <c r="S271" s="375"/>
      <c r="T271" s="376"/>
      <c r="AT271" s="277" t="s">
        <v>164</v>
      </c>
      <c r="AU271" s="277" t="s">
        <v>83</v>
      </c>
      <c r="AV271" s="276" t="s">
        <v>83</v>
      </c>
      <c r="AW271" s="276" t="s">
        <v>30</v>
      </c>
      <c r="AX271" s="276" t="s">
        <v>73</v>
      </c>
      <c r="AY271" s="277" t="s">
        <v>156</v>
      </c>
    </row>
    <row r="272" spans="1:65" s="280" customFormat="1">
      <c r="B272" s="377"/>
      <c r="D272" s="273" t="s">
        <v>164</v>
      </c>
      <c r="E272" s="281" t="s">
        <v>1</v>
      </c>
      <c r="F272" s="282" t="s">
        <v>167</v>
      </c>
      <c r="H272" s="283">
        <v>2</v>
      </c>
      <c r="I272" s="108"/>
      <c r="L272" s="377"/>
      <c r="M272" s="378"/>
      <c r="N272" s="379"/>
      <c r="O272" s="379"/>
      <c r="P272" s="379"/>
      <c r="Q272" s="379"/>
      <c r="R272" s="379"/>
      <c r="S272" s="379"/>
      <c r="T272" s="380"/>
      <c r="AT272" s="281" t="s">
        <v>164</v>
      </c>
      <c r="AU272" s="281" t="s">
        <v>83</v>
      </c>
      <c r="AV272" s="280" t="s">
        <v>163</v>
      </c>
      <c r="AW272" s="280" t="s">
        <v>30</v>
      </c>
      <c r="AX272" s="280" t="s">
        <v>81</v>
      </c>
      <c r="AY272" s="281" t="s">
        <v>156</v>
      </c>
    </row>
    <row r="273" spans="1:65" s="168" customFormat="1" ht="24.2" customHeight="1">
      <c r="A273" s="162"/>
      <c r="B273" s="163"/>
      <c r="C273" s="266" t="s">
        <v>256</v>
      </c>
      <c r="D273" s="266" t="s">
        <v>158</v>
      </c>
      <c r="E273" s="267" t="s">
        <v>714</v>
      </c>
      <c r="F273" s="268" t="s">
        <v>715</v>
      </c>
      <c r="G273" s="269" t="s">
        <v>659</v>
      </c>
      <c r="H273" s="270">
        <v>7.9450000000000003</v>
      </c>
      <c r="I273" s="87"/>
      <c r="J273" s="271">
        <f>ROUND(I273*H273,2)</f>
        <v>0</v>
      </c>
      <c r="K273" s="268" t="s">
        <v>162</v>
      </c>
      <c r="L273" s="163"/>
      <c r="M273" s="363" t="s">
        <v>1</v>
      </c>
      <c r="N273" s="364" t="s">
        <v>38</v>
      </c>
      <c r="O273" s="210"/>
      <c r="P273" s="365">
        <f>O273*H273</f>
        <v>0</v>
      </c>
      <c r="Q273" s="365">
        <v>0</v>
      </c>
      <c r="R273" s="365">
        <f>Q273*H273</f>
        <v>0</v>
      </c>
      <c r="S273" s="365">
        <v>0</v>
      </c>
      <c r="T273" s="366">
        <f>S273*H273</f>
        <v>0</v>
      </c>
      <c r="U273" s="162"/>
      <c r="V273" s="162"/>
      <c r="W273" s="162"/>
      <c r="X273" s="162"/>
      <c r="Y273" s="162"/>
      <c r="Z273" s="162"/>
      <c r="AA273" s="162"/>
      <c r="AB273" s="162"/>
      <c r="AC273" s="162"/>
      <c r="AD273" s="162"/>
      <c r="AE273" s="162"/>
      <c r="AR273" s="367" t="s">
        <v>201</v>
      </c>
      <c r="AT273" s="367" t="s">
        <v>158</v>
      </c>
      <c r="AU273" s="367" t="s">
        <v>83</v>
      </c>
      <c r="AY273" s="141" t="s">
        <v>156</v>
      </c>
      <c r="BE273" s="368">
        <f>IF(N273="základní",J273,0)</f>
        <v>0</v>
      </c>
      <c r="BF273" s="368">
        <f>IF(N273="snížená",J273,0)</f>
        <v>0</v>
      </c>
      <c r="BG273" s="368">
        <f>IF(N273="zákl. přenesená",J273,0)</f>
        <v>0</v>
      </c>
      <c r="BH273" s="368">
        <f>IF(N273="sníž. přenesená",J273,0)</f>
        <v>0</v>
      </c>
      <c r="BI273" s="368">
        <f>IF(N273="nulová",J273,0)</f>
        <v>0</v>
      </c>
      <c r="BJ273" s="141" t="s">
        <v>81</v>
      </c>
      <c r="BK273" s="368">
        <f>ROUND(I273*H273,2)</f>
        <v>0</v>
      </c>
      <c r="BL273" s="141" t="s">
        <v>201</v>
      </c>
      <c r="BM273" s="367" t="s">
        <v>265</v>
      </c>
    </row>
    <row r="274" spans="1:65" s="260" customFormat="1" ht="22.9" customHeight="1">
      <c r="B274" s="356"/>
      <c r="D274" s="261" t="s">
        <v>72</v>
      </c>
      <c r="E274" s="264" t="s">
        <v>717</v>
      </c>
      <c r="F274" s="264" t="s">
        <v>718</v>
      </c>
      <c r="I274" s="79"/>
      <c r="J274" s="265">
        <f>BK274</f>
        <v>0</v>
      </c>
      <c r="L274" s="356"/>
      <c r="M274" s="357"/>
      <c r="N274" s="358"/>
      <c r="O274" s="358"/>
      <c r="P274" s="359">
        <f>SUM(P275:P346)</f>
        <v>0</v>
      </c>
      <c r="Q274" s="358"/>
      <c r="R274" s="359">
        <f>SUM(R275:R346)</f>
        <v>4.4194556499999997</v>
      </c>
      <c r="S274" s="358"/>
      <c r="T274" s="360">
        <f>SUM(T275:T346)</f>
        <v>0</v>
      </c>
      <c r="AR274" s="261" t="s">
        <v>83</v>
      </c>
      <c r="AT274" s="361" t="s">
        <v>72</v>
      </c>
      <c r="AU274" s="361" t="s">
        <v>81</v>
      </c>
      <c r="AY274" s="261" t="s">
        <v>156</v>
      </c>
      <c r="BK274" s="362">
        <f>SUM(BK275:BK346)</f>
        <v>0</v>
      </c>
    </row>
    <row r="275" spans="1:65" s="168" customFormat="1" ht="33" customHeight="1">
      <c r="A275" s="162"/>
      <c r="B275" s="163"/>
      <c r="C275" s="266" t="s">
        <v>213</v>
      </c>
      <c r="D275" s="266" t="s">
        <v>158</v>
      </c>
      <c r="E275" s="267" t="s">
        <v>719</v>
      </c>
      <c r="F275" s="268" t="s">
        <v>720</v>
      </c>
      <c r="G275" s="269" t="s">
        <v>161</v>
      </c>
      <c r="H275" s="270">
        <v>692.11</v>
      </c>
      <c r="I275" s="87"/>
      <c r="J275" s="271">
        <f>ROUND(I275*H275,2)</f>
        <v>0</v>
      </c>
      <c r="K275" s="268" t="s">
        <v>162</v>
      </c>
      <c r="L275" s="163"/>
      <c r="M275" s="363" t="s">
        <v>1</v>
      </c>
      <c r="N275" s="364" t="s">
        <v>38</v>
      </c>
      <c r="O275" s="210"/>
      <c r="P275" s="365">
        <f>O275*H275</f>
        <v>0</v>
      </c>
      <c r="Q275" s="365">
        <v>0</v>
      </c>
      <c r="R275" s="365">
        <f>Q275*H275</f>
        <v>0</v>
      </c>
      <c r="S275" s="365">
        <v>0</v>
      </c>
      <c r="T275" s="366">
        <f>S275*H275</f>
        <v>0</v>
      </c>
      <c r="U275" s="162"/>
      <c r="V275" s="162"/>
      <c r="W275" s="162"/>
      <c r="X275" s="162"/>
      <c r="Y275" s="162"/>
      <c r="Z275" s="162"/>
      <c r="AA275" s="162"/>
      <c r="AB275" s="162"/>
      <c r="AC275" s="162"/>
      <c r="AD275" s="162"/>
      <c r="AE275" s="162"/>
      <c r="AR275" s="367" t="s">
        <v>201</v>
      </c>
      <c r="AT275" s="367" t="s">
        <v>158</v>
      </c>
      <c r="AU275" s="367" t="s">
        <v>83</v>
      </c>
      <c r="AY275" s="141" t="s">
        <v>156</v>
      </c>
      <c r="BE275" s="368">
        <f>IF(N275="základní",J275,0)</f>
        <v>0</v>
      </c>
      <c r="BF275" s="368">
        <f>IF(N275="snížená",J275,0)</f>
        <v>0</v>
      </c>
      <c r="BG275" s="368">
        <f>IF(N275="zákl. přenesená",J275,0)</f>
        <v>0</v>
      </c>
      <c r="BH275" s="368">
        <f>IF(N275="sníž. přenesená",J275,0)</f>
        <v>0</v>
      </c>
      <c r="BI275" s="368">
        <f>IF(N275="nulová",J275,0)</f>
        <v>0</v>
      </c>
      <c r="BJ275" s="141" t="s">
        <v>81</v>
      </c>
      <c r="BK275" s="368">
        <f>ROUND(I275*H275,2)</f>
        <v>0</v>
      </c>
      <c r="BL275" s="141" t="s">
        <v>201</v>
      </c>
      <c r="BM275" s="367" t="s">
        <v>272</v>
      </c>
    </row>
    <row r="276" spans="1:65" s="272" customFormat="1">
      <c r="B276" s="369"/>
      <c r="D276" s="273" t="s">
        <v>164</v>
      </c>
      <c r="E276" s="274" t="s">
        <v>1</v>
      </c>
      <c r="F276" s="275" t="s">
        <v>722</v>
      </c>
      <c r="H276" s="274" t="s">
        <v>1</v>
      </c>
      <c r="I276" s="96"/>
      <c r="L276" s="369"/>
      <c r="M276" s="370"/>
      <c r="N276" s="371"/>
      <c r="O276" s="371"/>
      <c r="P276" s="371"/>
      <c r="Q276" s="371"/>
      <c r="R276" s="371"/>
      <c r="S276" s="371"/>
      <c r="T276" s="372"/>
      <c r="AT276" s="274" t="s">
        <v>164</v>
      </c>
      <c r="AU276" s="274" t="s">
        <v>83</v>
      </c>
      <c r="AV276" s="272" t="s">
        <v>81</v>
      </c>
      <c r="AW276" s="272" t="s">
        <v>30</v>
      </c>
      <c r="AX276" s="272" t="s">
        <v>73</v>
      </c>
      <c r="AY276" s="274" t="s">
        <v>156</v>
      </c>
    </row>
    <row r="277" spans="1:65" s="272" customFormat="1">
      <c r="B277" s="369"/>
      <c r="D277" s="273" t="s">
        <v>164</v>
      </c>
      <c r="E277" s="274" t="s">
        <v>1</v>
      </c>
      <c r="F277" s="275" t="s">
        <v>723</v>
      </c>
      <c r="H277" s="274" t="s">
        <v>1</v>
      </c>
      <c r="I277" s="96"/>
      <c r="L277" s="369"/>
      <c r="M277" s="370"/>
      <c r="N277" s="371"/>
      <c r="O277" s="371"/>
      <c r="P277" s="371"/>
      <c r="Q277" s="371"/>
      <c r="R277" s="371"/>
      <c r="S277" s="371"/>
      <c r="T277" s="372"/>
      <c r="AT277" s="274" t="s">
        <v>164</v>
      </c>
      <c r="AU277" s="274" t="s">
        <v>83</v>
      </c>
      <c r="AV277" s="272" t="s">
        <v>81</v>
      </c>
      <c r="AW277" s="272" t="s">
        <v>30</v>
      </c>
      <c r="AX277" s="272" t="s">
        <v>73</v>
      </c>
      <c r="AY277" s="274" t="s">
        <v>156</v>
      </c>
    </row>
    <row r="278" spans="1:65" s="276" customFormat="1">
      <c r="B278" s="373"/>
      <c r="D278" s="273" t="s">
        <v>164</v>
      </c>
      <c r="E278" s="277" t="s">
        <v>1</v>
      </c>
      <c r="F278" s="278" t="s">
        <v>724</v>
      </c>
      <c r="H278" s="279">
        <v>220.01</v>
      </c>
      <c r="I278" s="102"/>
      <c r="L278" s="373"/>
      <c r="M278" s="374"/>
      <c r="N278" s="375"/>
      <c r="O278" s="375"/>
      <c r="P278" s="375"/>
      <c r="Q278" s="375"/>
      <c r="R278" s="375"/>
      <c r="S278" s="375"/>
      <c r="T278" s="376"/>
      <c r="AT278" s="277" t="s">
        <v>164</v>
      </c>
      <c r="AU278" s="277" t="s">
        <v>83</v>
      </c>
      <c r="AV278" s="276" t="s">
        <v>83</v>
      </c>
      <c r="AW278" s="276" t="s">
        <v>30</v>
      </c>
      <c r="AX278" s="276" t="s">
        <v>73</v>
      </c>
      <c r="AY278" s="277" t="s">
        <v>156</v>
      </c>
    </row>
    <row r="279" spans="1:65" s="291" customFormat="1">
      <c r="B279" s="386"/>
      <c r="D279" s="273" t="s">
        <v>164</v>
      </c>
      <c r="E279" s="292" t="s">
        <v>1</v>
      </c>
      <c r="F279" s="293" t="s">
        <v>303</v>
      </c>
      <c r="H279" s="294">
        <v>220.01</v>
      </c>
      <c r="I279" s="121"/>
      <c r="L279" s="386"/>
      <c r="M279" s="387"/>
      <c r="N279" s="388"/>
      <c r="O279" s="388"/>
      <c r="P279" s="388"/>
      <c r="Q279" s="388"/>
      <c r="R279" s="388"/>
      <c r="S279" s="388"/>
      <c r="T279" s="389"/>
      <c r="AT279" s="292" t="s">
        <v>164</v>
      </c>
      <c r="AU279" s="292" t="s">
        <v>83</v>
      </c>
      <c r="AV279" s="291" t="s">
        <v>170</v>
      </c>
      <c r="AW279" s="291" t="s">
        <v>30</v>
      </c>
      <c r="AX279" s="291" t="s">
        <v>73</v>
      </c>
      <c r="AY279" s="292" t="s">
        <v>156</v>
      </c>
    </row>
    <row r="280" spans="1:65" s="272" customFormat="1">
      <c r="B280" s="369"/>
      <c r="D280" s="273" t="s">
        <v>164</v>
      </c>
      <c r="E280" s="274" t="s">
        <v>1</v>
      </c>
      <c r="F280" s="275" t="s">
        <v>725</v>
      </c>
      <c r="H280" s="274" t="s">
        <v>1</v>
      </c>
      <c r="I280" s="96"/>
      <c r="L280" s="369"/>
      <c r="M280" s="370"/>
      <c r="N280" s="371"/>
      <c r="O280" s="371"/>
      <c r="P280" s="371"/>
      <c r="Q280" s="371"/>
      <c r="R280" s="371"/>
      <c r="S280" s="371"/>
      <c r="T280" s="372"/>
      <c r="AT280" s="274" t="s">
        <v>164</v>
      </c>
      <c r="AU280" s="274" t="s">
        <v>83</v>
      </c>
      <c r="AV280" s="272" t="s">
        <v>81</v>
      </c>
      <c r="AW280" s="272" t="s">
        <v>30</v>
      </c>
      <c r="AX280" s="272" t="s">
        <v>73</v>
      </c>
      <c r="AY280" s="274" t="s">
        <v>156</v>
      </c>
    </row>
    <row r="281" spans="1:65" s="276" customFormat="1">
      <c r="B281" s="373"/>
      <c r="D281" s="273" t="s">
        <v>164</v>
      </c>
      <c r="E281" s="277" t="s">
        <v>1</v>
      </c>
      <c r="F281" s="278" t="s">
        <v>726</v>
      </c>
      <c r="H281" s="279">
        <v>376.5</v>
      </c>
      <c r="I281" s="102"/>
      <c r="L281" s="373"/>
      <c r="M281" s="374"/>
      <c r="N281" s="375"/>
      <c r="O281" s="375"/>
      <c r="P281" s="375"/>
      <c r="Q281" s="375"/>
      <c r="R281" s="375"/>
      <c r="S281" s="375"/>
      <c r="T281" s="376"/>
      <c r="AT281" s="277" t="s">
        <v>164</v>
      </c>
      <c r="AU281" s="277" t="s">
        <v>83</v>
      </c>
      <c r="AV281" s="276" t="s">
        <v>83</v>
      </c>
      <c r="AW281" s="276" t="s">
        <v>30</v>
      </c>
      <c r="AX281" s="276" t="s">
        <v>73</v>
      </c>
      <c r="AY281" s="277" t="s">
        <v>156</v>
      </c>
    </row>
    <row r="282" spans="1:65" s="291" customFormat="1">
      <c r="B282" s="386"/>
      <c r="D282" s="273" t="s">
        <v>164</v>
      </c>
      <c r="E282" s="292" t="s">
        <v>1</v>
      </c>
      <c r="F282" s="293" t="s">
        <v>303</v>
      </c>
      <c r="H282" s="294">
        <v>376.5</v>
      </c>
      <c r="I282" s="121"/>
      <c r="L282" s="386"/>
      <c r="M282" s="387"/>
      <c r="N282" s="388"/>
      <c r="O282" s="388"/>
      <c r="P282" s="388"/>
      <c r="Q282" s="388"/>
      <c r="R282" s="388"/>
      <c r="S282" s="388"/>
      <c r="T282" s="389"/>
      <c r="AT282" s="292" t="s">
        <v>164</v>
      </c>
      <c r="AU282" s="292" t="s">
        <v>83</v>
      </c>
      <c r="AV282" s="291" t="s">
        <v>170</v>
      </c>
      <c r="AW282" s="291" t="s">
        <v>30</v>
      </c>
      <c r="AX282" s="291" t="s">
        <v>73</v>
      </c>
      <c r="AY282" s="292" t="s">
        <v>156</v>
      </c>
    </row>
    <row r="283" spans="1:65" s="272" customFormat="1">
      <c r="B283" s="369"/>
      <c r="D283" s="273" t="s">
        <v>164</v>
      </c>
      <c r="E283" s="274" t="s">
        <v>1</v>
      </c>
      <c r="F283" s="275" t="s">
        <v>727</v>
      </c>
      <c r="H283" s="274" t="s">
        <v>1</v>
      </c>
      <c r="I283" s="96"/>
      <c r="L283" s="369"/>
      <c r="M283" s="370"/>
      <c r="N283" s="371"/>
      <c r="O283" s="371"/>
      <c r="P283" s="371"/>
      <c r="Q283" s="371"/>
      <c r="R283" s="371"/>
      <c r="S283" s="371"/>
      <c r="T283" s="372"/>
      <c r="AT283" s="274" t="s">
        <v>164</v>
      </c>
      <c r="AU283" s="274" t="s">
        <v>83</v>
      </c>
      <c r="AV283" s="272" t="s">
        <v>81</v>
      </c>
      <c r="AW283" s="272" t="s">
        <v>30</v>
      </c>
      <c r="AX283" s="272" t="s">
        <v>73</v>
      </c>
      <c r="AY283" s="274" t="s">
        <v>156</v>
      </c>
    </row>
    <row r="284" spans="1:65" s="276" customFormat="1">
      <c r="B284" s="373"/>
      <c r="D284" s="273" t="s">
        <v>164</v>
      </c>
      <c r="E284" s="277" t="s">
        <v>1</v>
      </c>
      <c r="F284" s="278" t="s">
        <v>728</v>
      </c>
      <c r="H284" s="279">
        <v>26.24</v>
      </c>
      <c r="I284" s="102"/>
      <c r="L284" s="373"/>
      <c r="M284" s="374"/>
      <c r="N284" s="375"/>
      <c r="O284" s="375"/>
      <c r="P284" s="375"/>
      <c r="Q284" s="375"/>
      <c r="R284" s="375"/>
      <c r="S284" s="375"/>
      <c r="T284" s="376"/>
      <c r="AT284" s="277" t="s">
        <v>164</v>
      </c>
      <c r="AU284" s="277" t="s">
        <v>83</v>
      </c>
      <c r="AV284" s="276" t="s">
        <v>83</v>
      </c>
      <c r="AW284" s="276" t="s">
        <v>30</v>
      </c>
      <c r="AX284" s="276" t="s">
        <v>73</v>
      </c>
      <c r="AY284" s="277" t="s">
        <v>156</v>
      </c>
    </row>
    <row r="285" spans="1:65" s="276" customFormat="1">
      <c r="B285" s="373"/>
      <c r="D285" s="273" t="s">
        <v>164</v>
      </c>
      <c r="E285" s="277" t="s">
        <v>1</v>
      </c>
      <c r="F285" s="278" t="s">
        <v>729</v>
      </c>
      <c r="H285" s="279">
        <v>69.36</v>
      </c>
      <c r="I285" s="102"/>
      <c r="L285" s="373"/>
      <c r="M285" s="374"/>
      <c r="N285" s="375"/>
      <c r="O285" s="375"/>
      <c r="P285" s="375"/>
      <c r="Q285" s="375"/>
      <c r="R285" s="375"/>
      <c r="S285" s="375"/>
      <c r="T285" s="376"/>
      <c r="AT285" s="277" t="s">
        <v>164</v>
      </c>
      <c r="AU285" s="277" t="s">
        <v>83</v>
      </c>
      <c r="AV285" s="276" t="s">
        <v>83</v>
      </c>
      <c r="AW285" s="276" t="s">
        <v>30</v>
      </c>
      <c r="AX285" s="276" t="s">
        <v>73</v>
      </c>
      <c r="AY285" s="277" t="s">
        <v>156</v>
      </c>
    </row>
    <row r="286" spans="1:65" s="291" customFormat="1">
      <c r="B286" s="386"/>
      <c r="D286" s="273" t="s">
        <v>164</v>
      </c>
      <c r="E286" s="292" t="s">
        <v>1</v>
      </c>
      <c r="F286" s="293" t="s">
        <v>303</v>
      </c>
      <c r="H286" s="294">
        <v>95.6</v>
      </c>
      <c r="I286" s="121"/>
      <c r="L286" s="386"/>
      <c r="M286" s="387"/>
      <c r="N286" s="388"/>
      <c r="O286" s="388"/>
      <c r="P286" s="388"/>
      <c r="Q286" s="388"/>
      <c r="R286" s="388"/>
      <c r="S286" s="388"/>
      <c r="T286" s="389"/>
      <c r="AT286" s="292" t="s">
        <v>164</v>
      </c>
      <c r="AU286" s="292" t="s">
        <v>83</v>
      </c>
      <c r="AV286" s="291" t="s">
        <v>170</v>
      </c>
      <c r="AW286" s="291" t="s">
        <v>30</v>
      </c>
      <c r="AX286" s="291" t="s">
        <v>73</v>
      </c>
      <c r="AY286" s="292" t="s">
        <v>156</v>
      </c>
    </row>
    <row r="287" spans="1:65" s="280" customFormat="1">
      <c r="B287" s="377"/>
      <c r="D287" s="273" t="s">
        <v>164</v>
      </c>
      <c r="E287" s="281" t="s">
        <v>1</v>
      </c>
      <c r="F287" s="282" t="s">
        <v>167</v>
      </c>
      <c r="H287" s="283">
        <v>692.11</v>
      </c>
      <c r="I287" s="108"/>
      <c r="L287" s="377"/>
      <c r="M287" s="378"/>
      <c r="N287" s="379"/>
      <c r="O287" s="379"/>
      <c r="P287" s="379"/>
      <c r="Q287" s="379"/>
      <c r="R287" s="379"/>
      <c r="S287" s="379"/>
      <c r="T287" s="380"/>
      <c r="AT287" s="281" t="s">
        <v>164</v>
      </c>
      <c r="AU287" s="281" t="s">
        <v>83</v>
      </c>
      <c r="AV287" s="280" t="s">
        <v>163</v>
      </c>
      <c r="AW287" s="280" t="s">
        <v>30</v>
      </c>
      <c r="AX287" s="280" t="s">
        <v>81</v>
      </c>
      <c r="AY287" s="281" t="s">
        <v>156</v>
      </c>
    </row>
    <row r="288" spans="1:65" s="168" customFormat="1" ht="21.75" customHeight="1">
      <c r="A288" s="162"/>
      <c r="B288" s="163"/>
      <c r="C288" s="284" t="s">
        <v>7</v>
      </c>
      <c r="D288" s="284" t="s">
        <v>235</v>
      </c>
      <c r="E288" s="285" t="s">
        <v>1092</v>
      </c>
      <c r="F288" s="286" t="s">
        <v>1093</v>
      </c>
      <c r="G288" s="287" t="s">
        <v>161</v>
      </c>
      <c r="H288" s="288">
        <v>1312.3219999999999</v>
      </c>
      <c r="I288" s="112"/>
      <c r="J288" s="289">
        <f>ROUND(I288*H288,2)</f>
        <v>0</v>
      </c>
      <c r="K288" s="286" t="s">
        <v>162</v>
      </c>
      <c r="L288" s="383"/>
      <c r="M288" s="384" t="s">
        <v>1</v>
      </c>
      <c r="N288" s="385" t="s">
        <v>38</v>
      </c>
      <c r="O288" s="210"/>
      <c r="P288" s="365">
        <f>O288*H288</f>
        <v>0</v>
      </c>
      <c r="Q288" s="365">
        <v>2.5000000000000001E-3</v>
      </c>
      <c r="R288" s="365">
        <f>Q288*H288</f>
        <v>3.280805</v>
      </c>
      <c r="S288" s="365">
        <v>0</v>
      </c>
      <c r="T288" s="366">
        <f>S288*H288</f>
        <v>0</v>
      </c>
      <c r="U288" s="162"/>
      <c r="V288" s="162"/>
      <c r="W288" s="162"/>
      <c r="X288" s="162"/>
      <c r="Y288" s="162"/>
      <c r="Z288" s="162"/>
      <c r="AA288" s="162"/>
      <c r="AB288" s="162"/>
      <c r="AC288" s="162"/>
      <c r="AD288" s="162"/>
      <c r="AE288" s="162"/>
      <c r="AR288" s="367" t="s">
        <v>247</v>
      </c>
      <c r="AT288" s="367" t="s">
        <v>235</v>
      </c>
      <c r="AU288" s="367" t="s">
        <v>83</v>
      </c>
      <c r="AY288" s="141" t="s">
        <v>156</v>
      </c>
      <c r="BE288" s="368">
        <f>IF(N288="základní",J288,0)</f>
        <v>0</v>
      </c>
      <c r="BF288" s="368">
        <f>IF(N288="snížená",J288,0)</f>
        <v>0</v>
      </c>
      <c r="BG288" s="368">
        <f>IF(N288="zákl. přenesená",J288,0)</f>
        <v>0</v>
      </c>
      <c r="BH288" s="368">
        <f>IF(N288="sníž. přenesená",J288,0)</f>
        <v>0</v>
      </c>
      <c r="BI288" s="368">
        <f>IF(N288="nulová",J288,0)</f>
        <v>0</v>
      </c>
      <c r="BJ288" s="141" t="s">
        <v>81</v>
      </c>
      <c r="BK288" s="368">
        <f>ROUND(I288*H288,2)</f>
        <v>0</v>
      </c>
      <c r="BL288" s="141" t="s">
        <v>201</v>
      </c>
      <c r="BM288" s="367" t="s">
        <v>280</v>
      </c>
    </row>
    <row r="289" spans="1:65" s="272" customFormat="1">
      <c r="B289" s="369"/>
      <c r="D289" s="273" t="s">
        <v>164</v>
      </c>
      <c r="E289" s="274" t="s">
        <v>1</v>
      </c>
      <c r="F289" s="275" t="s">
        <v>1094</v>
      </c>
      <c r="H289" s="274" t="s">
        <v>1</v>
      </c>
      <c r="I289" s="96"/>
      <c r="L289" s="369"/>
      <c r="M289" s="370"/>
      <c r="N289" s="371"/>
      <c r="O289" s="371"/>
      <c r="P289" s="371"/>
      <c r="Q289" s="371"/>
      <c r="R289" s="371"/>
      <c r="S289" s="371"/>
      <c r="T289" s="372"/>
      <c r="AT289" s="274" t="s">
        <v>164</v>
      </c>
      <c r="AU289" s="274" t="s">
        <v>83</v>
      </c>
      <c r="AV289" s="272" t="s">
        <v>81</v>
      </c>
      <c r="AW289" s="272" t="s">
        <v>30</v>
      </c>
      <c r="AX289" s="272" t="s">
        <v>73</v>
      </c>
      <c r="AY289" s="274" t="s">
        <v>156</v>
      </c>
    </row>
    <row r="290" spans="1:65" s="272" customFormat="1">
      <c r="B290" s="369"/>
      <c r="D290" s="273" t="s">
        <v>164</v>
      </c>
      <c r="E290" s="274" t="s">
        <v>1</v>
      </c>
      <c r="F290" s="275" t="s">
        <v>723</v>
      </c>
      <c r="H290" s="274" t="s">
        <v>1</v>
      </c>
      <c r="I290" s="96"/>
      <c r="L290" s="369"/>
      <c r="M290" s="370"/>
      <c r="N290" s="371"/>
      <c r="O290" s="371"/>
      <c r="P290" s="371"/>
      <c r="Q290" s="371"/>
      <c r="R290" s="371"/>
      <c r="S290" s="371"/>
      <c r="T290" s="372"/>
      <c r="AT290" s="274" t="s">
        <v>164</v>
      </c>
      <c r="AU290" s="274" t="s">
        <v>83</v>
      </c>
      <c r="AV290" s="272" t="s">
        <v>81</v>
      </c>
      <c r="AW290" s="272" t="s">
        <v>30</v>
      </c>
      <c r="AX290" s="272" t="s">
        <v>73</v>
      </c>
      <c r="AY290" s="274" t="s">
        <v>156</v>
      </c>
    </row>
    <row r="291" spans="1:65" s="276" customFormat="1">
      <c r="B291" s="373"/>
      <c r="D291" s="273" t="s">
        <v>164</v>
      </c>
      <c r="E291" s="277" t="s">
        <v>1</v>
      </c>
      <c r="F291" s="278" t="s">
        <v>724</v>
      </c>
      <c r="H291" s="279">
        <v>220.01</v>
      </c>
      <c r="I291" s="102"/>
      <c r="L291" s="373"/>
      <c r="M291" s="374"/>
      <c r="N291" s="375"/>
      <c r="O291" s="375"/>
      <c r="P291" s="375"/>
      <c r="Q291" s="375"/>
      <c r="R291" s="375"/>
      <c r="S291" s="375"/>
      <c r="T291" s="376"/>
      <c r="AT291" s="277" t="s">
        <v>164</v>
      </c>
      <c r="AU291" s="277" t="s">
        <v>83</v>
      </c>
      <c r="AV291" s="276" t="s">
        <v>83</v>
      </c>
      <c r="AW291" s="276" t="s">
        <v>30</v>
      </c>
      <c r="AX291" s="276" t="s">
        <v>73</v>
      </c>
      <c r="AY291" s="277" t="s">
        <v>156</v>
      </c>
    </row>
    <row r="292" spans="1:65" s="291" customFormat="1">
      <c r="B292" s="386"/>
      <c r="D292" s="273" t="s">
        <v>164</v>
      </c>
      <c r="E292" s="292" t="s">
        <v>1</v>
      </c>
      <c r="F292" s="293" t="s">
        <v>303</v>
      </c>
      <c r="H292" s="294">
        <v>220.01</v>
      </c>
      <c r="I292" s="121"/>
      <c r="L292" s="386"/>
      <c r="M292" s="387"/>
      <c r="N292" s="388"/>
      <c r="O292" s="388"/>
      <c r="P292" s="388"/>
      <c r="Q292" s="388"/>
      <c r="R292" s="388"/>
      <c r="S292" s="388"/>
      <c r="T292" s="389"/>
      <c r="AT292" s="292" t="s">
        <v>164</v>
      </c>
      <c r="AU292" s="292" t="s">
        <v>83</v>
      </c>
      <c r="AV292" s="291" t="s">
        <v>170</v>
      </c>
      <c r="AW292" s="291" t="s">
        <v>30</v>
      </c>
      <c r="AX292" s="291" t="s">
        <v>73</v>
      </c>
      <c r="AY292" s="292" t="s">
        <v>156</v>
      </c>
    </row>
    <row r="293" spans="1:65" s="272" customFormat="1">
      <c r="B293" s="369"/>
      <c r="D293" s="273" t="s">
        <v>164</v>
      </c>
      <c r="E293" s="274" t="s">
        <v>1</v>
      </c>
      <c r="F293" s="275" t="s">
        <v>725</v>
      </c>
      <c r="H293" s="274" t="s">
        <v>1</v>
      </c>
      <c r="I293" s="96"/>
      <c r="L293" s="369"/>
      <c r="M293" s="370"/>
      <c r="N293" s="371"/>
      <c r="O293" s="371"/>
      <c r="P293" s="371"/>
      <c r="Q293" s="371"/>
      <c r="R293" s="371"/>
      <c r="S293" s="371"/>
      <c r="T293" s="372"/>
      <c r="AT293" s="274" t="s">
        <v>164</v>
      </c>
      <c r="AU293" s="274" t="s">
        <v>83</v>
      </c>
      <c r="AV293" s="272" t="s">
        <v>81</v>
      </c>
      <c r="AW293" s="272" t="s">
        <v>30</v>
      </c>
      <c r="AX293" s="272" t="s">
        <v>73</v>
      </c>
      <c r="AY293" s="274" t="s">
        <v>156</v>
      </c>
    </row>
    <row r="294" spans="1:65" s="276" customFormat="1">
      <c r="B294" s="373"/>
      <c r="D294" s="273" t="s">
        <v>164</v>
      </c>
      <c r="E294" s="277" t="s">
        <v>1</v>
      </c>
      <c r="F294" s="278" t="s">
        <v>726</v>
      </c>
      <c r="H294" s="279">
        <v>376.5</v>
      </c>
      <c r="I294" s="102"/>
      <c r="L294" s="373"/>
      <c r="M294" s="374"/>
      <c r="N294" s="375"/>
      <c r="O294" s="375"/>
      <c r="P294" s="375"/>
      <c r="Q294" s="375"/>
      <c r="R294" s="375"/>
      <c r="S294" s="375"/>
      <c r="T294" s="376"/>
      <c r="AT294" s="277" t="s">
        <v>164</v>
      </c>
      <c r="AU294" s="277" t="s">
        <v>83</v>
      </c>
      <c r="AV294" s="276" t="s">
        <v>83</v>
      </c>
      <c r="AW294" s="276" t="s">
        <v>30</v>
      </c>
      <c r="AX294" s="276" t="s">
        <v>73</v>
      </c>
      <c r="AY294" s="277" t="s">
        <v>156</v>
      </c>
    </row>
    <row r="295" spans="1:65" s="291" customFormat="1">
      <c r="B295" s="386"/>
      <c r="D295" s="273" t="s">
        <v>164</v>
      </c>
      <c r="E295" s="292" t="s">
        <v>1</v>
      </c>
      <c r="F295" s="293" t="s">
        <v>303</v>
      </c>
      <c r="H295" s="294">
        <v>376.5</v>
      </c>
      <c r="I295" s="121"/>
      <c r="L295" s="386"/>
      <c r="M295" s="387"/>
      <c r="N295" s="388"/>
      <c r="O295" s="388"/>
      <c r="P295" s="388"/>
      <c r="Q295" s="388"/>
      <c r="R295" s="388"/>
      <c r="S295" s="388"/>
      <c r="T295" s="389"/>
      <c r="AT295" s="292" t="s">
        <v>164</v>
      </c>
      <c r="AU295" s="292" t="s">
        <v>83</v>
      </c>
      <c r="AV295" s="291" t="s">
        <v>170</v>
      </c>
      <c r="AW295" s="291" t="s">
        <v>30</v>
      </c>
      <c r="AX295" s="291" t="s">
        <v>73</v>
      </c>
      <c r="AY295" s="292" t="s">
        <v>156</v>
      </c>
    </row>
    <row r="296" spans="1:65" s="280" customFormat="1">
      <c r="B296" s="377"/>
      <c r="D296" s="273" t="s">
        <v>164</v>
      </c>
      <c r="E296" s="281" t="s">
        <v>1</v>
      </c>
      <c r="F296" s="282" t="s">
        <v>167</v>
      </c>
      <c r="H296" s="283">
        <v>596.51</v>
      </c>
      <c r="I296" s="108"/>
      <c r="L296" s="377"/>
      <c r="M296" s="378"/>
      <c r="N296" s="379"/>
      <c r="O296" s="379"/>
      <c r="P296" s="379"/>
      <c r="Q296" s="379"/>
      <c r="R296" s="379"/>
      <c r="S296" s="379"/>
      <c r="T296" s="380"/>
      <c r="AT296" s="281" t="s">
        <v>164</v>
      </c>
      <c r="AU296" s="281" t="s">
        <v>83</v>
      </c>
      <c r="AV296" s="280" t="s">
        <v>163</v>
      </c>
      <c r="AW296" s="280" t="s">
        <v>30</v>
      </c>
      <c r="AX296" s="280" t="s">
        <v>73</v>
      </c>
      <c r="AY296" s="281" t="s">
        <v>156</v>
      </c>
    </row>
    <row r="297" spans="1:65" s="276" customFormat="1">
      <c r="B297" s="373"/>
      <c r="D297" s="273" t="s">
        <v>164</v>
      </c>
      <c r="E297" s="277" t="s">
        <v>1</v>
      </c>
      <c r="F297" s="278" t="s">
        <v>1095</v>
      </c>
      <c r="H297" s="279">
        <v>1193.02</v>
      </c>
      <c r="I297" s="102"/>
      <c r="L297" s="373"/>
      <c r="M297" s="374"/>
      <c r="N297" s="375"/>
      <c r="O297" s="375"/>
      <c r="P297" s="375"/>
      <c r="Q297" s="375"/>
      <c r="R297" s="375"/>
      <c r="S297" s="375"/>
      <c r="T297" s="376"/>
      <c r="AT297" s="277" t="s">
        <v>164</v>
      </c>
      <c r="AU297" s="277" t="s">
        <v>83</v>
      </c>
      <c r="AV297" s="276" t="s">
        <v>83</v>
      </c>
      <c r="AW297" s="276" t="s">
        <v>30</v>
      </c>
      <c r="AX297" s="276" t="s">
        <v>73</v>
      </c>
      <c r="AY297" s="277" t="s">
        <v>156</v>
      </c>
    </row>
    <row r="298" spans="1:65" s="280" customFormat="1">
      <c r="B298" s="377"/>
      <c r="D298" s="273" t="s">
        <v>164</v>
      </c>
      <c r="E298" s="281" t="s">
        <v>1</v>
      </c>
      <c r="F298" s="282" t="s">
        <v>167</v>
      </c>
      <c r="H298" s="283">
        <v>1193.02</v>
      </c>
      <c r="I298" s="108"/>
      <c r="L298" s="377"/>
      <c r="M298" s="378"/>
      <c r="N298" s="379"/>
      <c r="O298" s="379"/>
      <c r="P298" s="379"/>
      <c r="Q298" s="379"/>
      <c r="R298" s="379"/>
      <c r="S298" s="379"/>
      <c r="T298" s="380"/>
      <c r="AT298" s="281" t="s">
        <v>164</v>
      </c>
      <c r="AU298" s="281" t="s">
        <v>83</v>
      </c>
      <c r="AV298" s="280" t="s">
        <v>163</v>
      </c>
      <c r="AW298" s="280" t="s">
        <v>30</v>
      </c>
      <c r="AX298" s="280" t="s">
        <v>73</v>
      </c>
      <c r="AY298" s="281" t="s">
        <v>156</v>
      </c>
    </row>
    <row r="299" spans="1:65" s="276" customFormat="1">
      <c r="B299" s="373"/>
      <c r="D299" s="273" t="s">
        <v>164</v>
      </c>
      <c r="E299" s="277" t="s">
        <v>1</v>
      </c>
      <c r="F299" s="278" t="s">
        <v>1096</v>
      </c>
      <c r="H299" s="279">
        <v>1312.3219999999999</v>
      </c>
      <c r="I299" s="102"/>
      <c r="L299" s="373"/>
      <c r="M299" s="374"/>
      <c r="N299" s="375"/>
      <c r="O299" s="375"/>
      <c r="P299" s="375"/>
      <c r="Q299" s="375"/>
      <c r="R299" s="375"/>
      <c r="S299" s="375"/>
      <c r="T299" s="376"/>
      <c r="AT299" s="277" t="s">
        <v>164</v>
      </c>
      <c r="AU299" s="277" t="s">
        <v>83</v>
      </c>
      <c r="AV299" s="276" t="s">
        <v>83</v>
      </c>
      <c r="AW299" s="276" t="s">
        <v>30</v>
      </c>
      <c r="AX299" s="276" t="s">
        <v>73</v>
      </c>
      <c r="AY299" s="277" t="s">
        <v>156</v>
      </c>
    </row>
    <row r="300" spans="1:65" s="280" customFormat="1">
      <c r="B300" s="377"/>
      <c r="D300" s="273" t="s">
        <v>164</v>
      </c>
      <c r="E300" s="281" t="s">
        <v>1</v>
      </c>
      <c r="F300" s="282" t="s">
        <v>167</v>
      </c>
      <c r="H300" s="283">
        <v>1312.3219999999999</v>
      </c>
      <c r="I300" s="108"/>
      <c r="L300" s="377"/>
      <c r="M300" s="378"/>
      <c r="N300" s="379"/>
      <c r="O300" s="379"/>
      <c r="P300" s="379"/>
      <c r="Q300" s="379"/>
      <c r="R300" s="379"/>
      <c r="S300" s="379"/>
      <c r="T300" s="380"/>
      <c r="AT300" s="281" t="s">
        <v>164</v>
      </c>
      <c r="AU300" s="281" t="s">
        <v>83</v>
      </c>
      <c r="AV300" s="280" t="s">
        <v>163</v>
      </c>
      <c r="AW300" s="280" t="s">
        <v>30</v>
      </c>
      <c r="AX300" s="280" t="s">
        <v>81</v>
      </c>
      <c r="AY300" s="281" t="s">
        <v>156</v>
      </c>
    </row>
    <row r="301" spans="1:65" s="168" customFormat="1" ht="21.75" customHeight="1">
      <c r="A301" s="162"/>
      <c r="B301" s="163"/>
      <c r="C301" s="284" t="s">
        <v>219</v>
      </c>
      <c r="D301" s="284" t="s">
        <v>235</v>
      </c>
      <c r="E301" s="285" t="s">
        <v>731</v>
      </c>
      <c r="F301" s="286" t="s">
        <v>732</v>
      </c>
      <c r="G301" s="287" t="s">
        <v>161</v>
      </c>
      <c r="H301" s="288">
        <v>105.16</v>
      </c>
      <c r="I301" s="112"/>
      <c r="J301" s="289">
        <f>ROUND(I301*H301,2)</f>
        <v>0</v>
      </c>
      <c r="K301" s="286" t="s">
        <v>162</v>
      </c>
      <c r="L301" s="383"/>
      <c r="M301" s="384" t="s">
        <v>1</v>
      </c>
      <c r="N301" s="385" t="s">
        <v>38</v>
      </c>
      <c r="O301" s="210"/>
      <c r="P301" s="365">
        <f>O301*H301</f>
        <v>0</v>
      </c>
      <c r="Q301" s="365">
        <v>1.5E-3</v>
      </c>
      <c r="R301" s="365">
        <f>Q301*H301</f>
        <v>0.15773999999999999</v>
      </c>
      <c r="S301" s="365">
        <v>0</v>
      </c>
      <c r="T301" s="366">
        <f>S301*H301</f>
        <v>0</v>
      </c>
      <c r="U301" s="162"/>
      <c r="V301" s="162"/>
      <c r="W301" s="162"/>
      <c r="X301" s="162"/>
      <c r="Y301" s="162"/>
      <c r="Z301" s="162"/>
      <c r="AA301" s="162"/>
      <c r="AB301" s="162"/>
      <c r="AC301" s="162"/>
      <c r="AD301" s="162"/>
      <c r="AE301" s="162"/>
      <c r="AR301" s="367" t="s">
        <v>247</v>
      </c>
      <c r="AT301" s="367" t="s">
        <v>235</v>
      </c>
      <c r="AU301" s="367" t="s">
        <v>83</v>
      </c>
      <c r="AY301" s="141" t="s">
        <v>156</v>
      </c>
      <c r="BE301" s="368">
        <f>IF(N301="základní",J301,0)</f>
        <v>0</v>
      </c>
      <c r="BF301" s="368">
        <f>IF(N301="snížená",J301,0)</f>
        <v>0</v>
      </c>
      <c r="BG301" s="368">
        <f>IF(N301="zákl. přenesená",J301,0)</f>
        <v>0</v>
      </c>
      <c r="BH301" s="368">
        <f>IF(N301="sníž. přenesená",J301,0)</f>
        <v>0</v>
      </c>
      <c r="BI301" s="368">
        <f>IF(N301="nulová",J301,0)</f>
        <v>0</v>
      </c>
      <c r="BJ301" s="141" t="s">
        <v>81</v>
      </c>
      <c r="BK301" s="368">
        <f>ROUND(I301*H301,2)</f>
        <v>0</v>
      </c>
      <c r="BL301" s="141" t="s">
        <v>201</v>
      </c>
      <c r="BM301" s="367" t="s">
        <v>283</v>
      </c>
    </row>
    <row r="302" spans="1:65" s="272" customFormat="1">
      <c r="B302" s="369"/>
      <c r="D302" s="273" t="s">
        <v>164</v>
      </c>
      <c r="E302" s="274" t="s">
        <v>1</v>
      </c>
      <c r="F302" s="275" t="s">
        <v>722</v>
      </c>
      <c r="H302" s="274" t="s">
        <v>1</v>
      </c>
      <c r="I302" s="96"/>
      <c r="L302" s="369"/>
      <c r="M302" s="370"/>
      <c r="N302" s="371"/>
      <c r="O302" s="371"/>
      <c r="P302" s="371"/>
      <c r="Q302" s="371"/>
      <c r="R302" s="371"/>
      <c r="S302" s="371"/>
      <c r="T302" s="372"/>
      <c r="AT302" s="274" t="s">
        <v>164</v>
      </c>
      <c r="AU302" s="274" t="s">
        <v>83</v>
      </c>
      <c r="AV302" s="272" t="s">
        <v>81</v>
      </c>
      <c r="AW302" s="272" t="s">
        <v>30</v>
      </c>
      <c r="AX302" s="272" t="s">
        <v>73</v>
      </c>
      <c r="AY302" s="274" t="s">
        <v>156</v>
      </c>
    </row>
    <row r="303" spans="1:65" s="272" customFormat="1">
      <c r="B303" s="369"/>
      <c r="D303" s="273" t="s">
        <v>164</v>
      </c>
      <c r="E303" s="274" t="s">
        <v>1</v>
      </c>
      <c r="F303" s="275" t="s">
        <v>727</v>
      </c>
      <c r="H303" s="274" t="s">
        <v>1</v>
      </c>
      <c r="I303" s="96"/>
      <c r="L303" s="369"/>
      <c r="M303" s="370"/>
      <c r="N303" s="371"/>
      <c r="O303" s="371"/>
      <c r="P303" s="371"/>
      <c r="Q303" s="371"/>
      <c r="R303" s="371"/>
      <c r="S303" s="371"/>
      <c r="T303" s="372"/>
      <c r="AT303" s="274" t="s">
        <v>164</v>
      </c>
      <c r="AU303" s="274" t="s">
        <v>83</v>
      </c>
      <c r="AV303" s="272" t="s">
        <v>81</v>
      </c>
      <c r="AW303" s="272" t="s">
        <v>30</v>
      </c>
      <c r="AX303" s="272" t="s">
        <v>73</v>
      </c>
      <c r="AY303" s="274" t="s">
        <v>156</v>
      </c>
    </row>
    <row r="304" spans="1:65" s="276" customFormat="1">
      <c r="B304" s="373"/>
      <c r="D304" s="273" t="s">
        <v>164</v>
      </c>
      <c r="E304" s="277" t="s">
        <v>1</v>
      </c>
      <c r="F304" s="278" t="s">
        <v>728</v>
      </c>
      <c r="H304" s="279">
        <v>26.24</v>
      </c>
      <c r="I304" s="102"/>
      <c r="L304" s="373"/>
      <c r="M304" s="374"/>
      <c r="N304" s="375"/>
      <c r="O304" s="375"/>
      <c r="P304" s="375"/>
      <c r="Q304" s="375"/>
      <c r="R304" s="375"/>
      <c r="S304" s="375"/>
      <c r="T304" s="376"/>
      <c r="AT304" s="277" t="s">
        <v>164</v>
      </c>
      <c r="AU304" s="277" t="s">
        <v>83</v>
      </c>
      <c r="AV304" s="276" t="s">
        <v>83</v>
      </c>
      <c r="AW304" s="276" t="s">
        <v>30</v>
      </c>
      <c r="AX304" s="276" t="s">
        <v>73</v>
      </c>
      <c r="AY304" s="277" t="s">
        <v>156</v>
      </c>
    </row>
    <row r="305" spans="1:65" s="276" customFormat="1">
      <c r="B305" s="373"/>
      <c r="D305" s="273" t="s">
        <v>164</v>
      </c>
      <c r="E305" s="277" t="s">
        <v>1</v>
      </c>
      <c r="F305" s="278" t="s">
        <v>729</v>
      </c>
      <c r="H305" s="279">
        <v>69.36</v>
      </c>
      <c r="I305" s="102"/>
      <c r="L305" s="373"/>
      <c r="M305" s="374"/>
      <c r="N305" s="375"/>
      <c r="O305" s="375"/>
      <c r="P305" s="375"/>
      <c r="Q305" s="375"/>
      <c r="R305" s="375"/>
      <c r="S305" s="375"/>
      <c r="T305" s="376"/>
      <c r="AT305" s="277" t="s">
        <v>164</v>
      </c>
      <c r="AU305" s="277" t="s">
        <v>83</v>
      </c>
      <c r="AV305" s="276" t="s">
        <v>83</v>
      </c>
      <c r="AW305" s="276" t="s">
        <v>30</v>
      </c>
      <c r="AX305" s="276" t="s">
        <v>73</v>
      </c>
      <c r="AY305" s="277" t="s">
        <v>156</v>
      </c>
    </row>
    <row r="306" spans="1:65" s="280" customFormat="1">
      <c r="B306" s="377"/>
      <c r="D306" s="273" t="s">
        <v>164</v>
      </c>
      <c r="E306" s="281" t="s">
        <v>1</v>
      </c>
      <c r="F306" s="282" t="s">
        <v>167</v>
      </c>
      <c r="H306" s="283">
        <v>95.6</v>
      </c>
      <c r="I306" s="108"/>
      <c r="L306" s="377"/>
      <c r="M306" s="378"/>
      <c r="N306" s="379"/>
      <c r="O306" s="379"/>
      <c r="P306" s="379"/>
      <c r="Q306" s="379"/>
      <c r="R306" s="379"/>
      <c r="S306" s="379"/>
      <c r="T306" s="380"/>
      <c r="AT306" s="281" t="s">
        <v>164</v>
      </c>
      <c r="AU306" s="281" t="s">
        <v>83</v>
      </c>
      <c r="AV306" s="280" t="s">
        <v>163</v>
      </c>
      <c r="AW306" s="280" t="s">
        <v>30</v>
      </c>
      <c r="AX306" s="280" t="s">
        <v>73</v>
      </c>
      <c r="AY306" s="281" t="s">
        <v>156</v>
      </c>
    </row>
    <row r="307" spans="1:65" s="276" customFormat="1">
      <c r="B307" s="373"/>
      <c r="D307" s="273" t="s">
        <v>164</v>
      </c>
      <c r="E307" s="277" t="s">
        <v>1</v>
      </c>
      <c r="F307" s="278" t="s">
        <v>734</v>
      </c>
      <c r="H307" s="279">
        <v>105.16</v>
      </c>
      <c r="I307" s="102"/>
      <c r="L307" s="373"/>
      <c r="M307" s="374"/>
      <c r="N307" s="375"/>
      <c r="O307" s="375"/>
      <c r="P307" s="375"/>
      <c r="Q307" s="375"/>
      <c r="R307" s="375"/>
      <c r="S307" s="375"/>
      <c r="T307" s="376"/>
      <c r="AT307" s="277" t="s">
        <v>164</v>
      </c>
      <c r="AU307" s="277" t="s">
        <v>83</v>
      </c>
      <c r="AV307" s="276" t="s">
        <v>83</v>
      </c>
      <c r="AW307" s="276" t="s">
        <v>30</v>
      </c>
      <c r="AX307" s="276" t="s">
        <v>73</v>
      </c>
      <c r="AY307" s="277" t="s">
        <v>156</v>
      </c>
    </row>
    <row r="308" spans="1:65" s="280" customFormat="1">
      <c r="B308" s="377"/>
      <c r="D308" s="273" t="s">
        <v>164</v>
      </c>
      <c r="E308" s="281" t="s">
        <v>1</v>
      </c>
      <c r="F308" s="282" t="s">
        <v>167</v>
      </c>
      <c r="H308" s="283">
        <v>105.16</v>
      </c>
      <c r="I308" s="108"/>
      <c r="L308" s="377"/>
      <c r="M308" s="378"/>
      <c r="N308" s="379"/>
      <c r="O308" s="379"/>
      <c r="P308" s="379"/>
      <c r="Q308" s="379"/>
      <c r="R308" s="379"/>
      <c r="S308" s="379"/>
      <c r="T308" s="380"/>
      <c r="AT308" s="281" t="s">
        <v>164</v>
      </c>
      <c r="AU308" s="281" t="s">
        <v>83</v>
      </c>
      <c r="AV308" s="280" t="s">
        <v>163</v>
      </c>
      <c r="AW308" s="280" t="s">
        <v>30</v>
      </c>
      <c r="AX308" s="280" t="s">
        <v>81</v>
      </c>
      <c r="AY308" s="281" t="s">
        <v>156</v>
      </c>
    </row>
    <row r="309" spans="1:65" s="168" customFormat="1" ht="24.2" customHeight="1">
      <c r="A309" s="162"/>
      <c r="B309" s="163"/>
      <c r="C309" s="266" t="s">
        <v>277</v>
      </c>
      <c r="D309" s="266" t="s">
        <v>158</v>
      </c>
      <c r="E309" s="267" t="s">
        <v>736</v>
      </c>
      <c r="F309" s="268" t="s">
        <v>737</v>
      </c>
      <c r="G309" s="269" t="s">
        <v>161</v>
      </c>
      <c r="H309" s="270">
        <v>95.6</v>
      </c>
      <c r="I309" s="87"/>
      <c r="J309" s="271">
        <f>ROUND(I309*H309,2)</f>
        <v>0</v>
      </c>
      <c r="K309" s="268" t="s">
        <v>162</v>
      </c>
      <c r="L309" s="163"/>
      <c r="M309" s="363" t="s">
        <v>1</v>
      </c>
      <c r="N309" s="364" t="s">
        <v>38</v>
      </c>
      <c r="O309" s="210"/>
      <c r="P309" s="365">
        <f>O309*H309</f>
        <v>0</v>
      </c>
      <c r="Q309" s="365">
        <v>5.0000000000000002E-5</v>
      </c>
      <c r="R309" s="365">
        <f>Q309*H309</f>
        <v>4.7799999999999995E-3</v>
      </c>
      <c r="S309" s="365">
        <v>0</v>
      </c>
      <c r="T309" s="366">
        <f>S309*H309</f>
        <v>0</v>
      </c>
      <c r="U309" s="162"/>
      <c r="V309" s="162"/>
      <c r="W309" s="162"/>
      <c r="X309" s="162"/>
      <c r="Y309" s="162"/>
      <c r="Z309" s="162"/>
      <c r="AA309" s="162"/>
      <c r="AB309" s="162"/>
      <c r="AC309" s="162"/>
      <c r="AD309" s="162"/>
      <c r="AE309" s="162"/>
      <c r="AR309" s="367" t="s">
        <v>201</v>
      </c>
      <c r="AT309" s="367" t="s">
        <v>158</v>
      </c>
      <c r="AU309" s="367" t="s">
        <v>83</v>
      </c>
      <c r="AY309" s="141" t="s">
        <v>156</v>
      </c>
      <c r="BE309" s="368">
        <f>IF(N309="základní",J309,0)</f>
        <v>0</v>
      </c>
      <c r="BF309" s="368">
        <f>IF(N309="snížená",J309,0)</f>
        <v>0</v>
      </c>
      <c r="BG309" s="368">
        <f>IF(N309="zákl. přenesená",J309,0)</f>
        <v>0</v>
      </c>
      <c r="BH309" s="368">
        <f>IF(N309="sníž. přenesená",J309,0)</f>
        <v>0</v>
      </c>
      <c r="BI309" s="368">
        <f>IF(N309="nulová",J309,0)</f>
        <v>0</v>
      </c>
      <c r="BJ309" s="141" t="s">
        <v>81</v>
      </c>
      <c r="BK309" s="368">
        <f>ROUND(I309*H309,2)</f>
        <v>0</v>
      </c>
      <c r="BL309" s="141" t="s">
        <v>201</v>
      </c>
      <c r="BM309" s="367" t="s">
        <v>341</v>
      </c>
    </row>
    <row r="310" spans="1:65" s="272" customFormat="1">
      <c r="B310" s="369"/>
      <c r="D310" s="273" t="s">
        <v>164</v>
      </c>
      <c r="E310" s="274" t="s">
        <v>1</v>
      </c>
      <c r="F310" s="275" t="s">
        <v>727</v>
      </c>
      <c r="H310" s="274" t="s">
        <v>1</v>
      </c>
      <c r="I310" s="96"/>
      <c r="L310" s="369"/>
      <c r="M310" s="370"/>
      <c r="N310" s="371"/>
      <c r="O310" s="371"/>
      <c r="P310" s="371"/>
      <c r="Q310" s="371"/>
      <c r="R310" s="371"/>
      <c r="S310" s="371"/>
      <c r="T310" s="372"/>
      <c r="AT310" s="274" t="s">
        <v>164</v>
      </c>
      <c r="AU310" s="274" t="s">
        <v>83</v>
      </c>
      <c r="AV310" s="272" t="s">
        <v>81</v>
      </c>
      <c r="AW310" s="272" t="s">
        <v>30</v>
      </c>
      <c r="AX310" s="272" t="s">
        <v>73</v>
      </c>
      <c r="AY310" s="274" t="s">
        <v>156</v>
      </c>
    </row>
    <row r="311" spans="1:65" s="276" customFormat="1">
      <c r="B311" s="373"/>
      <c r="D311" s="273" t="s">
        <v>164</v>
      </c>
      <c r="E311" s="277" t="s">
        <v>1</v>
      </c>
      <c r="F311" s="278" t="s">
        <v>728</v>
      </c>
      <c r="H311" s="279">
        <v>26.24</v>
      </c>
      <c r="I311" s="102"/>
      <c r="L311" s="373"/>
      <c r="M311" s="374"/>
      <c r="N311" s="375"/>
      <c r="O311" s="375"/>
      <c r="P311" s="375"/>
      <c r="Q311" s="375"/>
      <c r="R311" s="375"/>
      <c r="S311" s="375"/>
      <c r="T311" s="376"/>
      <c r="AT311" s="277" t="s">
        <v>164</v>
      </c>
      <c r="AU311" s="277" t="s">
        <v>83</v>
      </c>
      <c r="AV311" s="276" t="s">
        <v>83</v>
      </c>
      <c r="AW311" s="276" t="s">
        <v>30</v>
      </c>
      <c r="AX311" s="276" t="s">
        <v>73</v>
      </c>
      <c r="AY311" s="277" t="s">
        <v>156</v>
      </c>
    </row>
    <row r="312" spans="1:65" s="276" customFormat="1">
      <c r="B312" s="373"/>
      <c r="D312" s="273" t="s">
        <v>164</v>
      </c>
      <c r="E312" s="277" t="s">
        <v>1</v>
      </c>
      <c r="F312" s="278" t="s">
        <v>729</v>
      </c>
      <c r="H312" s="279">
        <v>69.36</v>
      </c>
      <c r="I312" s="102"/>
      <c r="L312" s="373"/>
      <c r="M312" s="374"/>
      <c r="N312" s="375"/>
      <c r="O312" s="375"/>
      <c r="P312" s="375"/>
      <c r="Q312" s="375"/>
      <c r="R312" s="375"/>
      <c r="S312" s="375"/>
      <c r="T312" s="376"/>
      <c r="AT312" s="277" t="s">
        <v>164</v>
      </c>
      <c r="AU312" s="277" t="s">
        <v>83</v>
      </c>
      <c r="AV312" s="276" t="s">
        <v>83</v>
      </c>
      <c r="AW312" s="276" t="s">
        <v>30</v>
      </c>
      <c r="AX312" s="276" t="s">
        <v>73</v>
      </c>
      <c r="AY312" s="277" t="s">
        <v>156</v>
      </c>
    </row>
    <row r="313" spans="1:65" s="280" customFormat="1">
      <c r="B313" s="377"/>
      <c r="D313" s="273" t="s">
        <v>164</v>
      </c>
      <c r="E313" s="281" t="s">
        <v>1</v>
      </c>
      <c r="F313" s="282" t="s">
        <v>167</v>
      </c>
      <c r="H313" s="283">
        <v>95.6</v>
      </c>
      <c r="I313" s="108"/>
      <c r="L313" s="377"/>
      <c r="M313" s="378"/>
      <c r="N313" s="379"/>
      <c r="O313" s="379"/>
      <c r="P313" s="379"/>
      <c r="Q313" s="379"/>
      <c r="R313" s="379"/>
      <c r="S313" s="379"/>
      <c r="T313" s="380"/>
      <c r="AT313" s="281" t="s">
        <v>164</v>
      </c>
      <c r="AU313" s="281" t="s">
        <v>83</v>
      </c>
      <c r="AV313" s="280" t="s">
        <v>163</v>
      </c>
      <c r="AW313" s="280" t="s">
        <v>30</v>
      </c>
      <c r="AX313" s="280" t="s">
        <v>81</v>
      </c>
      <c r="AY313" s="281" t="s">
        <v>156</v>
      </c>
    </row>
    <row r="314" spans="1:65" s="168" customFormat="1" ht="24.2" customHeight="1">
      <c r="A314" s="162"/>
      <c r="B314" s="163"/>
      <c r="C314" s="266" t="s">
        <v>223</v>
      </c>
      <c r="D314" s="266" t="s">
        <v>158</v>
      </c>
      <c r="E314" s="267" t="s">
        <v>1097</v>
      </c>
      <c r="F314" s="268" t="s">
        <v>1098</v>
      </c>
      <c r="G314" s="269" t="s">
        <v>161</v>
      </c>
      <c r="H314" s="270">
        <v>596.51</v>
      </c>
      <c r="I314" s="87"/>
      <c r="J314" s="271">
        <f>ROUND(I314*H314,2)</f>
        <v>0</v>
      </c>
      <c r="K314" s="268" t="s">
        <v>162</v>
      </c>
      <c r="L314" s="163"/>
      <c r="M314" s="363" t="s">
        <v>1</v>
      </c>
      <c r="N314" s="364" t="s">
        <v>38</v>
      </c>
      <c r="O314" s="210"/>
      <c r="P314" s="365">
        <f>O314*H314</f>
        <v>0</v>
      </c>
      <c r="Q314" s="365">
        <v>6.9999999999999994E-5</v>
      </c>
      <c r="R314" s="365">
        <f>Q314*H314</f>
        <v>4.1755699999999993E-2</v>
      </c>
      <c r="S314" s="365">
        <v>0</v>
      </c>
      <c r="T314" s="366">
        <f>S314*H314</f>
        <v>0</v>
      </c>
      <c r="U314" s="162"/>
      <c r="V314" s="162"/>
      <c r="W314" s="162"/>
      <c r="X314" s="162"/>
      <c r="Y314" s="162"/>
      <c r="Z314" s="162"/>
      <c r="AA314" s="162"/>
      <c r="AB314" s="162"/>
      <c r="AC314" s="162"/>
      <c r="AD314" s="162"/>
      <c r="AE314" s="162"/>
      <c r="AR314" s="367" t="s">
        <v>201</v>
      </c>
      <c r="AT314" s="367" t="s">
        <v>158</v>
      </c>
      <c r="AU314" s="367" t="s">
        <v>83</v>
      </c>
      <c r="AY314" s="141" t="s">
        <v>156</v>
      </c>
      <c r="BE314" s="368">
        <f>IF(N314="základní",J314,0)</f>
        <v>0</v>
      </c>
      <c r="BF314" s="368">
        <f>IF(N314="snížená",J314,0)</f>
        <v>0</v>
      </c>
      <c r="BG314" s="368">
        <f>IF(N314="zákl. přenesená",J314,0)</f>
        <v>0</v>
      </c>
      <c r="BH314" s="368">
        <f>IF(N314="sníž. přenesená",J314,0)</f>
        <v>0</v>
      </c>
      <c r="BI314" s="368">
        <f>IF(N314="nulová",J314,0)</f>
        <v>0</v>
      </c>
      <c r="BJ314" s="141" t="s">
        <v>81</v>
      </c>
      <c r="BK314" s="368">
        <f>ROUND(I314*H314,2)</f>
        <v>0</v>
      </c>
      <c r="BL314" s="141" t="s">
        <v>201</v>
      </c>
      <c r="BM314" s="367" t="s">
        <v>347</v>
      </c>
    </row>
    <row r="315" spans="1:65" s="272" customFormat="1">
      <c r="B315" s="369"/>
      <c r="D315" s="273" t="s">
        <v>164</v>
      </c>
      <c r="E315" s="274" t="s">
        <v>1</v>
      </c>
      <c r="F315" s="275" t="s">
        <v>723</v>
      </c>
      <c r="H315" s="274" t="s">
        <v>1</v>
      </c>
      <c r="I315" s="96"/>
      <c r="L315" s="369"/>
      <c r="M315" s="370"/>
      <c r="N315" s="371"/>
      <c r="O315" s="371"/>
      <c r="P315" s="371"/>
      <c r="Q315" s="371"/>
      <c r="R315" s="371"/>
      <c r="S315" s="371"/>
      <c r="T315" s="372"/>
      <c r="AT315" s="274" t="s">
        <v>164</v>
      </c>
      <c r="AU315" s="274" t="s">
        <v>83</v>
      </c>
      <c r="AV315" s="272" t="s">
        <v>81</v>
      </c>
      <c r="AW315" s="272" t="s">
        <v>30</v>
      </c>
      <c r="AX315" s="272" t="s">
        <v>73</v>
      </c>
      <c r="AY315" s="274" t="s">
        <v>156</v>
      </c>
    </row>
    <row r="316" spans="1:65" s="276" customFormat="1">
      <c r="B316" s="373"/>
      <c r="D316" s="273" t="s">
        <v>164</v>
      </c>
      <c r="E316" s="277" t="s">
        <v>1</v>
      </c>
      <c r="F316" s="278" t="s">
        <v>724</v>
      </c>
      <c r="H316" s="279">
        <v>220.01</v>
      </c>
      <c r="I316" s="102"/>
      <c r="L316" s="373"/>
      <c r="M316" s="374"/>
      <c r="N316" s="375"/>
      <c r="O316" s="375"/>
      <c r="P316" s="375"/>
      <c r="Q316" s="375"/>
      <c r="R316" s="375"/>
      <c r="S316" s="375"/>
      <c r="T316" s="376"/>
      <c r="AT316" s="277" t="s">
        <v>164</v>
      </c>
      <c r="AU316" s="277" t="s">
        <v>83</v>
      </c>
      <c r="AV316" s="276" t="s">
        <v>83</v>
      </c>
      <c r="AW316" s="276" t="s">
        <v>30</v>
      </c>
      <c r="AX316" s="276" t="s">
        <v>73</v>
      </c>
      <c r="AY316" s="277" t="s">
        <v>156</v>
      </c>
    </row>
    <row r="317" spans="1:65" s="291" customFormat="1">
      <c r="B317" s="386"/>
      <c r="D317" s="273" t="s">
        <v>164</v>
      </c>
      <c r="E317" s="292" t="s">
        <v>1</v>
      </c>
      <c r="F317" s="293" t="s">
        <v>303</v>
      </c>
      <c r="H317" s="294">
        <v>220.01</v>
      </c>
      <c r="I317" s="121"/>
      <c r="L317" s="386"/>
      <c r="M317" s="387"/>
      <c r="N317" s="388"/>
      <c r="O317" s="388"/>
      <c r="P317" s="388"/>
      <c r="Q317" s="388"/>
      <c r="R317" s="388"/>
      <c r="S317" s="388"/>
      <c r="T317" s="389"/>
      <c r="AT317" s="292" t="s">
        <v>164</v>
      </c>
      <c r="AU317" s="292" t="s">
        <v>83</v>
      </c>
      <c r="AV317" s="291" t="s">
        <v>170</v>
      </c>
      <c r="AW317" s="291" t="s">
        <v>30</v>
      </c>
      <c r="AX317" s="291" t="s">
        <v>73</v>
      </c>
      <c r="AY317" s="292" t="s">
        <v>156</v>
      </c>
    </row>
    <row r="318" spans="1:65" s="272" customFormat="1">
      <c r="B318" s="369"/>
      <c r="D318" s="273" t="s">
        <v>164</v>
      </c>
      <c r="E318" s="274" t="s">
        <v>1</v>
      </c>
      <c r="F318" s="275" t="s">
        <v>725</v>
      </c>
      <c r="H318" s="274" t="s">
        <v>1</v>
      </c>
      <c r="I318" s="96"/>
      <c r="L318" s="369"/>
      <c r="M318" s="370"/>
      <c r="N318" s="371"/>
      <c r="O318" s="371"/>
      <c r="P318" s="371"/>
      <c r="Q318" s="371"/>
      <c r="R318" s="371"/>
      <c r="S318" s="371"/>
      <c r="T318" s="372"/>
      <c r="AT318" s="274" t="s">
        <v>164</v>
      </c>
      <c r="AU318" s="274" t="s">
        <v>83</v>
      </c>
      <c r="AV318" s="272" t="s">
        <v>81</v>
      </c>
      <c r="AW318" s="272" t="s">
        <v>30</v>
      </c>
      <c r="AX318" s="272" t="s">
        <v>73</v>
      </c>
      <c r="AY318" s="274" t="s">
        <v>156</v>
      </c>
    </row>
    <row r="319" spans="1:65" s="276" customFormat="1">
      <c r="B319" s="373"/>
      <c r="D319" s="273" t="s">
        <v>164</v>
      </c>
      <c r="E319" s="277" t="s">
        <v>1</v>
      </c>
      <c r="F319" s="278" t="s">
        <v>726</v>
      </c>
      <c r="H319" s="279">
        <v>376.5</v>
      </c>
      <c r="I319" s="102"/>
      <c r="L319" s="373"/>
      <c r="M319" s="374"/>
      <c r="N319" s="375"/>
      <c r="O319" s="375"/>
      <c r="P319" s="375"/>
      <c r="Q319" s="375"/>
      <c r="R319" s="375"/>
      <c r="S319" s="375"/>
      <c r="T319" s="376"/>
      <c r="AT319" s="277" t="s">
        <v>164</v>
      </c>
      <c r="AU319" s="277" t="s">
        <v>83</v>
      </c>
      <c r="AV319" s="276" t="s">
        <v>83</v>
      </c>
      <c r="AW319" s="276" t="s">
        <v>30</v>
      </c>
      <c r="AX319" s="276" t="s">
        <v>73</v>
      </c>
      <c r="AY319" s="277" t="s">
        <v>156</v>
      </c>
    </row>
    <row r="320" spans="1:65" s="291" customFormat="1">
      <c r="B320" s="386"/>
      <c r="D320" s="273" t="s">
        <v>164</v>
      </c>
      <c r="E320" s="292" t="s">
        <v>1</v>
      </c>
      <c r="F320" s="293" t="s">
        <v>303</v>
      </c>
      <c r="H320" s="294">
        <v>376.5</v>
      </c>
      <c r="I320" s="121"/>
      <c r="L320" s="386"/>
      <c r="M320" s="387"/>
      <c r="N320" s="388"/>
      <c r="O320" s="388"/>
      <c r="P320" s="388"/>
      <c r="Q320" s="388"/>
      <c r="R320" s="388"/>
      <c r="S320" s="388"/>
      <c r="T320" s="389"/>
      <c r="AT320" s="292" t="s">
        <v>164</v>
      </c>
      <c r="AU320" s="292" t="s">
        <v>83</v>
      </c>
      <c r="AV320" s="291" t="s">
        <v>170</v>
      </c>
      <c r="AW320" s="291" t="s">
        <v>30</v>
      </c>
      <c r="AX320" s="291" t="s">
        <v>73</v>
      </c>
      <c r="AY320" s="292" t="s">
        <v>156</v>
      </c>
    </row>
    <row r="321" spans="1:65" s="280" customFormat="1">
      <c r="B321" s="377"/>
      <c r="D321" s="273" t="s">
        <v>164</v>
      </c>
      <c r="E321" s="281" t="s">
        <v>1</v>
      </c>
      <c r="F321" s="282" t="s">
        <v>167</v>
      </c>
      <c r="H321" s="283">
        <v>596.51</v>
      </c>
      <c r="I321" s="108"/>
      <c r="L321" s="377"/>
      <c r="M321" s="378"/>
      <c r="N321" s="379"/>
      <c r="O321" s="379"/>
      <c r="P321" s="379"/>
      <c r="Q321" s="379"/>
      <c r="R321" s="379"/>
      <c r="S321" s="379"/>
      <c r="T321" s="380"/>
      <c r="AT321" s="281" t="s">
        <v>164</v>
      </c>
      <c r="AU321" s="281" t="s">
        <v>83</v>
      </c>
      <c r="AV321" s="280" t="s">
        <v>163</v>
      </c>
      <c r="AW321" s="280" t="s">
        <v>30</v>
      </c>
      <c r="AX321" s="280" t="s">
        <v>81</v>
      </c>
      <c r="AY321" s="281" t="s">
        <v>156</v>
      </c>
    </row>
    <row r="322" spans="1:65" s="168" customFormat="1" ht="24.2" customHeight="1">
      <c r="A322" s="162"/>
      <c r="B322" s="163"/>
      <c r="C322" s="266" t="s">
        <v>338</v>
      </c>
      <c r="D322" s="266" t="s">
        <v>158</v>
      </c>
      <c r="E322" s="267" t="s">
        <v>1099</v>
      </c>
      <c r="F322" s="268" t="s">
        <v>1100</v>
      </c>
      <c r="G322" s="269" t="s">
        <v>161</v>
      </c>
      <c r="H322" s="270">
        <v>207.63300000000001</v>
      </c>
      <c r="I322" s="87"/>
      <c r="J322" s="271">
        <f>ROUND(I322*H322,2)</f>
        <v>0</v>
      </c>
      <c r="K322" s="268" t="s">
        <v>162</v>
      </c>
      <c r="L322" s="163"/>
      <c r="M322" s="363" t="s">
        <v>1</v>
      </c>
      <c r="N322" s="364" t="s">
        <v>38</v>
      </c>
      <c r="O322" s="210"/>
      <c r="P322" s="365">
        <f>O322*H322</f>
        <v>0</v>
      </c>
      <c r="Q322" s="365">
        <v>0</v>
      </c>
      <c r="R322" s="365">
        <f>Q322*H322</f>
        <v>0</v>
      </c>
      <c r="S322" s="365">
        <v>0</v>
      </c>
      <c r="T322" s="366">
        <f>S322*H322</f>
        <v>0</v>
      </c>
      <c r="U322" s="162"/>
      <c r="V322" s="162"/>
      <c r="W322" s="162"/>
      <c r="X322" s="162"/>
      <c r="Y322" s="162"/>
      <c r="Z322" s="162"/>
      <c r="AA322" s="162"/>
      <c r="AB322" s="162"/>
      <c r="AC322" s="162"/>
      <c r="AD322" s="162"/>
      <c r="AE322" s="162"/>
      <c r="AR322" s="367" t="s">
        <v>201</v>
      </c>
      <c r="AT322" s="367" t="s">
        <v>158</v>
      </c>
      <c r="AU322" s="367" t="s">
        <v>83</v>
      </c>
      <c r="AY322" s="141" t="s">
        <v>156</v>
      </c>
      <c r="BE322" s="368">
        <f>IF(N322="základní",J322,0)</f>
        <v>0</v>
      </c>
      <c r="BF322" s="368">
        <f>IF(N322="snížená",J322,0)</f>
        <v>0</v>
      </c>
      <c r="BG322" s="368">
        <f>IF(N322="zákl. přenesená",J322,0)</f>
        <v>0</v>
      </c>
      <c r="BH322" s="368">
        <f>IF(N322="sníž. přenesená",J322,0)</f>
        <v>0</v>
      </c>
      <c r="BI322" s="368">
        <f>IF(N322="nulová",J322,0)</f>
        <v>0</v>
      </c>
      <c r="BJ322" s="141" t="s">
        <v>81</v>
      </c>
      <c r="BK322" s="368">
        <f>ROUND(I322*H322,2)</f>
        <v>0</v>
      </c>
      <c r="BL322" s="141" t="s">
        <v>201</v>
      </c>
      <c r="BM322" s="367" t="s">
        <v>356</v>
      </c>
    </row>
    <row r="323" spans="1:65" s="276" customFormat="1">
      <c r="B323" s="373"/>
      <c r="D323" s="273" t="s">
        <v>164</v>
      </c>
      <c r="E323" s="277" t="s">
        <v>1</v>
      </c>
      <c r="F323" s="278" t="s">
        <v>1101</v>
      </c>
      <c r="H323" s="279">
        <v>207.63300000000001</v>
      </c>
      <c r="I323" s="102"/>
      <c r="L323" s="373"/>
      <c r="M323" s="374"/>
      <c r="N323" s="375"/>
      <c r="O323" s="375"/>
      <c r="P323" s="375"/>
      <c r="Q323" s="375"/>
      <c r="R323" s="375"/>
      <c r="S323" s="375"/>
      <c r="T323" s="376"/>
      <c r="AT323" s="277" t="s">
        <v>164</v>
      </c>
      <c r="AU323" s="277" t="s">
        <v>83</v>
      </c>
      <c r="AV323" s="276" t="s">
        <v>83</v>
      </c>
      <c r="AW323" s="276" t="s">
        <v>30</v>
      </c>
      <c r="AX323" s="276" t="s">
        <v>73</v>
      </c>
      <c r="AY323" s="277" t="s">
        <v>156</v>
      </c>
    </row>
    <row r="324" spans="1:65" s="280" customFormat="1">
      <c r="B324" s="377"/>
      <c r="D324" s="273" t="s">
        <v>164</v>
      </c>
      <c r="E324" s="281" t="s">
        <v>1</v>
      </c>
      <c r="F324" s="282" t="s">
        <v>167</v>
      </c>
      <c r="H324" s="283">
        <v>207.63300000000001</v>
      </c>
      <c r="I324" s="108"/>
      <c r="L324" s="377"/>
      <c r="M324" s="378"/>
      <c r="N324" s="379"/>
      <c r="O324" s="379"/>
      <c r="P324" s="379"/>
      <c r="Q324" s="379"/>
      <c r="R324" s="379"/>
      <c r="S324" s="379"/>
      <c r="T324" s="380"/>
      <c r="AT324" s="281" t="s">
        <v>164</v>
      </c>
      <c r="AU324" s="281" t="s">
        <v>83</v>
      </c>
      <c r="AV324" s="280" t="s">
        <v>163</v>
      </c>
      <c r="AW324" s="280" t="s">
        <v>30</v>
      </c>
      <c r="AX324" s="280" t="s">
        <v>81</v>
      </c>
      <c r="AY324" s="281" t="s">
        <v>156</v>
      </c>
    </row>
    <row r="325" spans="1:65" s="168" customFormat="1" ht="21.75" customHeight="1">
      <c r="A325" s="162"/>
      <c r="B325" s="163"/>
      <c r="C325" s="284" t="s">
        <v>231</v>
      </c>
      <c r="D325" s="284" t="s">
        <v>235</v>
      </c>
      <c r="E325" s="285" t="s">
        <v>1102</v>
      </c>
      <c r="F325" s="286" t="s">
        <v>1103</v>
      </c>
      <c r="G325" s="287" t="s">
        <v>1104</v>
      </c>
      <c r="H325" s="288">
        <v>11.42</v>
      </c>
      <c r="I325" s="112"/>
      <c r="J325" s="289">
        <f>ROUND(I325*H325,2)</f>
        <v>0</v>
      </c>
      <c r="K325" s="286" t="s">
        <v>162</v>
      </c>
      <c r="L325" s="383"/>
      <c r="M325" s="384" t="s">
        <v>1</v>
      </c>
      <c r="N325" s="385" t="s">
        <v>38</v>
      </c>
      <c r="O325" s="210"/>
      <c r="P325" s="365">
        <f>O325*H325</f>
        <v>0</v>
      </c>
      <c r="Q325" s="365">
        <v>0.02</v>
      </c>
      <c r="R325" s="365">
        <f>Q325*H325</f>
        <v>0.22839999999999999</v>
      </c>
      <c r="S325" s="365">
        <v>0</v>
      </c>
      <c r="T325" s="366">
        <f>S325*H325</f>
        <v>0</v>
      </c>
      <c r="U325" s="162"/>
      <c r="V325" s="162"/>
      <c r="W325" s="162"/>
      <c r="X325" s="162"/>
      <c r="Y325" s="162"/>
      <c r="Z325" s="162"/>
      <c r="AA325" s="162"/>
      <c r="AB325" s="162"/>
      <c r="AC325" s="162"/>
      <c r="AD325" s="162"/>
      <c r="AE325" s="162"/>
      <c r="AR325" s="367" t="s">
        <v>247</v>
      </c>
      <c r="AT325" s="367" t="s">
        <v>235</v>
      </c>
      <c r="AU325" s="367" t="s">
        <v>83</v>
      </c>
      <c r="AY325" s="141" t="s">
        <v>156</v>
      </c>
      <c r="BE325" s="368">
        <f>IF(N325="základní",J325,0)</f>
        <v>0</v>
      </c>
      <c r="BF325" s="368">
        <f>IF(N325="snížená",J325,0)</f>
        <v>0</v>
      </c>
      <c r="BG325" s="368">
        <f>IF(N325="zákl. přenesená",J325,0)</f>
        <v>0</v>
      </c>
      <c r="BH325" s="368">
        <f>IF(N325="sníž. přenesená",J325,0)</f>
        <v>0</v>
      </c>
      <c r="BI325" s="368">
        <f>IF(N325="nulová",J325,0)</f>
        <v>0</v>
      </c>
      <c r="BJ325" s="141" t="s">
        <v>81</v>
      </c>
      <c r="BK325" s="368">
        <f>ROUND(I325*H325,2)</f>
        <v>0</v>
      </c>
      <c r="BL325" s="141" t="s">
        <v>201</v>
      </c>
      <c r="BM325" s="367" t="s">
        <v>376</v>
      </c>
    </row>
    <row r="326" spans="1:65" s="168" customFormat="1" ht="24.2" customHeight="1">
      <c r="A326" s="162"/>
      <c r="B326" s="163"/>
      <c r="C326" s="266" t="s">
        <v>352</v>
      </c>
      <c r="D326" s="266" t="s">
        <v>158</v>
      </c>
      <c r="E326" s="267" t="s">
        <v>1105</v>
      </c>
      <c r="F326" s="268" t="s">
        <v>1106</v>
      </c>
      <c r="G326" s="269" t="s">
        <v>355</v>
      </c>
      <c r="H326" s="270">
        <v>179.95</v>
      </c>
      <c r="I326" s="87"/>
      <c r="J326" s="271">
        <f>ROUND(I326*H326,2)</f>
        <v>0</v>
      </c>
      <c r="K326" s="268" t="s">
        <v>162</v>
      </c>
      <c r="L326" s="163"/>
      <c r="M326" s="363" t="s">
        <v>1</v>
      </c>
      <c r="N326" s="364" t="s">
        <v>38</v>
      </c>
      <c r="O326" s="210"/>
      <c r="P326" s="365">
        <f>O326*H326</f>
        <v>0</v>
      </c>
      <c r="Q326" s="365">
        <v>1.4300000000000001E-3</v>
      </c>
      <c r="R326" s="365">
        <f>Q326*H326</f>
        <v>0.25732850000000002</v>
      </c>
      <c r="S326" s="365">
        <v>0</v>
      </c>
      <c r="T326" s="366">
        <f>S326*H326</f>
        <v>0</v>
      </c>
      <c r="U326" s="162"/>
      <c r="V326" s="162"/>
      <c r="W326" s="162"/>
      <c r="X326" s="162"/>
      <c r="Y326" s="162"/>
      <c r="Z326" s="162"/>
      <c r="AA326" s="162"/>
      <c r="AB326" s="162"/>
      <c r="AC326" s="162"/>
      <c r="AD326" s="162"/>
      <c r="AE326" s="162"/>
      <c r="AR326" s="367" t="s">
        <v>201</v>
      </c>
      <c r="AT326" s="367" t="s">
        <v>158</v>
      </c>
      <c r="AU326" s="367" t="s">
        <v>83</v>
      </c>
      <c r="AY326" s="141" t="s">
        <v>156</v>
      </c>
      <c r="BE326" s="368">
        <f>IF(N326="základní",J326,0)</f>
        <v>0</v>
      </c>
      <c r="BF326" s="368">
        <f>IF(N326="snížená",J326,0)</f>
        <v>0</v>
      </c>
      <c r="BG326" s="368">
        <f>IF(N326="zákl. přenesená",J326,0)</f>
        <v>0</v>
      </c>
      <c r="BH326" s="368">
        <f>IF(N326="sníž. přenesená",J326,0)</f>
        <v>0</v>
      </c>
      <c r="BI326" s="368">
        <f>IF(N326="nulová",J326,0)</f>
        <v>0</v>
      </c>
      <c r="BJ326" s="141" t="s">
        <v>81</v>
      </c>
      <c r="BK326" s="368">
        <f>ROUND(I326*H326,2)</f>
        <v>0</v>
      </c>
      <c r="BL326" s="141" t="s">
        <v>201</v>
      </c>
      <c r="BM326" s="367" t="s">
        <v>378</v>
      </c>
    </row>
    <row r="327" spans="1:65" s="272" customFormat="1">
      <c r="B327" s="369"/>
      <c r="D327" s="273" t="s">
        <v>164</v>
      </c>
      <c r="E327" s="274" t="s">
        <v>1</v>
      </c>
      <c r="F327" s="275" t="s">
        <v>722</v>
      </c>
      <c r="H327" s="274" t="s">
        <v>1</v>
      </c>
      <c r="I327" s="96"/>
      <c r="L327" s="369"/>
      <c r="M327" s="370"/>
      <c r="N327" s="371"/>
      <c r="O327" s="371"/>
      <c r="P327" s="371"/>
      <c r="Q327" s="371"/>
      <c r="R327" s="371"/>
      <c r="S327" s="371"/>
      <c r="T327" s="372"/>
      <c r="AT327" s="274" t="s">
        <v>164</v>
      </c>
      <c r="AU327" s="274" t="s">
        <v>83</v>
      </c>
      <c r="AV327" s="272" t="s">
        <v>81</v>
      </c>
      <c r="AW327" s="272" t="s">
        <v>30</v>
      </c>
      <c r="AX327" s="272" t="s">
        <v>73</v>
      </c>
      <c r="AY327" s="274" t="s">
        <v>156</v>
      </c>
    </row>
    <row r="328" spans="1:65" s="272" customFormat="1">
      <c r="B328" s="369"/>
      <c r="D328" s="273" t="s">
        <v>164</v>
      </c>
      <c r="E328" s="274" t="s">
        <v>1</v>
      </c>
      <c r="F328" s="275" t="s">
        <v>723</v>
      </c>
      <c r="H328" s="274" t="s">
        <v>1</v>
      </c>
      <c r="I328" s="96"/>
      <c r="L328" s="369"/>
      <c r="M328" s="370"/>
      <c r="N328" s="371"/>
      <c r="O328" s="371"/>
      <c r="P328" s="371"/>
      <c r="Q328" s="371"/>
      <c r="R328" s="371"/>
      <c r="S328" s="371"/>
      <c r="T328" s="372"/>
      <c r="AT328" s="274" t="s">
        <v>164</v>
      </c>
      <c r="AU328" s="274" t="s">
        <v>83</v>
      </c>
      <c r="AV328" s="272" t="s">
        <v>81</v>
      </c>
      <c r="AW328" s="272" t="s">
        <v>30</v>
      </c>
      <c r="AX328" s="272" t="s">
        <v>73</v>
      </c>
      <c r="AY328" s="274" t="s">
        <v>156</v>
      </c>
    </row>
    <row r="329" spans="1:65" s="276" customFormat="1">
      <c r="B329" s="373"/>
      <c r="D329" s="273" t="s">
        <v>164</v>
      </c>
      <c r="E329" s="277" t="s">
        <v>1</v>
      </c>
      <c r="F329" s="278" t="s">
        <v>1107</v>
      </c>
      <c r="H329" s="279">
        <v>54.9</v>
      </c>
      <c r="I329" s="102"/>
      <c r="L329" s="373"/>
      <c r="M329" s="374"/>
      <c r="N329" s="375"/>
      <c r="O329" s="375"/>
      <c r="P329" s="375"/>
      <c r="Q329" s="375"/>
      <c r="R329" s="375"/>
      <c r="S329" s="375"/>
      <c r="T329" s="376"/>
      <c r="AT329" s="277" t="s">
        <v>164</v>
      </c>
      <c r="AU329" s="277" t="s">
        <v>83</v>
      </c>
      <c r="AV329" s="276" t="s">
        <v>83</v>
      </c>
      <c r="AW329" s="276" t="s">
        <v>30</v>
      </c>
      <c r="AX329" s="276" t="s">
        <v>73</v>
      </c>
      <c r="AY329" s="277" t="s">
        <v>156</v>
      </c>
    </row>
    <row r="330" spans="1:65" s="272" customFormat="1">
      <c r="B330" s="369"/>
      <c r="D330" s="273" t="s">
        <v>164</v>
      </c>
      <c r="E330" s="274" t="s">
        <v>1</v>
      </c>
      <c r="F330" s="275" t="s">
        <v>725</v>
      </c>
      <c r="H330" s="274" t="s">
        <v>1</v>
      </c>
      <c r="I330" s="96"/>
      <c r="L330" s="369"/>
      <c r="M330" s="370"/>
      <c r="N330" s="371"/>
      <c r="O330" s="371"/>
      <c r="P330" s="371"/>
      <c r="Q330" s="371"/>
      <c r="R330" s="371"/>
      <c r="S330" s="371"/>
      <c r="T330" s="372"/>
      <c r="AT330" s="274" t="s">
        <v>164</v>
      </c>
      <c r="AU330" s="274" t="s">
        <v>83</v>
      </c>
      <c r="AV330" s="272" t="s">
        <v>81</v>
      </c>
      <c r="AW330" s="272" t="s">
        <v>30</v>
      </c>
      <c r="AX330" s="272" t="s">
        <v>73</v>
      </c>
      <c r="AY330" s="274" t="s">
        <v>156</v>
      </c>
    </row>
    <row r="331" spans="1:65" s="276" customFormat="1">
      <c r="B331" s="373"/>
      <c r="D331" s="273" t="s">
        <v>164</v>
      </c>
      <c r="E331" s="277" t="s">
        <v>1</v>
      </c>
      <c r="F331" s="278" t="s">
        <v>1108</v>
      </c>
      <c r="H331" s="279">
        <v>82</v>
      </c>
      <c r="I331" s="102"/>
      <c r="L331" s="373"/>
      <c r="M331" s="374"/>
      <c r="N331" s="375"/>
      <c r="O331" s="375"/>
      <c r="P331" s="375"/>
      <c r="Q331" s="375"/>
      <c r="R331" s="375"/>
      <c r="S331" s="375"/>
      <c r="T331" s="376"/>
      <c r="AT331" s="277" t="s">
        <v>164</v>
      </c>
      <c r="AU331" s="277" t="s">
        <v>83</v>
      </c>
      <c r="AV331" s="276" t="s">
        <v>83</v>
      </c>
      <c r="AW331" s="276" t="s">
        <v>30</v>
      </c>
      <c r="AX331" s="276" t="s">
        <v>73</v>
      </c>
      <c r="AY331" s="277" t="s">
        <v>156</v>
      </c>
    </row>
    <row r="332" spans="1:65" s="272" customFormat="1">
      <c r="B332" s="369"/>
      <c r="D332" s="273" t="s">
        <v>164</v>
      </c>
      <c r="E332" s="274" t="s">
        <v>1</v>
      </c>
      <c r="F332" s="275" t="s">
        <v>727</v>
      </c>
      <c r="H332" s="274" t="s">
        <v>1</v>
      </c>
      <c r="I332" s="96"/>
      <c r="L332" s="369"/>
      <c r="M332" s="370"/>
      <c r="N332" s="371"/>
      <c r="O332" s="371"/>
      <c r="P332" s="371"/>
      <c r="Q332" s="371"/>
      <c r="R332" s="371"/>
      <c r="S332" s="371"/>
      <c r="T332" s="372"/>
      <c r="AT332" s="274" t="s">
        <v>164</v>
      </c>
      <c r="AU332" s="274" t="s">
        <v>83</v>
      </c>
      <c r="AV332" s="272" t="s">
        <v>81</v>
      </c>
      <c r="AW332" s="272" t="s">
        <v>30</v>
      </c>
      <c r="AX332" s="272" t="s">
        <v>73</v>
      </c>
      <c r="AY332" s="274" t="s">
        <v>156</v>
      </c>
    </row>
    <row r="333" spans="1:65" s="276" customFormat="1">
      <c r="B333" s="373"/>
      <c r="D333" s="273" t="s">
        <v>164</v>
      </c>
      <c r="E333" s="277" t="s">
        <v>1</v>
      </c>
      <c r="F333" s="278" t="s">
        <v>1109</v>
      </c>
      <c r="H333" s="279">
        <v>43.05</v>
      </c>
      <c r="I333" s="102"/>
      <c r="L333" s="373"/>
      <c r="M333" s="374"/>
      <c r="N333" s="375"/>
      <c r="O333" s="375"/>
      <c r="P333" s="375"/>
      <c r="Q333" s="375"/>
      <c r="R333" s="375"/>
      <c r="S333" s="375"/>
      <c r="T333" s="376"/>
      <c r="AT333" s="277" t="s">
        <v>164</v>
      </c>
      <c r="AU333" s="277" t="s">
        <v>83</v>
      </c>
      <c r="AV333" s="276" t="s">
        <v>83</v>
      </c>
      <c r="AW333" s="276" t="s">
        <v>30</v>
      </c>
      <c r="AX333" s="276" t="s">
        <v>73</v>
      </c>
      <c r="AY333" s="277" t="s">
        <v>156</v>
      </c>
    </row>
    <row r="334" spans="1:65" s="280" customFormat="1">
      <c r="B334" s="377"/>
      <c r="D334" s="273" t="s">
        <v>164</v>
      </c>
      <c r="E334" s="281" t="s">
        <v>1</v>
      </c>
      <c r="F334" s="282" t="s">
        <v>167</v>
      </c>
      <c r="H334" s="283">
        <v>179.95</v>
      </c>
      <c r="I334" s="108"/>
      <c r="L334" s="377"/>
      <c r="M334" s="378"/>
      <c r="N334" s="379"/>
      <c r="O334" s="379"/>
      <c r="P334" s="379"/>
      <c r="Q334" s="379"/>
      <c r="R334" s="379"/>
      <c r="S334" s="379"/>
      <c r="T334" s="380"/>
      <c r="AT334" s="281" t="s">
        <v>164</v>
      </c>
      <c r="AU334" s="281" t="s">
        <v>83</v>
      </c>
      <c r="AV334" s="280" t="s">
        <v>163</v>
      </c>
      <c r="AW334" s="280" t="s">
        <v>30</v>
      </c>
      <c r="AX334" s="280" t="s">
        <v>81</v>
      </c>
      <c r="AY334" s="281" t="s">
        <v>156</v>
      </c>
    </row>
    <row r="335" spans="1:65" s="168" customFormat="1" ht="21.75" customHeight="1">
      <c r="A335" s="162"/>
      <c r="B335" s="163"/>
      <c r="C335" s="284" t="s">
        <v>238</v>
      </c>
      <c r="D335" s="284" t="s">
        <v>235</v>
      </c>
      <c r="E335" s="285" t="s">
        <v>1102</v>
      </c>
      <c r="F335" s="286" t="s">
        <v>1103</v>
      </c>
      <c r="G335" s="287" t="s">
        <v>1104</v>
      </c>
      <c r="H335" s="288">
        <v>2.9689999999999999</v>
      </c>
      <c r="I335" s="112"/>
      <c r="J335" s="289">
        <f>ROUND(I335*H335,2)</f>
        <v>0</v>
      </c>
      <c r="K335" s="286" t="s">
        <v>162</v>
      </c>
      <c r="L335" s="383"/>
      <c r="M335" s="384" t="s">
        <v>1</v>
      </c>
      <c r="N335" s="385" t="s">
        <v>38</v>
      </c>
      <c r="O335" s="210"/>
      <c r="P335" s="365">
        <f>O335*H335</f>
        <v>0</v>
      </c>
      <c r="Q335" s="365">
        <v>0.02</v>
      </c>
      <c r="R335" s="365">
        <f>Q335*H335</f>
        <v>5.9379999999999995E-2</v>
      </c>
      <c r="S335" s="365">
        <v>0</v>
      </c>
      <c r="T335" s="366">
        <f>S335*H335</f>
        <v>0</v>
      </c>
      <c r="U335" s="162"/>
      <c r="V335" s="162"/>
      <c r="W335" s="162"/>
      <c r="X335" s="162"/>
      <c r="Y335" s="162"/>
      <c r="Z335" s="162"/>
      <c r="AA335" s="162"/>
      <c r="AB335" s="162"/>
      <c r="AC335" s="162"/>
      <c r="AD335" s="162"/>
      <c r="AE335" s="162"/>
      <c r="AR335" s="367" t="s">
        <v>247</v>
      </c>
      <c r="AT335" s="367" t="s">
        <v>235</v>
      </c>
      <c r="AU335" s="367" t="s">
        <v>83</v>
      </c>
      <c r="AY335" s="141" t="s">
        <v>156</v>
      </c>
      <c r="BE335" s="368">
        <f>IF(N335="základní",J335,0)</f>
        <v>0</v>
      </c>
      <c r="BF335" s="368">
        <f>IF(N335="snížená",J335,0)</f>
        <v>0</v>
      </c>
      <c r="BG335" s="368">
        <f>IF(N335="zákl. přenesená",J335,0)</f>
        <v>0</v>
      </c>
      <c r="BH335" s="368">
        <f>IF(N335="sníž. přenesená",J335,0)</f>
        <v>0</v>
      </c>
      <c r="BI335" s="368">
        <f>IF(N335="nulová",J335,0)</f>
        <v>0</v>
      </c>
      <c r="BJ335" s="141" t="s">
        <v>81</v>
      </c>
      <c r="BK335" s="368">
        <f>ROUND(I335*H335,2)</f>
        <v>0</v>
      </c>
      <c r="BL335" s="141" t="s">
        <v>201</v>
      </c>
      <c r="BM335" s="367" t="s">
        <v>400</v>
      </c>
    </row>
    <row r="336" spans="1:65" s="168" customFormat="1" ht="33" customHeight="1">
      <c r="A336" s="162"/>
      <c r="B336" s="163"/>
      <c r="C336" s="266" t="s">
        <v>377</v>
      </c>
      <c r="D336" s="266" t="s">
        <v>158</v>
      </c>
      <c r="E336" s="267" t="s">
        <v>1110</v>
      </c>
      <c r="F336" s="268" t="s">
        <v>1111</v>
      </c>
      <c r="G336" s="269" t="s">
        <v>161</v>
      </c>
      <c r="H336" s="270">
        <v>95.174999999999997</v>
      </c>
      <c r="I336" s="87"/>
      <c r="J336" s="271">
        <f>ROUND(I336*H336,2)</f>
        <v>0</v>
      </c>
      <c r="K336" s="268" t="s">
        <v>162</v>
      </c>
      <c r="L336" s="163"/>
      <c r="M336" s="363" t="s">
        <v>1</v>
      </c>
      <c r="N336" s="364" t="s">
        <v>38</v>
      </c>
      <c r="O336" s="210"/>
      <c r="P336" s="365">
        <f>O336*H336</f>
        <v>0</v>
      </c>
      <c r="Q336" s="365">
        <v>2.5500000000000002E-3</v>
      </c>
      <c r="R336" s="365">
        <f>Q336*H336</f>
        <v>0.24269625</v>
      </c>
      <c r="S336" s="365">
        <v>0</v>
      </c>
      <c r="T336" s="366">
        <f>S336*H336</f>
        <v>0</v>
      </c>
      <c r="U336" s="162"/>
      <c r="V336" s="162"/>
      <c r="W336" s="162"/>
      <c r="X336" s="162"/>
      <c r="Y336" s="162"/>
      <c r="Z336" s="162"/>
      <c r="AA336" s="162"/>
      <c r="AB336" s="162"/>
      <c r="AC336" s="162"/>
      <c r="AD336" s="162"/>
      <c r="AE336" s="162"/>
      <c r="AR336" s="367" t="s">
        <v>201</v>
      </c>
      <c r="AT336" s="367" t="s">
        <v>158</v>
      </c>
      <c r="AU336" s="367" t="s">
        <v>83</v>
      </c>
      <c r="AY336" s="141" t="s">
        <v>156</v>
      </c>
      <c r="BE336" s="368">
        <f>IF(N336="základní",J336,0)</f>
        <v>0</v>
      </c>
      <c r="BF336" s="368">
        <f>IF(N336="snížená",J336,0)</f>
        <v>0</v>
      </c>
      <c r="BG336" s="368">
        <f>IF(N336="zákl. přenesená",J336,0)</f>
        <v>0</v>
      </c>
      <c r="BH336" s="368">
        <f>IF(N336="sníž. přenesená",J336,0)</f>
        <v>0</v>
      </c>
      <c r="BI336" s="368">
        <f>IF(N336="nulová",J336,0)</f>
        <v>0</v>
      </c>
      <c r="BJ336" s="141" t="s">
        <v>81</v>
      </c>
      <c r="BK336" s="368">
        <f>ROUND(I336*H336,2)</f>
        <v>0</v>
      </c>
      <c r="BL336" s="141" t="s">
        <v>201</v>
      </c>
      <c r="BM336" s="367" t="s">
        <v>404</v>
      </c>
    </row>
    <row r="337" spans="1:65" s="272" customFormat="1">
      <c r="B337" s="369"/>
      <c r="D337" s="273" t="s">
        <v>164</v>
      </c>
      <c r="E337" s="274" t="s">
        <v>1</v>
      </c>
      <c r="F337" s="275" t="s">
        <v>722</v>
      </c>
      <c r="H337" s="274" t="s">
        <v>1</v>
      </c>
      <c r="I337" s="96"/>
      <c r="L337" s="369"/>
      <c r="M337" s="370"/>
      <c r="N337" s="371"/>
      <c r="O337" s="371"/>
      <c r="P337" s="371"/>
      <c r="Q337" s="371"/>
      <c r="R337" s="371"/>
      <c r="S337" s="371"/>
      <c r="T337" s="372"/>
      <c r="AT337" s="274" t="s">
        <v>164</v>
      </c>
      <c r="AU337" s="274" t="s">
        <v>83</v>
      </c>
      <c r="AV337" s="272" t="s">
        <v>81</v>
      </c>
      <c r="AW337" s="272" t="s">
        <v>30</v>
      </c>
      <c r="AX337" s="272" t="s">
        <v>73</v>
      </c>
      <c r="AY337" s="274" t="s">
        <v>156</v>
      </c>
    </row>
    <row r="338" spans="1:65" s="272" customFormat="1">
      <c r="B338" s="369"/>
      <c r="D338" s="273" t="s">
        <v>164</v>
      </c>
      <c r="E338" s="274" t="s">
        <v>1</v>
      </c>
      <c r="F338" s="275" t="s">
        <v>723</v>
      </c>
      <c r="H338" s="274" t="s">
        <v>1</v>
      </c>
      <c r="I338" s="96"/>
      <c r="L338" s="369"/>
      <c r="M338" s="370"/>
      <c r="N338" s="371"/>
      <c r="O338" s="371"/>
      <c r="P338" s="371"/>
      <c r="Q338" s="371"/>
      <c r="R338" s="371"/>
      <c r="S338" s="371"/>
      <c r="T338" s="372"/>
      <c r="AT338" s="274" t="s">
        <v>164</v>
      </c>
      <c r="AU338" s="274" t="s">
        <v>83</v>
      </c>
      <c r="AV338" s="272" t="s">
        <v>81</v>
      </c>
      <c r="AW338" s="272" t="s">
        <v>30</v>
      </c>
      <c r="AX338" s="272" t="s">
        <v>73</v>
      </c>
      <c r="AY338" s="274" t="s">
        <v>156</v>
      </c>
    </row>
    <row r="339" spans="1:65" s="276" customFormat="1">
      <c r="B339" s="373"/>
      <c r="D339" s="273" t="s">
        <v>164</v>
      </c>
      <c r="E339" s="277" t="s">
        <v>1</v>
      </c>
      <c r="F339" s="278" t="s">
        <v>1068</v>
      </c>
      <c r="H339" s="279">
        <v>32.450000000000003</v>
      </c>
      <c r="I339" s="102"/>
      <c r="L339" s="373"/>
      <c r="M339" s="374"/>
      <c r="N339" s="375"/>
      <c r="O339" s="375"/>
      <c r="P339" s="375"/>
      <c r="Q339" s="375"/>
      <c r="R339" s="375"/>
      <c r="S339" s="375"/>
      <c r="T339" s="376"/>
      <c r="AT339" s="277" t="s">
        <v>164</v>
      </c>
      <c r="AU339" s="277" t="s">
        <v>83</v>
      </c>
      <c r="AV339" s="276" t="s">
        <v>83</v>
      </c>
      <c r="AW339" s="276" t="s">
        <v>30</v>
      </c>
      <c r="AX339" s="276" t="s">
        <v>73</v>
      </c>
      <c r="AY339" s="277" t="s">
        <v>156</v>
      </c>
    </row>
    <row r="340" spans="1:65" s="272" customFormat="1">
      <c r="B340" s="369"/>
      <c r="D340" s="273" t="s">
        <v>164</v>
      </c>
      <c r="E340" s="274" t="s">
        <v>1</v>
      </c>
      <c r="F340" s="275" t="s">
        <v>725</v>
      </c>
      <c r="H340" s="274" t="s">
        <v>1</v>
      </c>
      <c r="I340" s="96"/>
      <c r="L340" s="369"/>
      <c r="M340" s="370"/>
      <c r="N340" s="371"/>
      <c r="O340" s="371"/>
      <c r="P340" s="371"/>
      <c r="Q340" s="371"/>
      <c r="R340" s="371"/>
      <c r="S340" s="371"/>
      <c r="T340" s="372"/>
      <c r="AT340" s="274" t="s">
        <v>164</v>
      </c>
      <c r="AU340" s="274" t="s">
        <v>83</v>
      </c>
      <c r="AV340" s="272" t="s">
        <v>81</v>
      </c>
      <c r="AW340" s="272" t="s">
        <v>30</v>
      </c>
      <c r="AX340" s="272" t="s">
        <v>73</v>
      </c>
      <c r="AY340" s="274" t="s">
        <v>156</v>
      </c>
    </row>
    <row r="341" spans="1:65" s="276" customFormat="1">
      <c r="B341" s="373"/>
      <c r="D341" s="273" t="s">
        <v>164</v>
      </c>
      <c r="E341" s="277" t="s">
        <v>1</v>
      </c>
      <c r="F341" s="278" t="s">
        <v>1071</v>
      </c>
      <c r="H341" s="279">
        <v>41.2</v>
      </c>
      <c r="I341" s="102"/>
      <c r="L341" s="373"/>
      <c r="M341" s="374"/>
      <c r="N341" s="375"/>
      <c r="O341" s="375"/>
      <c r="P341" s="375"/>
      <c r="Q341" s="375"/>
      <c r="R341" s="375"/>
      <c r="S341" s="375"/>
      <c r="T341" s="376"/>
      <c r="AT341" s="277" t="s">
        <v>164</v>
      </c>
      <c r="AU341" s="277" t="s">
        <v>83</v>
      </c>
      <c r="AV341" s="276" t="s">
        <v>83</v>
      </c>
      <c r="AW341" s="276" t="s">
        <v>30</v>
      </c>
      <c r="AX341" s="276" t="s">
        <v>73</v>
      </c>
      <c r="AY341" s="277" t="s">
        <v>156</v>
      </c>
    </row>
    <row r="342" spans="1:65" s="272" customFormat="1">
      <c r="B342" s="369"/>
      <c r="D342" s="273" t="s">
        <v>164</v>
      </c>
      <c r="E342" s="274" t="s">
        <v>1</v>
      </c>
      <c r="F342" s="275" t="s">
        <v>727</v>
      </c>
      <c r="H342" s="274" t="s">
        <v>1</v>
      </c>
      <c r="I342" s="96"/>
      <c r="L342" s="369"/>
      <c r="M342" s="370"/>
      <c r="N342" s="371"/>
      <c r="O342" s="371"/>
      <c r="P342" s="371"/>
      <c r="Q342" s="371"/>
      <c r="R342" s="371"/>
      <c r="S342" s="371"/>
      <c r="T342" s="372"/>
      <c r="AT342" s="274" t="s">
        <v>164</v>
      </c>
      <c r="AU342" s="274" t="s">
        <v>83</v>
      </c>
      <c r="AV342" s="272" t="s">
        <v>81</v>
      </c>
      <c r="AW342" s="272" t="s">
        <v>30</v>
      </c>
      <c r="AX342" s="272" t="s">
        <v>73</v>
      </c>
      <c r="AY342" s="274" t="s">
        <v>156</v>
      </c>
    </row>
    <row r="343" spans="1:65" s="276" customFormat="1">
      <c r="B343" s="373"/>
      <c r="D343" s="273" t="s">
        <v>164</v>
      </c>
      <c r="E343" s="277" t="s">
        <v>1</v>
      </c>
      <c r="F343" s="278" t="s">
        <v>1074</v>
      </c>
      <c r="H343" s="279">
        <v>21.524999999999999</v>
      </c>
      <c r="I343" s="102"/>
      <c r="L343" s="373"/>
      <c r="M343" s="374"/>
      <c r="N343" s="375"/>
      <c r="O343" s="375"/>
      <c r="P343" s="375"/>
      <c r="Q343" s="375"/>
      <c r="R343" s="375"/>
      <c r="S343" s="375"/>
      <c r="T343" s="376"/>
      <c r="AT343" s="277" t="s">
        <v>164</v>
      </c>
      <c r="AU343" s="277" t="s">
        <v>83</v>
      </c>
      <c r="AV343" s="276" t="s">
        <v>83</v>
      </c>
      <c r="AW343" s="276" t="s">
        <v>30</v>
      </c>
      <c r="AX343" s="276" t="s">
        <v>73</v>
      </c>
      <c r="AY343" s="277" t="s">
        <v>156</v>
      </c>
    </row>
    <row r="344" spans="1:65" s="280" customFormat="1">
      <c r="B344" s="377"/>
      <c r="D344" s="273" t="s">
        <v>164</v>
      </c>
      <c r="E344" s="281" t="s">
        <v>1</v>
      </c>
      <c r="F344" s="282" t="s">
        <v>167</v>
      </c>
      <c r="H344" s="283">
        <v>95.175000000000011</v>
      </c>
      <c r="I344" s="108"/>
      <c r="L344" s="377"/>
      <c r="M344" s="378"/>
      <c r="N344" s="379"/>
      <c r="O344" s="379"/>
      <c r="P344" s="379"/>
      <c r="Q344" s="379"/>
      <c r="R344" s="379"/>
      <c r="S344" s="379"/>
      <c r="T344" s="380"/>
      <c r="AT344" s="281" t="s">
        <v>164</v>
      </c>
      <c r="AU344" s="281" t="s">
        <v>83</v>
      </c>
      <c r="AV344" s="280" t="s">
        <v>163</v>
      </c>
      <c r="AW344" s="280" t="s">
        <v>30</v>
      </c>
      <c r="AX344" s="280" t="s">
        <v>81</v>
      </c>
      <c r="AY344" s="281" t="s">
        <v>156</v>
      </c>
    </row>
    <row r="345" spans="1:65" s="168" customFormat="1" ht="16.5" customHeight="1">
      <c r="A345" s="162"/>
      <c r="B345" s="163"/>
      <c r="C345" s="284" t="s">
        <v>397</v>
      </c>
      <c r="D345" s="284" t="s">
        <v>235</v>
      </c>
      <c r="E345" s="285" t="s">
        <v>1112</v>
      </c>
      <c r="F345" s="286" t="s">
        <v>1113</v>
      </c>
      <c r="G345" s="287" t="s">
        <v>161</v>
      </c>
      <c r="H345" s="288">
        <v>104.693</v>
      </c>
      <c r="I345" s="112"/>
      <c r="J345" s="289">
        <f>ROUND(I345*H345,2)</f>
        <v>0</v>
      </c>
      <c r="K345" s="286" t="s">
        <v>162</v>
      </c>
      <c r="L345" s="383"/>
      <c r="M345" s="384" t="s">
        <v>1</v>
      </c>
      <c r="N345" s="385" t="s">
        <v>38</v>
      </c>
      <c r="O345" s="210"/>
      <c r="P345" s="365">
        <f>O345*H345</f>
        <v>0</v>
      </c>
      <c r="Q345" s="365">
        <v>1.4E-3</v>
      </c>
      <c r="R345" s="365">
        <f>Q345*H345</f>
        <v>0.14657019999999998</v>
      </c>
      <c r="S345" s="365">
        <v>0</v>
      </c>
      <c r="T345" s="366">
        <f>S345*H345</f>
        <v>0</v>
      </c>
      <c r="U345" s="162"/>
      <c r="V345" s="162"/>
      <c r="W345" s="162"/>
      <c r="X345" s="162"/>
      <c r="Y345" s="162"/>
      <c r="Z345" s="162"/>
      <c r="AA345" s="162"/>
      <c r="AB345" s="162"/>
      <c r="AC345" s="162"/>
      <c r="AD345" s="162"/>
      <c r="AE345" s="162"/>
      <c r="AR345" s="367" t="s">
        <v>247</v>
      </c>
      <c r="AT345" s="367" t="s">
        <v>235</v>
      </c>
      <c r="AU345" s="367" t="s">
        <v>83</v>
      </c>
      <c r="AY345" s="141" t="s">
        <v>156</v>
      </c>
      <c r="BE345" s="368">
        <f>IF(N345="základní",J345,0)</f>
        <v>0</v>
      </c>
      <c r="BF345" s="368">
        <f>IF(N345="snížená",J345,0)</f>
        <v>0</v>
      </c>
      <c r="BG345" s="368">
        <f>IF(N345="zákl. přenesená",J345,0)</f>
        <v>0</v>
      </c>
      <c r="BH345" s="368">
        <f>IF(N345="sníž. přenesená",J345,0)</f>
        <v>0</v>
      </c>
      <c r="BI345" s="368">
        <f>IF(N345="nulová",J345,0)</f>
        <v>0</v>
      </c>
      <c r="BJ345" s="141" t="s">
        <v>81</v>
      </c>
      <c r="BK345" s="368">
        <f>ROUND(I345*H345,2)</f>
        <v>0</v>
      </c>
      <c r="BL345" s="141" t="s">
        <v>201</v>
      </c>
      <c r="BM345" s="367" t="s">
        <v>414</v>
      </c>
    </row>
    <row r="346" spans="1:65" s="168" customFormat="1" ht="24.2" customHeight="1">
      <c r="A346" s="162"/>
      <c r="B346" s="163"/>
      <c r="C346" s="266" t="s">
        <v>401</v>
      </c>
      <c r="D346" s="266" t="s">
        <v>158</v>
      </c>
      <c r="E346" s="267" t="s">
        <v>740</v>
      </c>
      <c r="F346" s="268" t="s">
        <v>741</v>
      </c>
      <c r="G346" s="269" t="s">
        <v>659</v>
      </c>
      <c r="H346" s="270">
        <v>4.4189999999999996</v>
      </c>
      <c r="I346" s="87"/>
      <c r="J346" s="271">
        <f>ROUND(I346*H346,2)</f>
        <v>0</v>
      </c>
      <c r="K346" s="268" t="s">
        <v>162</v>
      </c>
      <c r="L346" s="163"/>
      <c r="M346" s="363" t="s">
        <v>1</v>
      </c>
      <c r="N346" s="364" t="s">
        <v>38</v>
      </c>
      <c r="O346" s="210"/>
      <c r="P346" s="365">
        <f>O346*H346</f>
        <v>0</v>
      </c>
      <c r="Q346" s="365">
        <v>0</v>
      </c>
      <c r="R346" s="365">
        <f>Q346*H346</f>
        <v>0</v>
      </c>
      <c r="S346" s="365">
        <v>0</v>
      </c>
      <c r="T346" s="366">
        <f>S346*H346</f>
        <v>0</v>
      </c>
      <c r="U346" s="162"/>
      <c r="V346" s="162"/>
      <c r="W346" s="162"/>
      <c r="X346" s="162"/>
      <c r="Y346" s="162"/>
      <c r="Z346" s="162"/>
      <c r="AA346" s="162"/>
      <c r="AB346" s="162"/>
      <c r="AC346" s="162"/>
      <c r="AD346" s="162"/>
      <c r="AE346" s="162"/>
      <c r="AR346" s="367" t="s">
        <v>201</v>
      </c>
      <c r="AT346" s="367" t="s">
        <v>158</v>
      </c>
      <c r="AU346" s="367" t="s">
        <v>83</v>
      </c>
      <c r="AY346" s="141" t="s">
        <v>156</v>
      </c>
      <c r="BE346" s="368">
        <f>IF(N346="základní",J346,0)</f>
        <v>0</v>
      </c>
      <c r="BF346" s="368">
        <f>IF(N346="snížená",J346,0)</f>
        <v>0</v>
      </c>
      <c r="BG346" s="368">
        <f>IF(N346="zákl. přenesená",J346,0)</f>
        <v>0</v>
      </c>
      <c r="BH346" s="368">
        <f>IF(N346="sníž. přenesená",J346,0)</f>
        <v>0</v>
      </c>
      <c r="BI346" s="368">
        <f>IF(N346="nulová",J346,0)</f>
        <v>0</v>
      </c>
      <c r="BJ346" s="141" t="s">
        <v>81</v>
      </c>
      <c r="BK346" s="368">
        <f>ROUND(I346*H346,2)</f>
        <v>0</v>
      </c>
      <c r="BL346" s="141" t="s">
        <v>201</v>
      </c>
      <c r="BM346" s="367" t="s">
        <v>418</v>
      </c>
    </row>
    <row r="347" spans="1:65" s="260" customFormat="1" ht="22.9" customHeight="1">
      <c r="B347" s="356"/>
      <c r="D347" s="261" t="s">
        <v>72</v>
      </c>
      <c r="E347" s="264" t="s">
        <v>1114</v>
      </c>
      <c r="F347" s="264" t="s">
        <v>1115</v>
      </c>
      <c r="I347" s="79"/>
      <c r="J347" s="265">
        <f>BK347</f>
        <v>0</v>
      </c>
      <c r="L347" s="356"/>
      <c r="M347" s="357"/>
      <c r="N347" s="358"/>
      <c r="O347" s="358"/>
      <c r="P347" s="359">
        <f>SUM(P348:P355)</f>
        <v>0</v>
      </c>
      <c r="Q347" s="358"/>
      <c r="R347" s="359">
        <f>SUM(R348:R355)</f>
        <v>1.704E-2</v>
      </c>
      <c r="S347" s="358"/>
      <c r="T347" s="360">
        <f>SUM(T348:T355)</f>
        <v>0.13639999999999999</v>
      </c>
      <c r="AR347" s="261" t="s">
        <v>83</v>
      </c>
      <c r="AT347" s="361" t="s">
        <v>72</v>
      </c>
      <c r="AU347" s="361" t="s">
        <v>81</v>
      </c>
      <c r="AY347" s="261" t="s">
        <v>156</v>
      </c>
      <c r="BK347" s="362">
        <f>SUM(BK348:BK355)</f>
        <v>0</v>
      </c>
    </row>
    <row r="348" spans="1:65" s="168" customFormat="1" ht="16.5" customHeight="1">
      <c r="A348" s="162"/>
      <c r="B348" s="163"/>
      <c r="C348" s="266" t="s">
        <v>247</v>
      </c>
      <c r="D348" s="266" t="s">
        <v>158</v>
      </c>
      <c r="E348" s="267" t="s">
        <v>1116</v>
      </c>
      <c r="F348" s="268" t="s">
        <v>1117</v>
      </c>
      <c r="G348" s="269" t="s">
        <v>185</v>
      </c>
      <c r="H348" s="270">
        <v>8</v>
      </c>
      <c r="I348" s="87"/>
      <c r="J348" s="271">
        <f>ROUND(I348*H348,2)</f>
        <v>0</v>
      </c>
      <c r="K348" s="268" t="s">
        <v>162</v>
      </c>
      <c r="L348" s="163"/>
      <c r="M348" s="363" t="s">
        <v>1</v>
      </c>
      <c r="N348" s="364" t="s">
        <v>38</v>
      </c>
      <c r="O348" s="210"/>
      <c r="P348" s="365">
        <f>O348*H348</f>
        <v>0</v>
      </c>
      <c r="Q348" s="365">
        <v>0</v>
      </c>
      <c r="R348" s="365">
        <f>Q348*H348</f>
        <v>0</v>
      </c>
      <c r="S348" s="365">
        <v>1.7049999999999999E-2</v>
      </c>
      <c r="T348" s="366">
        <f>S348*H348</f>
        <v>0.13639999999999999</v>
      </c>
      <c r="U348" s="162"/>
      <c r="V348" s="162"/>
      <c r="W348" s="162"/>
      <c r="X348" s="162"/>
      <c r="Y348" s="162"/>
      <c r="Z348" s="162"/>
      <c r="AA348" s="162"/>
      <c r="AB348" s="162"/>
      <c r="AC348" s="162"/>
      <c r="AD348" s="162"/>
      <c r="AE348" s="162"/>
      <c r="AR348" s="367" t="s">
        <v>201</v>
      </c>
      <c r="AT348" s="367" t="s">
        <v>158</v>
      </c>
      <c r="AU348" s="367" t="s">
        <v>83</v>
      </c>
      <c r="AY348" s="141" t="s">
        <v>156</v>
      </c>
      <c r="BE348" s="368">
        <f>IF(N348="základní",J348,0)</f>
        <v>0</v>
      </c>
      <c r="BF348" s="368">
        <f>IF(N348="snížená",J348,0)</f>
        <v>0</v>
      </c>
      <c r="BG348" s="368">
        <f>IF(N348="zákl. přenesená",J348,0)</f>
        <v>0</v>
      </c>
      <c r="BH348" s="368">
        <f>IF(N348="sníž. přenesená",J348,0)</f>
        <v>0</v>
      </c>
      <c r="BI348" s="368">
        <f>IF(N348="nulová",J348,0)</f>
        <v>0</v>
      </c>
      <c r="BJ348" s="141" t="s">
        <v>81</v>
      </c>
      <c r="BK348" s="368">
        <f>ROUND(I348*H348,2)</f>
        <v>0</v>
      </c>
      <c r="BL348" s="141" t="s">
        <v>201</v>
      </c>
      <c r="BM348" s="367" t="s">
        <v>424</v>
      </c>
    </row>
    <row r="349" spans="1:65" s="276" customFormat="1">
      <c r="B349" s="373"/>
      <c r="D349" s="273" t="s">
        <v>164</v>
      </c>
      <c r="E349" s="277" t="s">
        <v>1</v>
      </c>
      <c r="F349" s="278" t="s">
        <v>176</v>
      </c>
      <c r="H349" s="279">
        <v>8</v>
      </c>
      <c r="I349" s="102"/>
      <c r="L349" s="373"/>
      <c r="M349" s="374"/>
      <c r="N349" s="375"/>
      <c r="O349" s="375"/>
      <c r="P349" s="375"/>
      <c r="Q349" s="375"/>
      <c r="R349" s="375"/>
      <c r="S349" s="375"/>
      <c r="T349" s="376"/>
      <c r="AT349" s="277" t="s">
        <v>164</v>
      </c>
      <c r="AU349" s="277" t="s">
        <v>83</v>
      </c>
      <c r="AV349" s="276" t="s">
        <v>83</v>
      </c>
      <c r="AW349" s="276" t="s">
        <v>30</v>
      </c>
      <c r="AX349" s="276" t="s">
        <v>73</v>
      </c>
      <c r="AY349" s="277" t="s">
        <v>156</v>
      </c>
    </row>
    <row r="350" spans="1:65" s="280" customFormat="1">
      <c r="B350" s="377"/>
      <c r="D350" s="273" t="s">
        <v>164</v>
      </c>
      <c r="E350" s="281" t="s">
        <v>1</v>
      </c>
      <c r="F350" s="282" t="s">
        <v>167</v>
      </c>
      <c r="H350" s="283">
        <v>8</v>
      </c>
      <c r="I350" s="108"/>
      <c r="L350" s="377"/>
      <c r="M350" s="378"/>
      <c r="N350" s="379"/>
      <c r="O350" s="379"/>
      <c r="P350" s="379"/>
      <c r="Q350" s="379"/>
      <c r="R350" s="379"/>
      <c r="S350" s="379"/>
      <c r="T350" s="380"/>
      <c r="AT350" s="281" t="s">
        <v>164</v>
      </c>
      <c r="AU350" s="281" t="s">
        <v>83</v>
      </c>
      <c r="AV350" s="280" t="s">
        <v>163</v>
      </c>
      <c r="AW350" s="280" t="s">
        <v>30</v>
      </c>
      <c r="AX350" s="280" t="s">
        <v>81</v>
      </c>
      <c r="AY350" s="281" t="s">
        <v>156</v>
      </c>
    </row>
    <row r="351" spans="1:65" s="168" customFormat="1" ht="24.2" customHeight="1">
      <c r="A351" s="162"/>
      <c r="B351" s="163"/>
      <c r="C351" s="266" t="s">
        <v>415</v>
      </c>
      <c r="D351" s="266" t="s">
        <v>158</v>
      </c>
      <c r="E351" s="267" t="s">
        <v>1118</v>
      </c>
      <c r="F351" s="268" t="s">
        <v>1119</v>
      </c>
      <c r="G351" s="269" t="s">
        <v>185</v>
      </c>
      <c r="H351" s="270">
        <v>8</v>
      </c>
      <c r="I351" s="87"/>
      <c r="J351" s="271">
        <f>ROUND(I351*H351,2)</f>
        <v>0</v>
      </c>
      <c r="K351" s="268" t="s">
        <v>162</v>
      </c>
      <c r="L351" s="163"/>
      <c r="M351" s="363" t="s">
        <v>1</v>
      </c>
      <c r="N351" s="364" t="s">
        <v>38</v>
      </c>
      <c r="O351" s="210"/>
      <c r="P351" s="365">
        <f>O351*H351</f>
        <v>0</v>
      </c>
      <c r="Q351" s="365">
        <v>2.1299999999999999E-3</v>
      </c>
      <c r="R351" s="365">
        <f>Q351*H351</f>
        <v>1.704E-2</v>
      </c>
      <c r="S351" s="365">
        <v>0</v>
      </c>
      <c r="T351" s="366">
        <f>S351*H351</f>
        <v>0</v>
      </c>
      <c r="U351" s="162"/>
      <c r="V351" s="162"/>
      <c r="W351" s="162"/>
      <c r="X351" s="162"/>
      <c r="Y351" s="162"/>
      <c r="Z351" s="162"/>
      <c r="AA351" s="162"/>
      <c r="AB351" s="162"/>
      <c r="AC351" s="162"/>
      <c r="AD351" s="162"/>
      <c r="AE351" s="162"/>
      <c r="AR351" s="367" t="s">
        <v>201</v>
      </c>
      <c r="AT351" s="367" t="s">
        <v>158</v>
      </c>
      <c r="AU351" s="367" t="s">
        <v>83</v>
      </c>
      <c r="AY351" s="141" t="s">
        <v>156</v>
      </c>
      <c r="BE351" s="368">
        <f>IF(N351="základní",J351,0)</f>
        <v>0</v>
      </c>
      <c r="BF351" s="368">
        <f>IF(N351="snížená",J351,0)</f>
        <v>0</v>
      </c>
      <c r="BG351" s="368">
        <f>IF(N351="zákl. přenesená",J351,0)</f>
        <v>0</v>
      </c>
      <c r="BH351" s="368">
        <f>IF(N351="sníž. přenesená",J351,0)</f>
        <v>0</v>
      </c>
      <c r="BI351" s="368">
        <f>IF(N351="nulová",J351,0)</f>
        <v>0</v>
      </c>
      <c r="BJ351" s="141" t="s">
        <v>81</v>
      </c>
      <c r="BK351" s="368">
        <f>ROUND(I351*H351,2)</f>
        <v>0</v>
      </c>
      <c r="BL351" s="141" t="s">
        <v>201</v>
      </c>
      <c r="BM351" s="367" t="s">
        <v>430</v>
      </c>
    </row>
    <row r="352" spans="1:65" s="272" customFormat="1">
      <c r="B352" s="369"/>
      <c r="D352" s="273" t="s">
        <v>164</v>
      </c>
      <c r="E352" s="274" t="s">
        <v>1</v>
      </c>
      <c r="F352" s="275" t="s">
        <v>1120</v>
      </c>
      <c r="H352" s="274" t="s">
        <v>1</v>
      </c>
      <c r="I352" s="96"/>
      <c r="L352" s="369"/>
      <c r="M352" s="370"/>
      <c r="N352" s="371"/>
      <c r="O352" s="371"/>
      <c r="P352" s="371"/>
      <c r="Q352" s="371"/>
      <c r="R352" s="371"/>
      <c r="S352" s="371"/>
      <c r="T352" s="372"/>
      <c r="AT352" s="274" t="s">
        <v>164</v>
      </c>
      <c r="AU352" s="274" t="s">
        <v>83</v>
      </c>
      <c r="AV352" s="272" t="s">
        <v>81</v>
      </c>
      <c r="AW352" s="272" t="s">
        <v>30</v>
      </c>
      <c r="AX352" s="272" t="s">
        <v>73</v>
      </c>
      <c r="AY352" s="274" t="s">
        <v>156</v>
      </c>
    </row>
    <row r="353" spans="1:65" s="276" customFormat="1">
      <c r="B353" s="373"/>
      <c r="D353" s="273" t="s">
        <v>164</v>
      </c>
      <c r="E353" s="277" t="s">
        <v>1</v>
      </c>
      <c r="F353" s="278" t="s">
        <v>176</v>
      </c>
      <c r="H353" s="279">
        <v>8</v>
      </c>
      <c r="I353" s="102"/>
      <c r="L353" s="373"/>
      <c r="M353" s="374"/>
      <c r="N353" s="375"/>
      <c r="O353" s="375"/>
      <c r="P353" s="375"/>
      <c r="Q353" s="375"/>
      <c r="R353" s="375"/>
      <c r="S353" s="375"/>
      <c r="T353" s="376"/>
      <c r="AT353" s="277" t="s">
        <v>164</v>
      </c>
      <c r="AU353" s="277" t="s">
        <v>83</v>
      </c>
      <c r="AV353" s="276" t="s">
        <v>83</v>
      </c>
      <c r="AW353" s="276" t="s">
        <v>30</v>
      </c>
      <c r="AX353" s="276" t="s">
        <v>73</v>
      </c>
      <c r="AY353" s="277" t="s">
        <v>156</v>
      </c>
    </row>
    <row r="354" spans="1:65" s="280" customFormat="1">
      <c r="B354" s="377"/>
      <c r="D354" s="273" t="s">
        <v>164</v>
      </c>
      <c r="E354" s="281" t="s">
        <v>1</v>
      </c>
      <c r="F354" s="282" t="s">
        <v>167</v>
      </c>
      <c r="H354" s="283">
        <v>8</v>
      </c>
      <c r="I354" s="108"/>
      <c r="L354" s="377"/>
      <c r="M354" s="378"/>
      <c r="N354" s="379"/>
      <c r="O354" s="379"/>
      <c r="P354" s="379"/>
      <c r="Q354" s="379"/>
      <c r="R354" s="379"/>
      <c r="S354" s="379"/>
      <c r="T354" s="380"/>
      <c r="AT354" s="281" t="s">
        <v>164</v>
      </c>
      <c r="AU354" s="281" t="s">
        <v>83</v>
      </c>
      <c r="AV354" s="280" t="s">
        <v>163</v>
      </c>
      <c r="AW354" s="280" t="s">
        <v>30</v>
      </c>
      <c r="AX354" s="280" t="s">
        <v>81</v>
      </c>
      <c r="AY354" s="281" t="s">
        <v>156</v>
      </c>
    </row>
    <row r="355" spans="1:65" s="168" customFormat="1" ht="24.2" customHeight="1">
      <c r="A355" s="162"/>
      <c r="B355" s="163"/>
      <c r="C355" s="266" t="s">
        <v>254</v>
      </c>
      <c r="D355" s="266" t="s">
        <v>158</v>
      </c>
      <c r="E355" s="267" t="s">
        <v>1121</v>
      </c>
      <c r="F355" s="268" t="s">
        <v>1122</v>
      </c>
      <c r="G355" s="269" t="s">
        <v>659</v>
      </c>
      <c r="H355" s="270">
        <v>1.7000000000000001E-2</v>
      </c>
      <c r="I355" s="87"/>
      <c r="J355" s="271">
        <f>ROUND(I355*H355,2)</f>
        <v>0</v>
      </c>
      <c r="K355" s="268" t="s">
        <v>162</v>
      </c>
      <c r="L355" s="163"/>
      <c r="M355" s="363" t="s">
        <v>1</v>
      </c>
      <c r="N355" s="364" t="s">
        <v>38</v>
      </c>
      <c r="O355" s="210"/>
      <c r="P355" s="365">
        <f>O355*H355</f>
        <v>0</v>
      </c>
      <c r="Q355" s="365">
        <v>0</v>
      </c>
      <c r="R355" s="365">
        <f>Q355*H355</f>
        <v>0</v>
      </c>
      <c r="S355" s="365">
        <v>0</v>
      </c>
      <c r="T355" s="366">
        <f>S355*H355</f>
        <v>0</v>
      </c>
      <c r="U355" s="162"/>
      <c r="V355" s="162"/>
      <c r="W355" s="162"/>
      <c r="X355" s="162"/>
      <c r="Y355" s="162"/>
      <c r="Z355" s="162"/>
      <c r="AA355" s="162"/>
      <c r="AB355" s="162"/>
      <c r="AC355" s="162"/>
      <c r="AD355" s="162"/>
      <c r="AE355" s="162"/>
      <c r="AR355" s="367" t="s">
        <v>201</v>
      </c>
      <c r="AT355" s="367" t="s">
        <v>158</v>
      </c>
      <c r="AU355" s="367" t="s">
        <v>83</v>
      </c>
      <c r="AY355" s="141" t="s">
        <v>156</v>
      </c>
      <c r="BE355" s="368">
        <f>IF(N355="základní",J355,0)</f>
        <v>0</v>
      </c>
      <c r="BF355" s="368">
        <f>IF(N355="snížená",J355,0)</f>
        <v>0</v>
      </c>
      <c r="BG355" s="368">
        <f>IF(N355="zákl. přenesená",J355,0)</f>
        <v>0</v>
      </c>
      <c r="BH355" s="368">
        <f>IF(N355="sníž. přenesená",J355,0)</f>
        <v>0</v>
      </c>
      <c r="BI355" s="368">
        <f>IF(N355="nulová",J355,0)</f>
        <v>0</v>
      </c>
      <c r="BJ355" s="141" t="s">
        <v>81</v>
      </c>
      <c r="BK355" s="368">
        <f>ROUND(I355*H355,2)</f>
        <v>0</v>
      </c>
      <c r="BL355" s="141" t="s">
        <v>201</v>
      </c>
      <c r="BM355" s="367" t="s">
        <v>434</v>
      </c>
    </row>
    <row r="356" spans="1:65" s="260" customFormat="1" ht="22.9" customHeight="1">
      <c r="B356" s="356"/>
      <c r="D356" s="261" t="s">
        <v>72</v>
      </c>
      <c r="E356" s="264" t="s">
        <v>753</v>
      </c>
      <c r="F356" s="264" t="s">
        <v>754</v>
      </c>
      <c r="I356" s="79"/>
      <c r="J356" s="265">
        <f>BK356</f>
        <v>0</v>
      </c>
      <c r="L356" s="356"/>
      <c r="M356" s="357"/>
      <c r="N356" s="358"/>
      <c r="O356" s="358"/>
      <c r="P356" s="359">
        <f>SUM(P357:P371)</f>
        <v>0</v>
      </c>
      <c r="Q356" s="358"/>
      <c r="R356" s="359">
        <f>SUM(R357:R371)</f>
        <v>1.3086101299999999</v>
      </c>
      <c r="S356" s="358"/>
      <c r="T356" s="360">
        <f>SUM(T357:T371)</f>
        <v>0</v>
      </c>
      <c r="AR356" s="261" t="s">
        <v>83</v>
      </c>
      <c r="AT356" s="361" t="s">
        <v>72</v>
      </c>
      <c r="AU356" s="361" t="s">
        <v>81</v>
      </c>
      <c r="AY356" s="261" t="s">
        <v>156</v>
      </c>
      <c r="BK356" s="362">
        <f>SUM(BK357:BK371)</f>
        <v>0</v>
      </c>
    </row>
    <row r="357" spans="1:65" s="168" customFormat="1" ht="24.2" customHeight="1">
      <c r="A357" s="162"/>
      <c r="B357" s="163"/>
      <c r="C357" s="266" t="s">
        <v>427</v>
      </c>
      <c r="D357" s="266" t="s">
        <v>158</v>
      </c>
      <c r="E357" s="267" t="s">
        <v>1123</v>
      </c>
      <c r="F357" s="268" t="s">
        <v>1124</v>
      </c>
      <c r="G357" s="269" t="s">
        <v>161</v>
      </c>
      <c r="H357" s="270">
        <v>89.974999999999994</v>
      </c>
      <c r="I357" s="87"/>
      <c r="J357" s="271">
        <f>ROUND(I357*H357,2)</f>
        <v>0</v>
      </c>
      <c r="K357" s="268" t="s">
        <v>162</v>
      </c>
      <c r="L357" s="163"/>
      <c r="M357" s="363" t="s">
        <v>1</v>
      </c>
      <c r="N357" s="364" t="s">
        <v>38</v>
      </c>
      <c r="O357" s="210"/>
      <c r="P357" s="365">
        <f>O357*H357</f>
        <v>0</v>
      </c>
      <c r="Q357" s="365">
        <v>1.396E-2</v>
      </c>
      <c r="R357" s="365">
        <f>Q357*H357</f>
        <v>1.256051</v>
      </c>
      <c r="S357" s="365">
        <v>0</v>
      </c>
      <c r="T357" s="366">
        <f>S357*H357</f>
        <v>0</v>
      </c>
      <c r="U357" s="162"/>
      <c r="V357" s="162"/>
      <c r="W357" s="162"/>
      <c r="X357" s="162"/>
      <c r="Y357" s="162"/>
      <c r="Z357" s="162"/>
      <c r="AA357" s="162"/>
      <c r="AB357" s="162"/>
      <c r="AC357" s="162"/>
      <c r="AD357" s="162"/>
      <c r="AE357" s="162"/>
      <c r="AR357" s="367" t="s">
        <v>201</v>
      </c>
      <c r="AT357" s="367" t="s">
        <v>158</v>
      </c>
      <c r="AU357" s="367" t="s">
        <v>83</v>
      </c>
      <c r="AY357" s="141" t="s">
        <v>156</v>
      </c>
      <c r="BE357" s="368">
        <f>IF(N357="základní",J357,0)</f>
        <v>0</v>
      </c>
      <c r="BF357" s="368">
        <f>IF(N357="snížená",J357,0)</f>
        <v>0</v>
      </c>
      <c r="BG357" s="368">
        <f>IF(N357="zákl. přenesená",J357,0)</f>
        <v>0</v>
      </c>
      <c r="BH357" s="368">
        <f>IF(N357="sníž. přenesená",J357,0)</f>
        <v>0</v>
      </c>
      <c r="BI357" s="368">
        <f>IF(N357="nulová",J357,0)</f>
        <v>0</v>
      </c>
      <c r="BJ357" s="141" t="s">
        <v>81</v>
      </c>
      <c r="BK357" s="368">
        <f>ROUND(I357*H357,2)</f>
        <v>0</v>
      </c>
      <c r="BL357" s="141" t="s">
        <v>201</v>
      </c>
      <c r="BM357" s="367" t="s">
        <v>441</v>
      </c>
    </row>
    <row r="358" spans="1:65" s="272" customFormat="1">
      <c r="B358" s="369"/>
      <c r="D358" s="273" t="s">
        <v>164</v>
      </c>
      <c r="E358" s="274" t="s">
        <v>1</v>
      </c>
      <c r="F358" s="275" t="s">
        <v>722</v>
      </c>
      <c r="H358" s="274" t="s">
        <v>1</v>
      </c>
      <c r="I358" s="96"/>
      <c r="L358" s="369"/>
      <c r="M358" s="370"/>
      <c r="N358" s="371"/>
      <c r="O358" s="371"/>
      <c r="P358" s="371"/>
      <c r="Q358" s="371"/>
      <c r="R358" s="371"/>
      <c r="S358" s="371"/>
      <c r="T358" s="372"/>
      <c r="AT358" s="274" t="s">
        <v>164</v>
      </c>
      <c r="AU358" s="274" t="s">
        <v>83</v>
      </c>
      <c r="AV358" s="272" t="s">
        <v>81</v>
      </c>
      <c r="AW358" s="272" t="s">
        <v>30</v>
      </c>
      <c r="AX358" s="272" t="s">
        <v>73</v>
      </c>
      <c r="AY358" s="274" t="s">
        <v>156</v>
      </c>
    </row>
    <row r="359" spans="1:65" s="272" customFormat="1">
      <c r="B359" s="369"/>
      <c r="D359" s="273" t="s">
        <v>164</v>
      </c>
      <c r="E359" s="274" t="s">
        <v>1</v>
      </c>
      <c r="F359" s="275" t="s">
        <v>723</v>
      </c>
      <c r="H359" s="274" t="s">
        <v>1</v>
      </c>
      <c r="I359" s="96"/>
      <c r="L359" s="369"/>
      <c r="M359" s="370"/>
      <c r="N359" s="371"/>
      <c r="O359" s="371"/>
      <c r="P359" s="371"/>
      <c r="Q359" s="371"/>
      <c r="R359" s="371"/>
      <c r="S359" s="371"/>
      <c r="T359" s="372"/>
      <c r="AT359" s="274" t="s">
        <v>164</v>
      </c>
      <c r="AU359" s="274" t="s">
        <v>83</v>
      </c>
      <c r="AV359" s="272" t="s">
        <v>81</v>
      </c>
      <c r="AW359" s="272" t="s">
        <v>30</v>
      </c>
      <c r="AX359" s="272" t="s">
        <v>73</v>
      </c>
      <c r="AY359" s="274" t="s">
        <v>156</v>
      </c>
    </row>
    <row r="360" spans="1:65" s="276" customFormat="1">
      <c r="B360" s="373"/>
      <c r="D360" s="273" t="s">
        <v>164</v>
      </c>
      <c r="E360" s="277" t="s">
        <v>1</v>
      </c>
      <c r="F360" s="278" t="s">
        <v>1107</v>
      </c>
      <c r="H360" s="279">
        <v>54.9</v>
      </c>
      <c r="I360" s="102"/>
      <c r="L360" s="373"/>
      <c r="M360" s="374"/>
      <c r="N360" s="375"/>
      <c r="O360" s="375"/>
      <c r="P360" s="375"/>
      <c r="Q360" s="375"/>
      <c r="R360" s="375"/>
      <c r="S360" s="375"/>
      <c r="T360" s="376"/>
      <c r="AT360" s="277" t="s">
        <v>164</v>
      </c>
      <c r="AU360" s="277" t="s">
        <v>83</v>
      </c>
      <c r="AV360" s="276" t="s">
        <v>83</v>
      </c>
      <c r="AW360" s="276" t="s">
        <v>30</v>
      </c>
      <c r="AX360" s="276" t="s">
        <v>73</v>
      </c>
      <c r="AY360" s="277" t="s">
        <v>156</v>
      </c>
    </row>
    <row r="361" spans="1:65" s="272" customFormat="1">
      <c r="B361" s="369"/>
      <c r="D361" s="273" t="s">
        <v>164</v>
      </c>
      <c r="E361" s="274" t="s">
        <v>1</v>
      </c>
      <c r="F361" s="275" t="s">
        <v>725</v>
      </c>
      <c r="H361" s="274" t="s">
        <v>1</v>
      </c>
      <c r="I361" s="96"/>
      <c r="L361" s="369"/>
      <c r="M361" s="370"/>
      <c r="N361" s="371"/>
      <c r="O361" s="371"/>
      <c r="P361" s="371"/>
      <c r="Q361" s="371"/>
      <c r="R361" s="371"/>
      <c r="S361" s="371"/>
      <c r="T361" s="372"/>
      <c r="AT361" s="274" t="s">
        <v>164</v>
      </c>
      <c r="AU361" s="274" t="s">
        <v>83</v>
      </c>
      <c r="AV361" s="272" t="s">
        <v>81</v>
      </c>
      <c r="AW361" s="272" t="s">
        <v>30</v>
      </c>
      <c r="AX361" s="272" t="s">
        <v>73</v>
      </c>
      <c r="AY361" s="274" t="s">
        <v>156</v>
      </c>
    </row>
    <row r="362" spans="1:65" s="276" customFormat="1">
      <c r="B362" s="373"/>
      <c r="D362" s="273" t="s">
        <v>164</v>
      </c>
      <c r="E362" s="277" t="s">
        <v>1</v>
      </c>
      <c r="F362" s="278" t="s">
        <v>1108</v>
      </c>
      <c r="H362" s="279">
        <v>82</v>
      </c>
      <c r="I362" s="102"/>
      <c r="L362" s="373"/>
      <c r="M362" s="374"/>
      <c r="N362" s="375"/>
      <c r="O362" s="375"/>
      <c r="P362" s="375"/>
      <c r="Q362" s="375"/>
      <c r="R362" s="375"/>
      <c r="S362" s="375"/>
      <c r="T362" s="376"/>
      <c r="AT362" s="277" t="s">
        <v>164</v>
      </c>
      <c r="AU362" s="277" t="s">
        <v>83</v>
      </c>
      <c r="AV362" s="276" t="s">
        <v>83</v>
      </c>
      <c r="AW362" s="276" t="s">
        <v>30</v>
      </c>
      <c r="AX362" s="276" t="s">
        <v>73</v>
      </c>
      <c r="AY362" s="277" t="s">
        <v>156</v>
      </c>
    </row>
    <row r="363" spans="1:65" s="272" customFormat="1">
      <c r="B363" s="369"/>
      <c r="D363" s="273" t="s">
        <v>164</v>
      </c>
      <c r="E363" s="274" t="s">
        <v>1</v>
      </c>
      <c r="F363" s="275" t="s">
        <v>727</v>
      </c>
      <c r="H363" s="274" t="s">
        <v>1</v>
      </c>
      <c r="I363" s="96"/>
      <c r="L363" s="369"/>
      <c r="M363" s="370"/>
      <c r="N363" s="371"/>
      <c r="O363" s="371"/>
      <c r="P363" s="371"/>
      <c r="Q363" s="371"/>
      <c r="R363" s="371"/>
      <c r="S363" s="371"/>
      <c r="T363" s="372"/>
      <c r="AT363" s="274" t="s">
        <v>164</v>
      </c>
      <c r="AU363" s="274" t="s">
        <v>83</v>
      </c>
      <c r="AV363" s="272" t="s">
        <v>81</v>
      </c>
      <c r="AW363" s="272" t="s">
        <v>30</v>
      </c>
      <c r="AX363" s="272" t="s">
        <v>73</v>
      </c>
      <c r="AY363" s="274" t="s">
        <v>156</v>
      </c>
    </row>
    <row r="364" spans="1:65" s="276" customFormat="1">
      <c r="B364" s="373"/>
      <c r="D364" s="273" t="s">
        <v>164</v>
      </c>
      <c r="E364" s="277" t="s">
        <v>1</v>
      </c>
      <c r="F364" s="278" t="s">
        <v>1109</v>
      </c>
      <c r="H364" s="279">
        <v>43.05</v>
      </c>
      <c r="I364" s="102"/>
      <c r="L364" s="373"/>
      <c r="M364" s="374"/>
      <c r="N364" s="375"/>
      <c r="O364" s="375"/>
      <c r="P364" s="375"/>
      <c r="Q364" s="375"/>
      <c r="R364" s="375"/>
      <c r="S364" s="375"/>
      <c r="T364" s="376"/>
      <c r="AT364" s="277" t="s">
        <v>164</v>
      </c>
      <c r="AU364" s="277" t="s">
        <v>83</v>
      </c>
      <c r="AV364" s="276" t="s">
        <v>83</v>
      </c>
      <c r="AW364" s="276" t="s">
        <v>30</v>
      </c>
      <c r="AX364" s="276" t="s">
        <v>73</v>
      </c>
      <c r="AY364" s="277" t="s">
        <v>156</v>
      </c>
    </row>
    <row r="365" spans="1:65" s="280" customFormat="1">
      <c r="B365" s="377"/>
      <c r="D365" s="273" t="s">
        <v>164</v>
      </c>
      <c r="E365" s="281" t="s">
        <v>1</v>
      </c>
      <c r="F365" s="282" t="s">
        <v>167</v>
      </c>
      <c r="H365" s="283">
        <v>179.95</v>
      </c>
      <c r="I365" s="108"/>
      <c r="L365" s="377"/>
      <c r="M365" s="378"/>
      <c r="N365" s="379"/>
      <c r="O365" s="379"/>
      <c r="P365" s="379"/>
      <c r="Q365" s="379"/>
      <c r="R365" s="379"/>
      <c r="S365" s="379"/>
      <c r="T365" s="380"/>
      <c r="AT365" s="281" t="s">
        <v>164</v>
      </c>
      <c r="AU365" s="281" t="s">
        <v>83</v>
      </c>
      <c r="AV365" s="280" t="s">
        <v>163</v>
      </c>
      <c r="AW365" s="280" t="s">
        <v>30</v>
      </c>
      <c r="AX365" s="280" t="s">
        <v>73</v>
      </c>
      <c r="AY365" s="281" t="s">
        <v>156</v>
      </c>
    </row>
    <row r="366" spans="1:65" s="276" customFormat="1">
      <c r="B366" s="373"/>
      <c r="D366" s="273" t="s">
        <v>164</v>
      </c>
      <c r="E366" s="277" t="s">
        <v>1</v>
      </c>
      <c r="F366" s="278" t="s">
        <v>1125</v>
      </c>
      <c r="H366" s="279">
        <v>89.974999999999994</v>
      </c>
      <c r="I366" s="102"/>
      <c r="L366" s="373"/>
      <c r="M366" s="374"/>
      <c r="N366" s="375"/>
      <c r="O366" s="375"/>
      <c r="P366" s="375"/>
      <c r="Q366" s="375"/>
      <c r="R366" s="375"/>
      <c r="S366" s="375"/>
      <c r="T366" s="376"/>
      <c r="AT366" s="277" t="s">
        <v>164</v>
      </c>
      <c r="AU366" s="277" t="s">
        <v>83</v>
      </c>
      <c r="AV366" s="276" t="s">
        <v>83</v>
      </c>
      <c r="AW366" s="276" t="s">
        <v>30</v>
      </c>
      <c r="AX366" s="276" t="s">
        <v>73</v>
      </c>
      <c r="AY366" s="277" t="s">
        <v>156</v>
      </c>
    </row>
    <row r="367" spans="1:65" s="280" customFormat="1">
      <c r="B367" s="377"/>
      <c r="D367" s="273" t="s">
        <v>164</v>
      </c>
      <c r="E367" s="281" t="s">
        <v>1</v>
      </c>
      <c r="F367" s="282" t="s">
        <v>167</v>
      </c>
      <c r="H367" s="283">
        <v>89.974999999999994</v>
      </c>
      <c r="I367" s="108"/>
      <c r="L367" s="377"/>
      <c r="M367" s="378"/>
      <c r="N367" s="379"/>
      <c r="O367" s="379"/>
      <c r="P367" s="379"/>
      <c r="Q367" s="379"/>
      <c r="R367" s="379"/>
      <c r="S367" s="379"/>
      <c r="T367" s="380"/>
      <c r="AT367" s="281" t="s">
        <v>164</v>
      </c>
      <c r="AU367" s="281" t="s">
        <v>83</v>
      </c>
      <c r="AV367" s="280" t="s">
        <v>163</v>
      </c>
      <c r="AW367" s="280" t="s">
        <v>30</v>
      </c>
      <c r="AX367" s="280" t="s">
        <v>81</v>
      </c>
      <c r="AY367" s="281" t="s">
        <v>156</v>
      </c>
    </row>
    <row r="368" spans="1:65" s="168" customFormat="1" ht="24.2" customHeight="1">
      <c r="A368" s="162"/>
      <c r="B368" s="163"/>
      <c r="C368" s="266" t="s">
        <v>259</v>
      </c>
      <c r="D368" s="266" t="s">
        <v>158</v>
      </c>
      <c r="E368" s="267" t="s">
        <v>1126</v>
      </c>
      <c r="F368" s="268" t="s">
        <v>1127</v>
      </c>
      <c r="G368" s="269" t="s">
        <v>1104</v>
      </c>
      <c r="H368" s="270">
        <v>2.2490000000000001</v>
      </c>
      <c r="I368" s="87"/>
      <c r="J368" s="271">
        <f>ROUND(I368*H368,2)</f>
        <v>0</v>
      </c>
      <c r="K368" s="268" t="s">
        <v>162</v>
      </c>
      <c r="L368" s="163"/>
      <c r="M368" s="363" t="s">
        <v>1</v>
      </c>
      <c r="N368" s="364" t="s">
        <v>38</v>
      </c>
      <c r="O368" s="210"/>
      <c r="P368" s="365">
        <f>O368*H368</f>
        <v>0</v>
      </c>
      <c r="Q368" s="365">
        <v>2.3369999999999998E-2</v>
      </c>
      <c r="R368" s="365">
        <f>Q368*H368</f>
        <v>5.2559129999999996E-2</v>
      </c>
      <c r="S368" s="365">
        <v>0</v>
      </c>
      <c r="T368" s="366">
        <f>S368*H368</f>
        <v>0</v>
      </c>
      <c r="U368" s="162"/>
      <c r="V368" s="162"/>
      <c r="W368" s="162"/>
      <c r="X368" s="162"/>
      <c r="Y368" s="162"/>
      <c r="Z368" s="162"/>
      <c r="AA368" s="162"/>
      <c r="AB368" s="162"/>
      <c r="AC368" s="162"/>
      <c r="AD368" s="162"/>
      <c r="AE368" s="162"/>
      <c r="AR368" s="367" t="s">
        <v>201</v>
      </c>
      <c r="AT368" s="367" t="s">
        <v>158</v>
      </c>
      <c r="AU368" s="367" t="s">
        <v>83</v>
      </c>
      <c r="AY368" s="141" t="s">
        <v>156</v>
      </c>
      <c r="BE368" s="368">
        <f>IF(N368="základní",J368,0)</f>
        <v>0</v>
      </c>
      <c r="BF368" s="368">
        <f>IF(N368="snížená",J368,0)</f>
        <v>0</v>
      </c>
      <c r="BG368" s="368">
        <f>IF(N368="zákl. přenesená",J368,0)</f>
        <v>0</v>
      </c>
      <c r="BH368" s="368">
        <f>IF(N368="sníž. přenesená",J368,0)</f>
        <v>0</v>
      </c>
      <c r="BI368" s="368">
        <f>IF(N368="nulová",J368,0)</f>
        <v>0</v>
      </c>
      <c r="BJ368" s="141" t="s">
        <v>81</v>
      </c>
      <c r="BK368" s="368">
        <f>ROUND(I368*H368,2)</f>
        <v>0</v>
      </c>
      <c r="BL368" s="141" t="s">
        <v>201</v>
      </c>
      <c r="BM368" s="367" t="s">
        <v>444</v>
      </c>
    </row>
    <row r="369" spans="1:65" s="276" customFormat="1">
      <c r="B369" s="373"/>
      <c r="D369" s="273" t="s">
        <v>164</v>
      </c>
      <c r="E369" s="277" t="s">
        <v>1</v>
      </c>
      <c r="F369" s="278" t="s">
        <v>1128</v>
      </c>
      <c r="H369" s="279">
        <v>2.2490000000000001</v>
      </c>
      <c r="I369" s="102"/>
      <c r="L369" s="373"/>
      <c r="M369" s="374"/>
      <c r="N369" s="375"/>
      <c r="O369" s="375"/>
      <c r="P369" s="375"/>
      <c r="Q369" s="375"/>
      <c r="R369" s="375"/>
      <c r="S369" s="375"/>
      <c r="T369" s="376"/>
      <c r="AT369" s="277" t="s">
        <v>164</v>
      </c>
      <c r="AU369" s="277" t="s">
        <v>83</v>
      </c>
      <c r="AV369" s="276" t="s">
        <v>83</v>
      </c>
      <c r="AW369" s="276" t="s">
        <v>30</v>
      </c>
      <c r="AX369" s="276" t="s">
        <v>73</v>
      </c>
      <c r="AY369" s="277" t="s">
        <v>156</v>
      </c>
    </row>
    <row r="370" spans="1:65" s="280" customFormat="1">
      <c r="B370" s="377"/>
      <c r="D370" s="273" t="s">
        <v>164</v>
      </c>
      <c r="E370" s="281" t="s">
        <v>1</v>
      </c>
      <c r="F370" s="282" t="s">
        <v>167</v>
      </c>
      <c r="H370" s="283">
        <v>2.2490000000000001</v>
      </c>
      <c r="I370" s="108"/>
      <c r="L370" s="377"/>
      <c r="M370" s="378"/>
      <c r="N370" s="379"/>
      <c r="O370" s="379"/>
      <c r="P370" s="379"/>
      <c r="Q370" s="379"/>
      <c r="R370" s="379"/>
      <c r="S370" s="379"/>
      <c r="T370" s="380"/>
      <c r="AT370" s="281" t="s">
        <v>164</v>
      </c>
      <c r="AU370" s="281" t="s">
        <v>83</v>
      </c>
      <c r="AV370" s="280" t="s">
        <v>163</v>
      </c>
      <c r="AW370" s="280" t="s">
        <v>30</v>
      </c>
      <c r="AX370" s="280" t="s">
        <v>81</v>
      </c>
      <c r="AY370" s="281" t="s">
        <v>156</v>
      </c>
    </row>
    <row r="371" spans="1:65" s="168" customFormat="1" ht="24.2" customHeight="1">
      <c r="A371" s="162"/>
      <c r="B371" s="163"/>
      <c r="C371" s="266" t="s">
        <v>438</v>
      </c>
      <c r="D371" s="266" t="s">
        <v>158</v>
      </c>
      <c r="E371" s="267" t="s">
        <v>1129</v>
      </c>
      <c r="F371" s="268" t="s">
        <v>1130</v>
      </c>
      <c r="G371" s="269" t="s">
        <v>659</v>
      </c>
      <c r="H371" s="270">
        <v>1.3089999999999999</v>
      </c>
      <c r="I371" s="87"/>
      <c r="J371" s="271">
        <f>ROUND(I371*H371,2)</f>
        <v>0</v>
      </c>
      <c r="K371" s="268" t="s">
        <v>162</v>
      </c>
      <c r="L371" s="163"/>
      <c r="M371" s="363" t="s">
        <v>1</v>
      </c>
      <c r="N371" s="364" t="s">
        <v>38</v>
      </c>
      <c r="O371" s="210"/>
      <c r="P371" s="365">
        <f>O371*H371</f>
        <v>0</v>
      </c>
      <c r="Q371" s="365">
        <v>0</v>
      </c>
      <c r="R371" s="365">
        <f>Q371*H371</f>
        <v>0</v>
      </c>
      <c r="S371" s="365">
        <v>0</v>
      </c>
      <c r="T371" s="366">
        <f>S371*H371</f>
        <v>0</v>
      </c>
      <c r="U371" s="162"/>
      <c r="V371" s="162"/>
      <c r="W371" s="162"/>
      <c r="X371" s="162"/>
      <c r="Y371" s="162"/>
      <c r="Z371" s="162"/>
      <c r="AA371" s="162"/>
      <c r="AB371" s="162"/>
      <c r="AC371" s="162"/>
      <c r="AD371" s="162"/>
      <c r="AE371" s="162"/>
      <c r="AR371" s="367" t="s">
        <v>201</v>
      </c>
      <c r="AT371" s="367" t="s">
        <v>158</v>
      </c>
      <c r="AU371" s="367" t="s">
        <v>83</v>
      </c>
      <c r="AY371" s="141" t="s">
        <v>156</v>
      </c>
      <c r="BE371" s="368">
        <f>IF(N371="základní",J371,0)</f>
        <v>0</v>
      </c>
      <c r="BF371" s="368">
        <f>IF(N371="snížená",J371,0)</f>
        <v>0</v>
      </c>
      <c r="BG371" s="368">
        <f>IF(N371="zákl. přenesená",J371,0)</f>
        <v>0</v>
      </c>
      <c r="BH371" s="368">
        <f>IF(N371="sníž. přenesená",J371,0)</f>
        <v>0</v>
      </c>
      <c r="BI371" s="368">
        <f>IF(N371="nulová",J371,0)</f>
        <v>0</v>
      </c>
      <c r="BJ371" s="141" t="s">
        <v>81</v>
      </c>
      <c r="BK371" s="368">
        <f>ROUND(I371*H371,2)</f>
        <v>0</v>
      </c>
      <c r="BL371" s="141" t="s">
        <v>201</v>
      </c>
      <c r="BM371" s="367" t="s">
        <v>449</v>
      </c>
    </row>
    <row r="372" spans="1:65" s="260" customFormat="1" ht="22.9" customHeight="1">
      <c r="B372" s="356"/>
      <c r="D372" s="261" t="s">
        <v>72</v>
      </c>
      <c r="E372" s="264" t="s">
        <v>837</v>
      </c>
      <c r="F372" s="264" t="s">
        <v>838</v>
      </c>
      <c r="I372" s="79"/>
      <c r="J372" s="265">
        <f>BK372</f>
        <v>0</v>
      </c>
      <c r="L372" s="356"/>
      <c r="M372" s="357"/>
      <c r="N372" s="358"/>
      <c r="O372" s="358"/>
      <c r="P372" s="359">
        <f>SUM(P373:P395)</f>
        <v>0</v>
      </c>
      <c r="Q372" s="358"/>
      <c r="R372" s="359">
        <f>SUM(R373:R395)</f>
        <v>0.56681449999999989</v>
      </c>
      <c r="S372" s="358"/>
      <c r="T372" s="360">
        <f>SUM(T373:T395)</f>
        <v>0.34370449999999997</v>
      </c>
      <c r="AR372" s="261" t="s">
        <v>83</v>
      </c>
      <c r="AT372" s="361" t="s">
        <v>72</v>
      </c>
      <c r="AU372" s="361" t="s">
        <v>81</v>
      </c>
      <c r="AY372" s="261" t="s">
        <v>156</v>
      </c>
      <c r="BK372" s="362">
        <f>SUM(BK373:BK395)</f>
        <v>0</v>
      </c>
    </row>
    <row r="373" spans="1:65" s="168" customFormat="1" ht="24.2" customHeight="1">
      <c r="A373" s="162"/>
      <c r="B373" s="163"/>
      <c r="C373" s="266" t="s">
        <v>265</v>
      </c>
      <c r="D373" s="266" t="s">
        <v>158</v>
      </c>
      <c r="E373" s="267" t="s">
        <v>1131</v>
      </c>
      <c r="F373" s="268" t="s">
        <v>1132</v>
      </c>
      <c r="G373" s="269" t="s">
        <v>355</v>
      </c>
      <c r="H373" s="270">
        <v>179.95</v>
      </c>
      <c r="I373" s="87"/>
      <c r="J373" s="271">
        <f>ROUND(I373*H373,2)</f>
        <v>0</v>
      </c>
      <c r="K373" s="268" t="s">
        <v>162</v>
      </c>
      <c r="L373" s="163"/>
      <c r="M373" s="363" t="s">
        <v>1</v>
      </c>
      <c r="N373" s="364" t="s">
        <v>38</v>
      </c>
      <c r="O373" s="210"/>
      <c r="P373" s="365">
        <f>O373*H373</f>
        <v>0</v>
      </c>
      <c r="Q373" s="365">
        <v>0</v>
      </c>
      <c r="R373" s="365">
        <f>Q373*H373</f>
        <v>0</v>
      </c>
      <c r="S373" s="365">
        <v>1.91E-3</v>
      </c>
      <c r="T373" s="366">
        <f>S373*H373</f>
        <v>0.34370449999999997</v>
      </c>
      <c r="U373" s="162"/>
      <c r="V373" s="162"/>
      <c r="W373" s="162"/>
      <c r="X373" s="162"/>
      <c r="Y373" s="162"/>
      <c r="Z373" s="162"/>
      <c r="AA373" s="162"/>
      <c r="AB373" s="162"/>
      <c r="AC373" s="162"/>
      <c r="AD373" s="162"/>
      <c r="AE373" s="162"/>
      <c r="AR373" s="367" t="s">
        <v>201</v>
      </c>
      <c r="AT373" s="367" t="s">
        <v>158</v>
      </c>
      <c r="AU373" s="367" t="s">
        <v>83</v>
      </c>
      <c r="AY373" s="141" t="s">
        <v>156</v>
      </c>
      <c r="BE373" s="368">
        <f>IF(N373="základní",J373,0)</f>
        <v>0</v>
      </c>
      <c r="BF373" s="368">
        <f>IF(N373="snížená",J373,0)</f>
        <v>0</v>
      </c>
      <c r="BG373" s="368">
        <f>IF(N373="zákl. přenesená",J373,0)</f>
        <v>0</v>
      </c>
      <c r="BH373" s="368">
        <f>IF(N373="sníž. přenesená",J373,0)</f>
        <v>0</v>
      </c>
      <c r="BI373" s="368">
        <f>IF(N373="nulová",J373,0)</f>
        <v>0</v>
      </c>
      <c r="BJ373" s="141" t="s">
        <v>81</v>
      </c>
      <c r="BK373" s="368">
        <f>ROUND(I373*H373,2)</f>
        <v>0</v>
      </c>
      <c r="BL373" s="141" t="s">
        <v>201</v>
      </c>
      <c r="BM373" s="367" t="s">
        <v>456</v>
      </c>
    </row>
    <row r="374" spans="1:65" s="272" customFormat="1">
      <c r="B374" s="369"/>
      <c r="D374" s="273" t="s">
        <v>164</v>
      </c>
      <c r="E374" s="274" t="s">
        <v>1</v>
      </c>
      <c r="F374" s="275" t="s">
        <v>722</v>
      </c>
      <c r="H374" s="274" t="s">
        <v>1</v>
      </c>
      <c r="I374" s="96"/>
      <c r="L374" s="369"/>
      <c r="M374" s="370"/>
      <c r="N374" s="371"/>
      <c r="O374" s="371"/>
      <c r="P374" s="371"/>
      <c r="Q374" s="371"/>
      <c r="R374" s="371"/>
      <c r="S374" s="371"/>
      <c r="T374" s="372"/>
      <c r="AT374" s="274" t="s">
        <v>164</v>
      </c>
      <c r="AU374" s="274" t="s">
        <v>83</v>
      </c>
      <c r="AV374" s="272" t="s">
        <v>81</v>
      </c>
      <c r="AW374" s="272" t="s">
        <v>30</v>
      </c>
      <c r="AX374" s="272" t="s">
        <v>73</v>
      </c>
      <c r="AY374" s="274" t="s">
        <v>156</v>
      </c>
    </row>
    <row r="375" spans="1:65" s="272" customFormat="1">
      <c r="B375" s="369"/>
      <c r="D375" s="273" t="s">
        <v>164</v>
      </c>
      <c r="E375" s="274" t="s">
        <v>1</v>
      </c>
      <c r="F375" s="275" t="s">
        <v>723</v>
      </c>
      <c r="H375" s="274" t="s">
        <v>1</v>
      </c>
      <c r="I375" s="96"/>
      <c r="L375" s="369"/>
      <c r="M375" s="370"/>
      <c r="N375" s="371"/>
      <c r="O375" s="371"/>
      <c r="P375" s="371"/>
      <c r="Q375" s="371"/>
      <c r="R375" s="371"/>
      <c r="S375" s="371"/>
      <c r="T375" s="372"/>
      <c r="AT375" s="274" t="s">
        <v>164</v>
      </c>
      <c r="AU375" s="274" t="s">
        <v>83</v>
      </c>
      <c r="AV375" s="272" t="s">
        <v>81</v>
      </c>
      <c r="AW375" s="272" t="s">
        <v>30</v>
      </c>
      <c r="AX375" s="272" t="s">
        <v>73</v>
      </c>
      <c r="AY375" s="274" t="s">
        <v>156</v>
      </c>
    </row>
    <row r="376" spans="1:65" s="276" customFormat="1">
      <c r="B376" s="373"/>
      <c r="D376" s="273" t="s">
        <v>164</v>
      </c>
      <c r="E376" s="277" t="s">
        <v>1</v>
      </c>
      <c r="F376" s="278" t="s">
        <v>1107</v>
      </c>
      <c r="H376" s="279">
        <v>54.9</v>
      </c>
      <c r="I376" s="102"/>
      <c r="L376" s="373"/>
      <c r="M376" s="374"/>
      <c r="N376" s="375"/>
      <c r="O376" s="375"/>
      <c r="P376" s="375"/>
      <c r="Q376" s="375"/>
      <c r="R376" s="375"/>
      <c r="S376" s="375"/>
      <c r="T376" s="376"/>
      <c r="AT376" s="277" t="s">
        <v>164</v>
      </c>
      <c r="AU376" s="277" t="s">
        <v>83</v>
      </c>
      <c r="AV376" s="276" t="s">
        <v>83</v>
      </c>
      <c r="AW376" s="276" t="s">
        <v>30</v>
      </c>
      <c r="AX376" s="276" t="s">
        <v>73</v>
      </c>
      <c r="AY376" s="277" t="s">
        <v>156</v>
      </c>
    </row>
    <row r="377" spans="1:65" s="272" customFormat="1">
      <c r="B377" s="369"/>
      <c r="D377" s="273" t="s">
        <v>164</v>
      </c>
      <c r="E377" s="274" t="s">
        <v>1</v>
      </c>
      <c r="F377" s="275" t="s">
        <v>725</v>
      </c>
      <c r="H377" s="274" t="s">
        <v>1</v>
      </c>
      <c r="I377" s="96"/>
      <c r="L377" s="369"/>
      <c r="M377" s="370"/>
      <c r="N377" s="371"/>
      <c r="O377" s="371"/>
      <c r="P377" s="371"/>
      <c r="Q377" s="371"/>
      <c r="R377" s="371"/>
      <c r="S377" s="371"/>
      <c r="T377" s="372"/>
      <c r="AT377" s="274" t="s">
        <v>164</v>
      </c>
      <c r="AU377" s="274" t="s">
        <v>83</v>
      </c>
      <c r="AV377" s="272" t="s">
        <v>81</v>
      </c>
      <c r="AW377" s="272" t="s">
        <v>30</v>
      </c>
      <c r="AX377" s="272" t="s">
        <v>73</v>
      </c>
      <c r="AY377" s="274" t="s">
        <v>156</v>
      </c>
    </row>
    <row r="378" spans="1:65" s="276" customFormat="1">
      <c r="B378" s="373"/>
      <c r="D378" s="273" t="s">
        <v>164</v>
      </c>
      <c r="E378" s="277" t="s">
        <v>1</v>
      </c>
      <c r="F378" s="278" t="s">
        <v>1108</v>
      </c>
      <c r="H378" s="279">
        <v>82</v>
      </c>
      <c r="I378" s="102"/>
      <c r="L378" s="373"/>
      <c r="M378" s="374"/>
      <c r="N378" s="375"/>
      <c r="O378" s="375"/>
      <c r="P378" s="375"/>
      <c r="Q378" s="375"/>
      <c r="R378" s="375"/>
      <c r="S378" s="375"/>
      <c r="T378" s="376"/>
      <c r="AT378" s="277" t="s">
        <v>164</v>
      </c>
      <c r="AU378" s="277" t="s">
        <v>83</v>
      </c>
      <c r="AV378" s="276" t="s">
        <v>83</v>
      </c>
      <c r="AW378" s="276" t="s">
        <v>30</v>
      </c>
      <c r="AX378" s="276" t="s">
        <v>73</v>
      </c>
      <c r="AY378" s="277" t="s">
        <v>156</v>
      </c>
    </row>
    <row r="379" spans="1:65" s="272" customFormat="1">
      <c r="B379" s="369"/>
      <c r="D379" s="273" t="s">
        <v>164</v>
      </c>
      <c r="E379" s="274" t="s">
        <v>1</v>
      </c>
      <c r="F379" s="275" t="s">
        <v>727</v>
      </c>
      <c r="H379" s="274" t="s">
        <v>1</v>
      </c>
      <c r="I379" s="96"/>
      <c r="L379" s="369"/>
      <c r="M379" s="370"/>
      <c r="N379" s="371"/>
      <c r="O379" s="371"/>
      <c r="P379" s="371"/>
      <c r="Q379" s="371"/>
      <c r="R379" s="371"/>
      <c r="S379" s="371"/>
      <c r="T379" s="372"/>
      <c r="AT379" s="274" t="s">
        <v>164</v>
      </c>
      <c r="AU379" s="274" t="s">
        <v>83</v>
      </c>
      <c r="AV379" s="272" t="s">
        <v>81</v>
      </c>
      <c r="AW379" s="272" t="s">
        <v>30</v>
      </c>
      <c r="AX379" s="272" t="s">
        <v>73</v>
      </c>
      <c r="AY379" s="274" t="s">
        <v>156</v>
      </c>
    </row>
    <row r="380" spans="1:65" s="276" customFormat="1">
      <c r="B380" s="373"/>
      <c r="D380" s="273" t="s">
        <v>164</v>
      </c>
      <c r="E380" s="277" t="s">
        <v>1</v>
      </c>
      <c r="F380" s="278" t="s">
        <v>1109</v>
      </c>
      <c r="H380" s="279">
        <v>43.05</v>
      </c>
      <c r="I380" s="102"/>
      <c r="L380" s="373"/>
      <c r="M380" s="374"/>
      <c r="N380" s="375"/>
      <c r="O380" s="375"/>
      <c r="P380" s="375"/>
      <c r="Q380" s="375"/>
      <c r="R380" s="375"/>
      <c r="S380" s="375"/>
      <c r="T380" s="376"/>
      <c r="AT380" s="277" t="s">
        <v>164</v>
      </c>
      <c r="AU380" s="277" t="s">
        <v>83</v>
      </c>
      <c r="AV380" s="276" t="s">
        <v>83</v>
      </c>
      <c r="AW380" s="276" t="s">
        <v>30</v>
      </c>
      <c r="AX380" s="276" t="s">
        <v>73</v>
      </c>
      <c r="AY380" s="277" t="s">
        <v>156</v>
      </c>
    </row>
    <row r="381" spans="1:65" s="280" customFormat="1">
      <c r="B381" s="377"/>
      <c r="D381" s="273" t="s">
        <v>164</v>
      </c>
      <c r="E381" s="281" t="s">
        <v>1</v>
      </c>
      <c r="F381" s="282" t="s">
        <v>167</v>
      </c>
      <c r="H381" s="283">
        <v>179.95</v>
      </c>
      <c r="I381" s="108"/>
      <c r="L381" s="377"/>
      <c r="M381" s="378"/>
      <c r="N381" s="379"/>
      <c r="O381" s="379"/>
      <c r="P381" s="379"/>
      <c r="Q381" s="379"/>
      <c r="R381" s="379"/>
      <c r="S381" s="379"/>
      <c r="T381" s="380"/>
      <c r="AT381" s="281" t="s">
        <v>164</v>
      </c>
      <c r="AU381" s="281" t="s">
        <v>83</v>
      </c>
      <c r="AV381" s="280" t="s">
        <v>163</v>
      </c>
      <c r="AW381" s="280" t="s">
        <v>30</v>
      </c>
      <c r="AX381" s="280" t="s">
        <v>81</v>
      </c>
      <c r="AY381" s="281" t="s">
        <v>156</v>
      </c>
    </row>
    <row r="382" spans="1:65" s="168" customFormat="1" ht="24.2" customHeight="1">
      <c r="A382" s="162"/>
      <c r="B382" s="163"/>
      <c r="C382" s="266" t="s">
        <v>446</v>
      </c>
      <c r="D382" s="266" t="s">
        <v>158</v>
      </c>
      <c r="E382" s="267" t="s">
        <v>1133</v>
      </c>
      <c r="F382" s="268" t="s">
        <v>1134</v>
      </c>
      <c r="G382" s="269" t="s">
        <v>355</v>
      </c>
      <c r="H382" s="270">
        <v>179.95</v>
      </c>
      <c r="I382" s="87"/>
      <c r="J382" s="271">
        <f>ROUND(I382*H382,2)</f>
        <v>0</v>
      </c>
      <c r="K382" s="268" t="s">
        <v>162</v>
      </c>
      <c r="L382" s="163"/>
      <c r="M382" s="363" t="s">
        <v>1</v>
      </c>
      <c r="N382" s="364" t="s">
        <v>38</v>
      </c>
      <c r="O382" s="210"/>
      <c r="P382" s="365">
        <f>O382*H382</f>
        <v>0</v>
      </c>
      <c r="Q382" s="365">
        <v>2.9099999999999998E-3</v>
      </c>
      <c r="R382" s="365">
        <f>Q382*H382</f>
        <v>0.52365449999999991</v>
      </c>
      <c r="S382" s="365">
        <v>0</v>
      </c>
      <c r="T382" s="366">
        <f>S382*H382</f>
        <v>0</v>
      </c>
      <c r="U382" s="162"/>
      <c r="V382" s="162"/>
      <c r="W382" s="162"/>
      <c r="X382" s="162"/>
      <c r="Y382" s="162"/>
      <c r="Z382" s="162"/>
      <c r="AA382" s="162"/>
      <c r="AB382" s="162"/>
      <c r="AC382" s="162"/>
      <c r="AD382" s="162"/>
      <c r="AE382" s="162"/>
      <c r="AR382" s="367" t="s">
        <v>201</v>
      </c>
      <c r="AT382" s="367" t="s">
        <v>158</v>
      </c>
      <c r="AU382" s="367" t="s">
        <v>83</v>
      </c>
      <c r="AY382" s="141" t="s">
        <v>156</v>
      </c>
      <c r="BE382" s="368">
        <f>IF(N382="základní",J382,0)</f>
        <v>0</v>
      </c>
      <c r="BF382" s="368">
        <f>IF(N382="snížená",J382,0)</f>
        <v>0</v>
      </c>
      <c r="BG382" s="368">
        <f>IF(N382="zákl. přenesená",J382,0)</f>
        <v>0</v>
      </c>
      <c r="BH382" s="368">
        <f>IF(N382="sníž. přenesená",J382,0)</f>
        <v>0</v>
      </c>
      <c r="BI382" s="368">
        <f>IF(N382="nulová",J382,0)</f>
        <v>0</v>
      </c>
      <c r="BJ382" s="141" t="s">
        <v>81</v>
      </c>
      <c r="BK382" s="368">
        <f>ROUND(I382*H382,2)</f>
        <v>0</v>
      </c>
      <c r="BL382" s="141" t="s">
        <v>201</v>
      </c>
      <c r="BM382" s="367" t="s">
        <v>485</v>
      </c>
    </row>
    <row r="383" spans="1:65" s="272" customFormat="1">
      <c r="B383" s="369"/>
      <c r="D383" s="273" t="s">
        <v>164</v>
      </c>
      <c r="E383" s="274" t="s">
        <v>1</v>
      </c>
      <c r="F383" s="275" t="s">
        <v>1135</v>
      </c>
      <c r="H383" s="274" t="s">
        <v>1</v>
      </c>
      <c r="I383" s="96"/>
      <c r="L383" s="369"/>
      <c r="M383" s="370"/>
      <c r="N383" s="371"/>
      <c r="O383" s="371"/>
      <c r="P383" s="371"/>
      <c r="Q383" s="371"/>
      <c r="R383" s="371"/>
      <c r="S383" s="371"/>
      <c r="T383" s="372"/>
      <c r="AT383" s="274" t="s">
        <v>164</v>
      </c>
      <c r="AU383" s="274" t="s">
        <v>83</v>
      </c>
      <c r="AV383" s="272" t="s">
        <v>81</v>
      </c>
      <c r="AW383" s="272" t="s">
        <v>30</v>
      </c>
      <c r="AX383" s="272" t="s">
        <v>73</v>
      </c>
      <c r="AY383" s="274" t="s">
        <v>156</v>
      </c>
    </row>
    <row r="384" spans="1:65" s="272" customFormat="1">
      <c r="B384" s="369"/>
      <c r="D384" s="273" t="s">
        <v>164</v>
      </c>
      <c r="E384" s="274" t="s">
        <v>1</v>
      </c>
      <c r="F384" s="275" t="s">
        <v>722</v>
      </c>
      <c r="H384" s="274" t="s">
        <v>1</v>
      </c>
      <c r="I384" s="96"/>
      <c r="L384" s="369"/>
      <c r="M384" s="370"/>
      <c r="N384" s="371"/>
      <c r="O384" s="371"/>
      <c r="P384" s="371"/>
      <c r="Q384" s="371"/>
      <c r="R384" s="371"/>
      <c r="S384" s="371"/>
      <c r="T384" s="372"/>
      <c r="AT384" s="274" t="s">
        <v>164</v>
      </c>
      <c r="AU384" s="274" t="s">
        <v>83</v>
      </c>
      <c r="AV384" s="272" t="s">
        <v>81</v>
      </c>
      <c r="AW384" s="272" t="s">
        <v>30</v>
      </c>
      <c r="AX384" s="272" t="s">
        <v>73</v>
      </c>
      <c r="AY384" s="274" t="s">
        <v>156</v>
      </c>
    </row>
    <row r="385" spans="1:65" s="272" customFormat="1">
      <c r="B385" s="369"/>
      <c r="D385" s="273" t="s">
        <v>164</v>
      </c>
      <c r="E385" s="274" t="s">
        <v>1</v>
      </c>
      <c r="F385" s="275" t="s">
        <v>723</v>
      </c>
      <c r="H385" s="274" t="s">
        <v>1</v>
      </c>
      <c r="I385" s="96"/>
      <c r="L385" s="369"/>
      <c r="M385" s="370"/>
      <c r="N385" s="371"/>
      <c r="O385" s="371"/>
      <c r="P385" s="371"/>
      <c r="Q385" s="371"/>
      <c r="R385" s="371"/>
      <c r="S385" s="371"/>
      <c r="T385" s="372"/>
      <c r="AT385" s="274" t="s">
        <v>164</v>
      </c>
      <c r="AU385" s="274" t="s">
        <v>83</v>
      </c>
      <c r="AV385" s="272" t="s">
        <v>81</v>
      </c>
      <c r="AW385" s="272" t="s">
        <v>30</v>
      </c>
      <c r="AX385" s="272" t="s">
        <v>73</v>
      </c>
      <c r="AY385" s="274" t="s">
        <v>156</v>
      </c>
    </row>
    <row r="386" spans="1:65" s="276" customFormat="1">
      <c r="B386" s="373"/>
      <c r="D386" s="273" t="s">
        <v>164</v>
      </c>
      <c r="E386" s="277" t="s">
        <v>1</v>
      </c>
      <c r="F386" s="278" t="s">
        <v>1107</v>
      </c>
      <c r="H386" s="279">
        <v>54.9</v>
      </c>
      <c r="I386" s="102"/>
      <c r="L386" s="373"/>
      <c r="M386" s="374"/>
      <c r="N386" s="375"/>
      <c r="O386" s="375"/>
      <c r="P386" s="375"/>
      <c r="Q386" s="375"/>
      <c r="R386" s="375"/>
      <c r="S386" s="375"/>
      <c r="T386" s="376"/>
      <c r="AT386" s="277" t="s">
        <v>164</v>
      </c>
      <c r="AU386" s="277" t="s">
        <v>83</v>
      </c>
      <c r="AV386" s="276" t="s">
        <v>83</v>
      </c>
      <c r="AW386" s="276" t="s">
        <v>30</v>
      </c>
      <c r="AX386" s="276" t="s">
        <v>73</v>
      </c>
      <c r="AY386" s="277" t="s">
        <v>156</v>
      </c>
    </row>
    <row r="387" spans="1:65" s="272" customFormat="1">
      <c r="B387" s="369"/>
      <c r="D387" s="273" t="s">
        <v>164</v>
      </c>
      <c r="E387" s="274" t="s">
        <v>1</v>
      </c>
      <c r="F387" s="275" t="s">
        <v>725</v>
      </c>
      <c r="H387" s="274" t="s">
        <v>1</v>
      </c>
      <c r="I387" s="96"/>
      <c r="L387" s="369"/>
      <c r="M387" s="370"/>
      <c r="N387" s="371"/>
      <c r="O387" s="371"/>
      <c r="P387" s="371"/>
      <c r="Q387" s="371"/>
      <c r="R387" s="371"/>
      <c r="S387" s="371"/>
      <c r="T387" s="372"/>
      <c r="AT387" s="274" t="s">
        <v>164</v>
      </c>
      <c r="AU387" s="274" t="s">
        <v>83</v>
      </c>
      <c r="AV387" s="272" t="s">
        <v>81</v>
      </c>
      <c r="AW387" s="272" t="s">
        <v>30</v>
      </c>
      <c r="AX387" s="272" t="s">
        <v>73</v>
      </c>
      <c r="AY387" s="274" t="s">
        <v>156</v>
      </c>
    </row>
    <row r="388" spans="1:65" s="276" customFormat="1">
      <c r="B388" s="373"/>
      <c r="D388" s="273" t="s">
        <v>164</v>
      </c>
      <c r="E388" s="277" t="s">
        <v>1</v>
      </c>
      <c r="F388" s="278" t="s">
        <v>1108</v>
      </c>
      <c r="H388" s="279">
        <v>82</v>
      </c>
      <c r="I388" s="102"/>
      <c r="L388" s="373"/>
      <c r="M388" s="374"/>
      <c r="N388" s="375"/>
      <c r="O388" s="375"/>
      <c r="P388" s="375"/>
      <c r="Q388" s="375"/>
      <c r="R388" s="375"/>
      <c r="S388" s="375"/>
      <c r="T388" s="376"/>
      <c r="AT388" s="277" t="s">
        <v>164</v>
      </c>
      <c r="AU388" s="277" t="s">
        <v>83</v>
      </c>
      <c r="AV388" s="276" t="s">
        <v>83</v>
      </c>
      <c r="AW388" s="276" t="s">
        <v>30</v>
      </c>
      <c r="AX388" s="276" t="s">
        <v>73</v>
      </c>
      <c r="AY388" s="277" t="s">
        <v>156</v>
      </c>
    </row>
    <row r="389" spans="1:65" s="272" customFormat="1">
      <c r="B389" s="369"/>
      <c r="D389" s="273" t="s">
        <v>164</v>
      </c>
      <c r="E389" s="274" t="s">
        <v>1</v>
      </c>
      <c r="F389" s="275" t="s">
        <v>727</v>
      </c>
      <c r="H389" s="274" t="s">
        <v>1</v>
      </c>
      <c r="I389" s="96"/>
      <c r="L389" s="369"/>
      <c r="M389" s="370"/>
      <c r="N389" s="371"/>
      <c r="O389" s="371"/>
      <c r="P389" s="371"/>
      <c r="Q389" s="371"/>
      <c r="R389" s="371"/>
      <c r="S389" s="371"/>
      <c r="T389" s="372"/>
      <c r="AT389" s="274" t="s">
        <v>164</v>
      </c>
      <c r="AU389" s="274" t="s">
        <v>83</v>
      </c>
      <c r="AV389" s="272" t="s">
        <v>81</v>
      </c>
      <c r="AW389" s="272" t="s">
        <v>30</v>
      </c>
      <c r="AX389" s="272" t="s">
        <v>73</v>
      </c>
      <c r="AY389" s="274" t="s">
        <v>156</v>
      </c>
    </row>
    <row r="390" spans="1:65" s="276" customFormat="1">
      <c r="B390" s="373"/>
      <c r="D390" s="273" t="s">
        <v>164</v>
      </c>
      <c r="E390" s="277" t="s">
        <v>1</v>
      </c>
      <c r="F390" s="278" t="s">
        <v>1109</v>
      </c>
      <c r="H390" s="279">
        <v>43.05</v>
      </c>
      <c r="I390" s="102"/>
      <c r="L390" s="373"/>
      <c r="M390" s="374"/>
      <c r="N390" s="375"/>
      <c r="O390" s="375"/>
      <c r="P390" s="375"/>
      <c r="Q390" s="375"/>
      <c r="R390" s="375"/>
      <c r="S390" s="375"/>
      <c r="T390" s="376"/>
      <c r="AT390" s="277" t="s">
        <v>164</v>
      </c>
      <c r="AU390" s="277" t="s">
        <v>83</v>
      </c>
      <c r="AV390" s="276" t="s">
        <v>83</v>
      </c>
      <c r="AW390" s="276" t="s">
        <v>30</v>
      </c>
      <c r="AX390" s="276" t="s">
        <v>73</v>
      </c>
      <c r="AY390" s="277" t="s">
        <v>156</v>
      </c>
    </row>
    <row r="391" spans="1:65" s="280" customFormat="1">
      <c r="B391" s="377"/>
      <c r="D391" s="273" t="s">
        <v>164</v>
      </c>
      <c r="E391" s="281" t="s">
        <v>1</v>
      </c>
      <c r="F391" s="282" t="s">
        <v>167</v>
      </c>
      <c r="H391" s="283">
        <v>179.95</v>
      </c>
      <c r="I391" s="108"/>
      <c r="L391" s="377"/>
      <c r="M391" s="378"/>
      <c r="N391" s="379"/>
      <c r="O391" s="379"/>
      <c r="P391" s="379"/>
      <c r="Q391" s="379"/>
      <c r="R391" s="379"/>
      <c r="S391" s="379"/>
      <c r="T391" s="380"/>
      <c r="AT391" s="281" t="s">
        <v>164</v>
      </c>
      <c r="AU391" s="281" t="s">
        <v>83</v>
      </c>
      <c r="AV391" s="280" t="s">
        <v>163</v>
      </c>
      <c r="AW391" s="280" t="s">
        <v>30</v>
      </c>
      <c r="AX391" s="280" t="s">
        <v>81</v>
      </c>
      <c r="AY391" s="281" t="s">
        <v>156</v>
      </c>
    </row>
    <row r="392" spans="1:65" s="168" customFormat="1" ht="33" customHeight="1">
      <c r="A392" s="162"/>
      <c r="B392" s="163"/>
      <c r="C392" s="266" t="s">
        <v>272</v>
      </c>
      <c r="D392" s="266" t="s">
        <v>158</v>
      </c>
      <c r="E392" s="267" t="s">
        <v>1136</v>
      </c>
      <c r="F392" s="268" t="s">
        <v>1137</v>
      </c>
      <c r="G392" s="269" t="s">
        <v>161</v>
      </c>
      <c r="H392" s="270">
        <v>4</v>
      </c>
      <c r="I392" s="87"/>
      <c r="J392" s="271">
        <f>ROUND(I392*H392,2)</f>
        <v>0</v>
      </c>
      <c r="K392" s="268" t="s">
        <v>162</v>
      </c>
      <c r="L392" s="163"/>
      <c r="M392" s="363" t="s">
        <v>1</v>
      </c>
      <c r="N392" s="364" t="s">
        <v>38</v>
      </c>
      <c r="O392" s="210"/>
      <c r="P392" s="365">
        <f>O392*H392</f>
        <v>0</v>
      </c>
      <c r="Q392" s="365">
        <v>1.0789999999999999E-2</v>
      </c>
      <c r="R392" s="365">
        <f>Q392*H392</f>
        <v>4.3159999999999997E-2</v>
      </c>
      <c r="S392" s="365">
        <v>0</v>
      </c>
      <c r="T392" s="366">
        <f>S392*H392</f>
        <v>0</v>
      </c>
      <c r="U392" s="162"/>
      <c r="V392" s="162"/>
      <c r="W392" s="162"/>
      <c r="X392" s="162"/>
      <c r="Y392" s="162"/>
      <c r="Z392" s="162"/>
      <c r="AA392" s="162"/>
      <c r="AB392" s="162"/>
      <c r="AC392" s="162"/>
      <c r="AD392" s="162"/>
      <c r="AE392" s="162"/>
      <c r="AR392" s="367" t="s">
        <v>201</v>
      </c>
      <c r="AT392" s="367" t="s">
        <v>158</v>
      </c>
      <c r="AU392" s="367" t="s">
        <v>83</v>
      </c>
      <c r="AY392" s="141" t="s">
        <v>156</v>
      </c>
      <c r="BE392" s="368">
        <f>IF(N392="základní",J392,0)</f>
        <v>0</v>
      </c>
      <c r="BF392" s="368">
        <f>IF(N392="snížená",J392,0)</f>
        <v>0</v>
      </c>
      <c r="BG392" s="368">
        <f>IF(N392="zákl. přenesená",J392,0)</f>
        <v>0</v>
      </c>
      <c r="BH392" s="368">
        <f>IF(N392="sníž. přenesená",J392,0)</f>
        <v>0</v>
      </c>
      <c r="BI392" s="368">
        <f>IF(N392="nulová",J392,0)</f>
        <v>0</v>
      </c>
      <c r="BJ392" s="141" t="s">
        <v>81</v>
      </c>
      <c r="BK392" s="368">
        <f>ROUND(I392*H392,2)</f>
        <v>0</v>
      </c>
      <c r="BL392" s="141" t="s">
        <v>201</v>
      </c>
      <c r="BM392" s="367" t="s">
        <v>499</v>
      </c>
    </row>
    <row r="393" spans="1:65" s="276" customFormat="1">
      <c r="B393" s="373"/>
      <c r="D393" s="273" t="s">
        <v>164</v>
      </c>
      <c r="E393" s="277" t="s">
        <v>1</v>
      </c>
      <c r="F393" s="278" t="s">
        <v>1138</v>
      </c>
      <c r="H393" s="279">
        <v>4</v>
      </c>
      <c r="I393" s="102"/>
      <c r="L393" s="373"/>
      <c r="M393" s="374"/>
      <c r="N393" s="375"/>
      <c r="O393" s="375"/>
      <c r="P393" s="375"/>
      <c r="Q393" s="375"/>
      <c r="R393" s="375"/>
      <c r="S393" s="375"/>
      <c r="T393" s="376"/>
      <c r="AT393" s="277" t="s">
        <v>164</v>
      </c>
      <c r="AU393" s="277" t="s">
        <v>83</v>
      </c>
      <c r="AV393" s="276" t="s">
        <v>83</v>
      </c>
      <c r="AW393" s="276" t="s">
        <v>30</v>
      </c>
      <c r="AX393" s="276" t="s">
        <v>73</v>
      </c>
      <c r="AY393" s="277" t="s">
        <v>156</v>
      </c>
    </row>
    <row r="394" spans="1:65" s="280" customFormat="1">
      <c r="B394" s="377"/>
      <c r="D394" s="273" t="s">
        <v>164</v>
      </c>
      <c r="E394" s="281" t="s">
        <v>1</v>
      </c>
      <c r="F394" s="282" t="s">
        <v>167</v>
      </c>
      <c r="H394" s="283">
        <v>4</v>
      </c>
      <c r="I394" s="108"/>
      <c r="L394" s="377"/>
      <c r="M394" s="378"/>
      <c r="N394" s="379"/>
      <c r="O394" s="379"/>
      <c r="P394" s="379"/>
      <c r="Q394" s="379"/>
      <c r="R394" s="379"/>
      <c r="S394" s="379"/>
      <c r="T394" s="380"/>
      <c r="AT394" s="281" t="s">
        <v>164</v>
      </c>
      <c r="AU394" s="281" t="s">
        <v>83</v>
      </c>
      <c r="AV394" s="280" t="s">
        <v>163</v>
      </c>
      <c r="AW394" s="280" t="s">
        <v>30</v>
      </c>
      <c r="AX394" s="280" t="s">
        <v>81</v>
      </c>
      <c r="AY394" s="281" t="s">
        <v>156</v>
      </c>
    </row>
    <row r="395" spans="1:65" s="168" customFormat="1" ht="24.2" customHeight="1">
      <c r="A395" s="162"/>
      <c r="B395" s="163"/>
      <c r="C395" s="266" t="s">
        <v>482</v>
      </c>
      <c r="D395" s="266" t="s">
        <v>158</v>
      </c>
      <c r="E395" s="267" t="s">
        <v>862</v>
      </c>
      <c r="F395" s="268" t="s">
        <v>863</v>
      </c>
      <c r="G395" s="269" t="s">
        <v>659</v>
      </c>
      <c r="H395" s="270">
        <v>0.52400000000000002</v>
      </c>
      <c r="I395" s="87"/>
      <c r="J395" s="271">
        <f>ROUND(I395*H395,2)</f>
        <v>0</v>
      </c>
      <c r="K395" s="268" t="s">
        <v>162</v>
      </c>
      <c r="L395" s="163"/>
      <c r="M395" s="363" t="s">
        <v>1</v>
      </c>
      <c r="N395" s="364" t="s">
        <v>38</v>
      </c>
      <c r="O395" s="210"/>
      <c r="P395" s="365">
        <f>O395*H395</f>
        <v>0</v>
      </c>
      <c r="Q395" s="365">
        <v>0</v>
      </c>
      <c r="R395" s="365">
        <f>Q395*H395</f>
        <v>0</v>
      </c>
      <c r="S395" s="365">
        <v>0</v>
      </c>
      <c r="T395" s="366">
        <f>S395*H395</f>
        <v>0</v>
      </c>
      <c r="U395" s="162"/>
      <c r="V395" s="162"/>
      <c r="W395" s="162"/>
      <c r="X395" s="162"/>
      <c r="Y395" s="162"/>
      <c r="Z395" s="162"/>
      <c r="AA395" s="162"/>
      <c r="AB395" s="162"/>
      <c r="AC395" s="162"/>
      <c r="AD395" s="162"/>
      <c r="AE395" s="162"/>
      <c r="AR395" s="367" t="s">
        <v>201</v>
      </c>
      <c r="AT395" s="367" t="s">
        <v>158</v>
      </c>
      <c r="AU395" s="367" t="s">
        <v>83</v>
      </c>
      <c r="AY395" s="141" t="s">
        <v>156</v>
      </c>
      <c r="BE395" s="368">
        <f>IF(N395="základní",J395,0)</f>
        <v>0</v>
      </c>
      <c r="BF395" s="368">
        <f>IF(N395="snížená",J395,0)</f>
        <v>0</v>
      </c>
      <c r="BG395" s="368">
        <f>IF(N395="zákl. přenesená",J395,0)</f>
        <v>0</v>
      </c>
      <c r="BH395" s="368">
        <f>IF(N395="sníž. přenesená",J395,0)</f>
        <v>0</v>
      </c>
      <c r="BI395" s="368">
        <f>IF(N395="nulová",J395,0)</f>
        <v>0</v>
      </c>
      <c r="BJ395" s="141" t="s">
        <v>81</v>
      </c>
      <c r="BK395" s="368">
        <f>ROUND(I395*H395,2)</f>
        <v>0</v>
      </c>
      <c r="BL395" s="141" t="s">
        <v>201</v>
      </c>
      <c r="BM395" s="367" t="s">
        <v>505</v>
      </c>
    </row>
    <row r="396" spans="1:65" s="260" customFormat="1" ht="22.9" customHeight="1">
      <c r="B396" s="356"/>
      <c r="D396" s="261" t="s">
        <v>72</v>
      </c>
      <c r="E396" s="264" t="s">
        <v>872</v>
      </c>
      <c r="F396" s="264" t="s">
        <v>873</v>
      </c>
      <c r="I396" s="79"/>
      <c r="J396" s="265">
        <f>BK396</f>
        <v>0</v>
      </c>
      <c r="L396" s="356"/>
      <c r="M396" s="357"/>
      <c r="N396" s="358"/>
      <c r="O396" s="358"/>
      <c r="P396" s="359">
        <f>P397</f>
        <v>0</v>
      </c>
      <c r="Q396" s="358"/>
      <c r="R396" s="359">
        <f>R397</f>
        <v>0</v>
      </c>
      <c r="S396" s="358"/>
      <c r="T396" s="360">
        <f>T397</f>
        <v>0</v>
      </c>
      <c r="AR396" s="261" t="s">
        <v>83</v>
      </c>
      <c r="AT396" s="361" t="s">
        <v>72</v>
      </c>
      <c r="AU396" s="361" t="s">
        <v>81</v>
      </c>
      <c r="AY396" s="261" t="s">
        <v>156</v>
      </c>
      <c r="BK396" s="362">
        <f>BK397</f>
        <v>0</v>
      </c>
    </row>
    <row r="397" spans="1:65" s="168" customFormat="1" ht="16.5" customHeight="1">
      <c r="A397" s="162"/>
      <c r="B397" s="163"/>
      <c r="C397" s="266" t="s">
        <v>280</v>
      </c>
      <c r="D397" s="266" t="s">
        <v>158</v>
      </c>
      <c r="E397" s="267" t="s">
        <v>1139</v>
      </c>
      <c r="F397" s="268" t="s">
        <v>1140</v>
      </c>
      <c r="G397" s="269" t="s">
        <v>185</v>
      </c>
      <c r="H397" s="270">
        <v>1</v>
      </c>
      <c r="I397" s="87"/>
      <c r="J397" s="271">
        <f>ROUND(I397*H397,2)</f>
        <v>0</v>
      </c>
      <c r="K397" s="268" t="s">
        <v>186</v>
      </c>
      <c r="L397" s="163"/>
      <c r="M397" s="393" t="s">
        <v>1</v>
      </c>
      <c r="N397" s="394" t="s">
        <v>38</v>
      </c>
      <c r="O397" s="395"/>
      <c r="P397" s="396">
        <f>O397*H397</f>
        <v>0</v>
      </c>
      <c r="Q397" s="396">
        <v>0</v>
      </c>
      <c r="R397" s="396">
        <f>Q397*H397</f>
        <v>0</v>
      </c>
      <c r="S397" s="396">
        <v>0</v>
      </c>
      <c r="T397" s="397">
        <f>S397*H397</f>
        <v>0</v>
      </c>
      <c r="U397" s="162"/>
      <c r="V397" s="162"/>
      <c r="W397" s="162"/>
      <c r="X397" s="162"/>
      <c r="Y397" s="162"/>
      <c r="Z397" s="162"/>
      <c r="AA397" s="162"/>
      <c r="AB397" s="162"/>
      <c r="AC397" s="162"/>
      <c r="AD397" s="162"/>
      <c r="AE397" s="162"/>
      <c r="AR397" s="367" t="s">
        <v>201</v>
      </c>
      <c r="AT397" s="367" t="s">
        <v>158</v>
      </c>
      <c r="AU397" s="367" t="s">
        <v>83</v>
      </c>
      <c r="AY397" s="141" t="s">
        <v>156</v>
      </c>
      <c r="BE397" s="368">
        <f>IF(N397="základní",J397,0)</f>
        <v>0</v>
      </c>
      <c r="BF397" s="368">
        <f>IF(N397="snížená",J397,0)</f>
        <v>0</v>
      </c>
      <c r="BG397" s="368">
        <f>IF(N397="zákl. přenesená",J397,0)</f>
        <v>0</v>
      </c>
      <c r="BH397" s="368">
        <f>IF(N397="sníž. přenesená",J397,0)</f>
        <v>0</v>
      </c>
      <c r="BI397" s="368">
        <f>IF(N397="nulová",J397,0)</f>
        <v>0</v>
      </c>
      <c r="BJ397" s="141" t="s">
        <v>81</v>
      </c>
      <c r="BK397" s="368">
        <f>ROUND(I397*H397,2)</f>
        <v>0</v>
      </c>
      <c r="BL397" s="141" t="s">
        <v>201</v>
      </c>
      <c r="BM397" s="367" t="s">
        <v>508</v>
      </c>
    </row>
    <row r="398" spans="1:65" s="168" customFormat="1" ht="6.95" customHeight="1">
      <c r="A398" s="162"/>
      <c r="B398" s="189"/>
      <c r="C398" s="190"/>
      <c r="D398" s="190"/>
      <c r="E398" s="190"/>
      <c r="F398" s="190"/>
      <c r="G398" s="190"/>
      <c r="H398" s="190"/>
      <c r="I398" s="306"/>
      <c r="J398" s="190"/>
      <c r="K398" s="190"/>
      <c r="L398" s="163"/>
      <c r="M398" s="162"/>
      <c r="O398" s="162"/>
      <c r="P398" s="162"/>
      <c r="Q398" s="162"/>
      <c r="R398" s="162"/>
      <c r="S398" s="162"/>
      <c r="T398" s="162"/>
      <c r="U398" s="162"/>
      <c r="V398" s="162"/>
      <c r="W398" s="162"/>
      <c r="X398" s="162"/>
      <c r="Y398" s="162"/>
      <c r="Z398" s="162"/>
      <c r="AA398" s="162"/>
      <c r="AB398" s="162"/>
      <c r="AC398" s="162"/>
      <c r="AD398" s="162"/>
      <c r="AE398" s="162"/>
    </row>
  </sheetData>
  <sheetProtection algorithmName="SHA-512" hashValue="0TMFoFFxEf5BLNEQC0iLpsoQLuRlbTLo8INyGbz355cVz0JbqhngULZRxp6Ty3q7+Unqsohq7Jrzucqwp8byyQ==" saltValue="5ku6mz8wn+0gxaWp59C2Pg==" spinCount="100000" sheet="1" objects="1" scenarios="1"/>
  <autoFilter ref="C125:K397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416"/>
  <sheetViews>
    <sheetView showGridLines="0" topLeftCell="A237" workbookViewId="0">
      <selection activeCell="H261" sqref="H261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95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1141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ROUND(J124,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ROUND((SUM(BE124:BE415)),  2)</f>
        <v>0</v>
      </c>
      <c r="G33" s="162"/>
      <c r="H33" s="162"/>
      <c r="I33" s="301">
        <v>0.21</v>
      </c>
      <c r="J33" s="326">
        <f>ROUND(((SUM(BE124:BE415))*I33),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ROUND((SUM(BF124:BF415)),  2)</f>
        <v>0</v>
      </c>
      <c r="G34" s="162"/>
      <c r="H34" s="162"/>
      <c r="I34" s="301">
        <v>0.15</v>
      </c>
      <c r="J34" s="326">
        <f>ROUND(((SUM(BF124:BF415))*I34),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ROUND((SUM(BG124:BG415)),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ROUND((SUM(BH124:BH415)),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ROUND((SUM(BI124:BI415)),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04 - Výměna výplní otvorů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J124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339" customFormat="1" ht="24.95" customHeight="1">
      <c r="B97" s="340"/>
      <c r="D97" s="341" t="s">
        <v>122</v>
      </c>
      <c r="E97" s="342"/>
      <c r="F97" s="342"/>
      <c r="G97" s="342"/>
      <c r="H97" s="342"/>
      <c r="I97" s="309"/>
      <c r="J97" s="343">
        <f>J125</f>
        <v>0</v>
      </c>
      <c r="L97" s="340"/>
    </row>
    <row r="98" spans="1:31" s="344" customFormat="1" ht="19.899999999999999" customHeight="1">
      <c r="B98" s="345"/>
      <c r="D98" s="346" t="s">
        <v>126</v>
      </c>
      <c r="E98" s="347"/>
      <c r="F98" s="347"/>
      <c r="G98" s="347"/>
      <c r="H98" s="347"/>
      <c r="I98" s="310"/>
      <c r="J98" s="348">
        <f>J126</f>
        <v>0</v>
      </c>
      <c r="L98" s="345"/>
    </row>
    <row r="99" spans="1:31" s="344" customFormat="1" ht="19.899999999999999" customHeight="1">
      <c r="B99" s="345"/>
      <c r="D99" s="346" t="s">
        <v>1043</v>
      </c>
      <c r="E99" s="347"/>
      <c r="F99" s="347"/>
      <c r="G99" s="347"/>
      <c r="H99" s="347"/>
      <c r="I99" s="310"/>
      <c r="J99" s="348">
        <f>J200</f>
        <v>0</v>
      </c>
      <c r="L99" s="345"/>
    </row>
    <row r="100" spans="1:31" s="344" customFormat="1" ht="19.899999999999999" customHeight="1">
      <c r="B100" s="345"/>
      <c r="D100" s="346" t="s">
        <v>128</v>
      </c>
      <c r="E100" s="347"/>
      <c r="F100" s="347"/>
      <c r="G100" s="347"/>
      <c r="H100" s="347"/>
      <c r="I100" s="310"/>
      <c r="J100" s="348">
        <f>J260</f>
        <v>0</v>
      </c>
      <c r="L100" s="345"/>
    </row>
    <row r="101" spans="1:31" s="344" customFormat="1" ht="19.899999999999999" customHeight="1">
      <c r="B101" s="345"/>
      <c r="D101" s="346" t="s">
        <v>129</v>
      </c>
      <c r="E101" s="347"/>
      <c r="F101" s="347"/>
      <c r="G101" s="347"/>
      <c r="H101" s="347"/>
      <c r="I101" s="310"/>
      <c r="J101" s="348">
        <f>J267</f>
        <v>0</v>
      </c>
      <c r="L101" s="345"/>
    </row>
    <row r="102" spans="1:31" s="339" customFormat="1" ht="24.95" customHeight="1">
      <c r="B102" s="340"/>
      <c r="D102" s="341" t="s">
        <v>130</v>
      </c>
      <c r="E102" s="342"/>
      <c r="F102" s="342"/>
      <c r="G102" s="342"/>
      <c r="H102" s="342"/>
      <c r="I102" s="309"/>
      <c r="J102" s="343" t="s">
        <v>103</v>
      </c>
      <c r="L102" s="340"/>
    </row>
    <row r="103" spans="1:31" s="344" customFormat="1" ht="19.899999999999999" customHeight="1">
      <c r="B103" s="345"/>
      <c r="D103" s="346" t="s">
        <v>137</v>
      </c>
      <c r="E103" s="347"/>
      <c r="F103" s="347"/>
      <c r="G103" s="347"/>
      <c r="H103" s="347"/>
      <c r="I103" s="310"/>
      <c r="J103" s="348">
        <f>J270</f>
        <v>0</v>
      </c>
      <c r="L103" s="345"/>
    </row>
    <row r="104" spans="1:31" s="344" customFormat="1" ht="19.899999999999999" customHeight="1">
      <c r="B104" s="345"/>
      <c r="D104" s="346" t="s">
        <v>139</v>
      </c>
      <c r="E104" s="347"/>
      <c r="F104" s="347"/>
      <c r="G104" s="347"/>
      <c r="H104" s="347"/>
      <c r="I104" s="310"/>
      <c r="J104" s="348">
        <f>J384</f>
        <v>0</v>
      </c>
      <c r="L104" s="345"/>
    </row>
    <row r="105" spans="1:31" s="168" customFormat="1" ht="21.75" customHeight="1">
      <c r="A105" s="162"/>
      <c r="B105" s="163"/>
      <c r="C105" s="162"/>
      <c r="D105" s="162"/>
      <c r="E105" s="162"/>
      <c r="F105" s="162"/>
      <c r="G105" s="162"/>
      <c r="H105" s="162"/>
      <c r="I105" s="116"/>
      <c r="J105" s="162"/>
      <c r="K105" s="162"/>
      <c r="L105" s="184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</row>
    <row r="106" spans="1:31" s="168" customFormat="1" ht="6.95" customHeight="1">
      <c r="A106" s="162"/>
      <c r="B106" s="189"/>
      <c r="C106" s="190"/>
      <c r="D106" s="190"/>
      <c r="E106" s="190"/>
      <c r="F106" s="190"/>
      <c r="G106" s="190"/>
      <c r="H106" s="190"/>
      <c r="I106" s="306"/>
      <c r="J106" s="190"/>
      <c r="K106" s="190"/>
      <c r="L106" s="184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</row>
    <row r="110" spans="1:31" s="168" customFormat="1" ht="6.95" customHeight="1">
      <c r="A110" s="162"/>
      <c r="B110" s="191"/>
      <c r="C110" s="192"/>
      <c r="D110" s="192"/>
      <c r="E110" s="192"/>
      <c r="F110" s="192"/>
      <c r="G110" s="192"/>
      <c r="H110" s="192"/>
      <c r="I110" s="307"/>
      <c r="J110" s="192"/>
      <c r="K110" s="192"/>
      <c r="L110" s="184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</row>
    <row r="111" spans="1:31" s="168" customFormat="1" ht="24.95" customHeight="1">
      <c r="A111" s="162"/>
      <c r="B111" s="163"/>
      <c r="C111" s="145" t="s">
        <v>141</v>
      </c>
      <c r="D111" s="162"/>
      <c r="E111" s="162"/>
      <c r="F111" s="162"/>
      <c r="G111" s="162"/>
      <c r="H111" s="162"/>
      <c r="I111" s="116"/>
      <c r="J111" s="162"/>
      <c r="K111" s="162"/>
      <c r="L111" s="184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</row>
    <row r="112" spans="1:31" s="168" customFormat="1" ht="6.95" customHeight="1">
      <c r="A112" s="162"/>
      <c r="B112" s="163"/>
      <c r="C112" s="162"/>
      <c r="D112" s="162"/>
      <c r="E112" s="162"/>
      <c r="F112" s="162"/>
      <c r="G112" s="162"/>
      <c r="H112" s="162"/>
      <c r="I112" s="116"/>
      <c r="J112" s="162"/>
      <c r="K112" s="16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5" s="168" customFormat="1" ht="12" customHeight="1">
      <c r="A113" s="162"/>
      <c r="B113" s="163"/>
      <c r="C113" s="154" t="s">
        <v>16</v>
      </c>
      <c r="D113" s="162"/>
      <c r="E113" s="162"/>
      <c r="F113" s="162"/>
      <c r="G113" s="162"/>
      <c r="H113" s="162"/>
      <c r="I113" s="116"/>
      <c r="J113" s="162"/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168" customFormat="1" ht="26.25" customHeight="1">
      <c r="A114" s="162"/>
      <c r="B114" s="163"/>
      <c r="C114" s="162"/>
      <c r="D114" s="162"/>
      <c r="E114" s="313" t="str">
        <f>E7</f>
        <v>Snížení energetické náročnost budovy školy gymnázia SOŠ a VOŠ,Nový Bydžov</v>
      </c>
      <c r="F114" s="314"/>
      <c r="G114" s="314"/>
      <c r="H114" s="314"/>
      <c r="I114" s="116"/>
      <c r="J114" s="162"/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5" s="168" customFormat="1" ht="12" customHeight="1">
      <c r="A115" s="162"/>
      <c r="B115" s="163"/>
      <c r="C115" s="154" t="s">
        <v>115</v>
      </c>
      <c r="D115" s="162"/>
      <c r="E115" s="162"/>
      <c r="F115" s="162"/>
      <c r="G115" s="162"/>
      <c r="H115" s="162"/>
      <c r="I115" s="116"/>
      <c r="J115" s="162"/>
      <c r="K115" s="162"/>
      <c r="L115" s="184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</row>
    <row r="116" spans="1:65" s="168" customFormat="1" ht="16.5" customHeight="1">
      <c r="A116" s="162"/>
      <c r="B116" s="163"/>
      <c r="C116" s="162"/>
      <c r="D116" s="162"/>
      <c r="E116" s="198" t="str">
        <f>E9</f>
        <v>04 - Výměna výplní otvorů</v>
      </c>
      <c r="F116" s="315"/>
      <c r="G116" s="315"/>
      <c r="H116" s="315"/>
      <c r="I116" s="116"/>
      <c r="J116" s="162"/>
      <c r="K116" s="162"/>
      <c r="L116" s="184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</row>
    <row r="117" spans="1:65" s="168" customFormat="1" ht="6.95" customHeight="1">
      <c r="A117" s="162"/>
      <c r="B117" s="163"/>
      <c r="C117" s="162"/>
      <c r="D117" s="162"/>
      <c r="E117" s="162"/>
      <c r="F117" s="162"/>
      <c r="G117" s="162"/>
      <c r="H117" s="162"/>
      <c r="I117" s="116"/>
      <c r="J117" s="162"/>
      <c r="K117" s="162"/>
      <c r="L117" s="184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5" s="168" customFormat="1" ht="12" customHeight="1">
      <c r="A118" s="162"/>
      <c r="B118" s="163"/>
      <c r="C118" s="154" t="s">
        <v>20</v>
      </c>
      <c r="D118" s="162"/>
      <c r="E118" s="162"/>
      <c r="F118" s="155" t="str">
        <f>F12</f>
        <v xml:space="preserve"> </v>
      </c>
      <c r="G118" s="162"/>
      <c r="H118" s="162"/>
      <c r="I118" s="297" t="s">
        <v>22</v>
      </c>
      <c r="J118" s="316" t="str">
        <f>IF(J12="","",J12)</f>
        <v>25. 3. 2022</v>
      </c>
      <c r="K118" s="162"/>
      <c r="L118" s="184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</row>
    <row r="119" spans="1:65" s="168" customFormat="1" ht="6.95" customHeight="1">
      <c r="A119" s="162"/>
      <c r="B119" s="163"/>
      <c r="C119" s="162"/>
      <c r="D119" s="162"/>
      <c r="E119" s="162"/>
      <c r="F119" s="162"/>
      <c r="G119" s="162"/>
      <c r="H119" s="162"/>
      <c r="I119" s="116"/>
      <c r="J119" s="162"/>
      <c r="K119" s="162"/>
      <c r="L119" s="184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</row>
    <row r="120" spans="1:65" s="168" customFormat="1" ht="15.2" customHeight="1">
      <c r="A120" s="162"/>
      <c r="B120" s="163"/>
      <c r="C120" s="154" t="s">
        <v>24</v>
      </c>
      <c r="D120" s="162"/>
      <c r="E120" s="162"/>
      <c r="F120" s="155" t="str">
        <f>E15</f>
        <v xml:space="preserve"> </v>
      </c>
      <c r="G120" s="162"/>
      <c r="H120" s="162"/>
      <c r="I120" s="297" t="s">
        <v>29</v>
      </c>
      <c r="J120" s="335" t="str">
        <f>E21</f>
        <v xml:space="preserve"> </v>
      </c>
      <c r="K120" s="162"/>
      <c r="L120" s="184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</row>
    <row r="121" spans="1:65" s="168" customFormat="1" ht="15.2" customHeight="1">
      <c r="A121" s="162"/>
      <c r="B121" s="163"/>
      <c r="C121" s="154" t="s">
        <v>27</v>
      </c>
      <c r="D121" s="162"/>
      <c r="E121" s="162"/>
      <c r="F121" s="155" t="str">
        <f>IF(E18="","",E18)</f>
        <v>Vyplň údaj</v>
      </c>
      <c r="G121" s="162"/>
      <c r="H121" s="162"/>
      <c r="I121" s="297" t="s">
        <v>31</v>
      </c>
      <c r="J121" s="335" t="str">
        <f>E24</f>
        <v xml:space="preserve"> </v>
      </c>
      <c r="K121" s="162"/>
      <c r="L121" s="184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pans="1:65" s="168" customFormat="1" ht="10.35" customHeight="1">
      <c r="A122" s="162"/>
      <c r="B122" s="163"/>
      <c r="C122" s="162"/>
      <c r="D122" s="162"/>
      <c r="E122" s="162"/>
      <c r="F122" s="162"/>
      <c r="G122" s="162"/>
      <c r="H122" s="162"/>
      <c r="I122" s="116"/>
      <c r="J122" s="162"/>
      <c r="K122" s="162"/>
      <c r="L122" s="184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pans="1:65" s="352" customFormat="1" ht="29.25" customHeight="1">
      <c r="A123" s="349"/>
      <c r="B123" s="350"/>
      <c r="C123" s="256" t="s">
        <v>142</v>
      </c>
      <c r="D123" s="257" t="s">
        <v>58</v>
      </c>
      <c r="E123" s="257" t="s">
        <v>54</v>
      </c>
      <c r="F123" s="257" t="s">
        <v>55</v>
      </c>
      <c r="G123" s="257" t="s">
        <v>143</v>
      </c>
      <c r="H123" s="257" t="s">
        <v>144</v>
      </c>
      <c r="I123" s="311" t="s">
        <v>145</v>
      </c>
      <c r="J123" s="257" t="s">
        <v>119</v>
      </c>
      <c r="K123" s="258" t="s">
        <v>146</v>
      </c>
      <c r="L123" s="351"/>
      <c r="M123" s="219" t="s">
        <v>1</v>
      </c>
      <c r="N123" s="220" t="s">
        <v>37</v>
      </c>
      <c r="O123" s="220" t="s">
        <v>147</v>
      </c>
      <c r="P123" s="220" t="s">
        <v>148</v>
      </c>
      <c r="Q123" s="220" t="s">
        <v>149</v>
      </c>
      <c r="R123" s="220" t="s">
        <v>150</v>
      </c>
      <c r="S123" s="220" t="s">
        <v>151</v>
      </c>
      <c r="T123" s="221" t="s">
        <v>152</v>
      </c>
      <c r="U123" s="349"/>
      <c r="V123" s="349"/>
      <c r="W123" s="349"/>
      <c r="X123" s="349"/>
      <c r="Y123" s="349"/>
      <c r="Z123" s="349"/>
      <c r="AA123" s="349"/>
      <c r="AB123" s="349"/>
      <c r="AC123" s="349"/>
      <c r="AD123" s="349"/>
      <c r="AE123" s="349"/>
    </row>
    <row r="124" spans="1:65" s="168" customFormat="1" ht="22.9" customHeight="1">
      <c r="A124" s="162"/>
      <c r="B124" s="163"/>
      <c r="C124" s="227" t="s">
        <v>153</v>
      </c>
      <c r="D124" s="162"/>
      <c r="E124" s="162"/>
      <c r="F124" s="162"/>
      <c r="G124" s="162"/>
      <c r="H124" s="162"/>
      <c r="I124" s="116"/>
      <c r="J124" s="259">
        <f>BK124</f>
        <v>0</v>
      </c>
      <c r="K124" s="162"/>
      <c r="L124" s="163"/>
      <c r="M124" s="222"/>
      <c r="N124" s="206"/>
      <c r="O124" s="223"/>
      <c r="P124" s="353">
        <f>P125+P269</f>
        <v>0</v>
      </c>
      <c r="Q124" s="223"/>
      <c r="R124" s="353">
        <f>R125+R269</f>
        <v>25.3322535</v>
      </c>
      <c r="S124" s="223"/>
      <c r="T124" s="354">
        <f>T125+T269</f>
        <v>67.750378049999995</v>
      </c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  <c r="AT124" s="141" t="s">
        <v>72</v>
      </c>
      <c r="AU124" s="141" t="s">
        <v>121</v>
      </c>
      <c r="BK124" s="355">
        <f>BK125+BK269</f>
        <v>0</v>
      </c>
    </row>
    <row r="125" spans="1:65" s="260" customFormat="1" ht="25.9" customHeight="1">
      <c r="B125" s="356"/>
      <c r="D125" s="261" t="s">
        <v>72</v>
      </c>
      <c r="E125" s="262" t="s">
        <v>154</v>
      </c>
      <c r="F125" s="262" t="s">
        <v>155</v>
      </c>
      <c r="I125" s="79"/>
      <c r="J125" s="263">
        <f>BK125</f>
        <v>0</v>
      </c>
      <c r="L125" s="356"/>
      <c r="M125" s="357"/>
      <c r="N125" s="358"/>
      <c r="O125" s="358"/>
      <c r="P125" s="359">
        <f>P126+P200+P260+P267</f>
        <v>0</v>
      </c>
      <c r="Q125" s="358"/>
      <c r="R125" s="359">
        <f>R126+R200+R260+R267</f>
        <v>24.194075900000001</v>
      </c>
      <c r="S125" s="358"/>
      <c r="T125" s="360">
        <f>T126+T200+T260+T267</f>
        <v>67.545513</v>
      </c>
      <c r="AR125" s="261" t="s">
        <v>81</v>
      </c>
      <c r="AT125" s="361" t="s">
        <v>72</v>
      </c>
      <c r="AU125" s="361" t="s">
        <v>73</v>
      </c>
      <c r="AY125" s="261" t="s">
        <v>156</v>
      </c>
      <c r="BK125" s="362">
        <f>BK126+BK200+BK260+BK267</f>
        <v>0</v>
      </c>
    </row>
    <row r="126" spans="1:65" s="260" customFormat="1" ht="22.9" customHeight="1">
      <c r="B126" s="356"/>
      <c r="D126" s="261" t="s">
        <v>72</v>
      </c>
      <c r="E126" s="264" t="s">
        <v>173</v>
      </c>
      <c r="F126" s="264" t="s">
        <v>203</v>
      </c>
      <c r="I126" s="79"/>
      <c r="J126" s="265">
        <f>BK126</f>
        <v>0</v>
      </c>
      <c r="L126" s="356"/>
      <c r="M126" s="357"/>
      <c r="N126" s="358"/>
      <c r="O126" s="358"/>
      <c r="P126" s="359">
        <f>SUM(P127:P199)</f>
        <v>0</v>
      </c>
      <c r="Q126" s="358"/>
      <c r="R126" s="359">
        <f>SUM(R127:R199)</f>
        <v>24.174075900000002</v>
      </c>
      <c r="S126" s="358"/>
      <c r="T126" s="360">
        <f>SUM(T127:T199)</f>
        <v>0</v>
      </c>
      <c r="AR126" s="261" t="s">
        <v>81</v>
      </c>
      <c r="AT126" s="361" t="s">
        <v>72</v>
      </c>
      <c r="AU126" s="361" t="s">
        <v>81</v>
      </c>
      <c r="AY126" s="261" t="s">
        <v>156</v>
      </c>
      <c r="BK126" s="362">
        <f>SUM(BK127:BK199)</f>
        <v>0</v>
      </c>
    </row>
    <row r="127" spans="1:65" s="168" customFormat="1" ht="24.2" customHeight="1">
      <c r="A127" s="162"/>
      <c r="B127" s="163"/>
      <c r="C127" s="266" t="s">
        <v>81</v>
      </c>
      <c r="D127" s="266" t="s">
        <v>158</v>
      </c>
      <c r="E127" s="267" t="s">
        <v>1142</v>
      </c>
      <c r="F127" s="268" t="s">
        <v>1143</v>
      </c>
      <c r="G127" s="269" t="s">
        <v>161</v>
      </c>
      <c r="H127" s="270">
        <v>660.85500000000002</v>
      </c>
      <c r="I127" s="87"/>
      <c r="J127" s="271">
        <f>ROUND(I127*H127,2)</f>
        <v>0</v>
      </c>
      <c r="K127" s="268" t="s">
        <v>162</v>
      </c>
      <c r="L127" s="163"/>
      <c r="M127" s="363" t="s">
        <v>1</v>
      </c>
      <c r="N127" s="364" t="s">
        <v>38</v>
      </c>
      <c r="O127" s="210"/>
      <c r="P127" s="365">
        <f>O127*H127</f>
        <v>0</v>
      </c>
      <c r="Q127" s="365">
        <v>3.3579999999999999E-2</v>
      </c>
      <c r="R127" s="365">
        <f>Q127*H127</f>
        <v>22.191510900000001</v>
      </c>
      <c r="S127" s="365">
        <v>0</v>
      </c>
      <c r="T127" s="366">
        <f>S127*H127</f>
        <v>0</v>
      </c>
      <c r="U127" s="162"/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/>
      <c r="AR127" s="367" t="s">
        <v>163</v>
      </c>
      <c r="AT127" s="367" t="s">
        <v>158</v>
      </c>
      <c r="AU127" s="367" t="s">
        <v>83</v>
      </c>
      <c r="AY127" s="141" t="s">
        <v>156</v>
      </c>
      <c r="BE127" s="368">
        <f>IF(N127="základní",J127,0)</f>
        <v>0</v>
      </c>
      <c r="BF127" s="368">
        <f>IF(N127="snížená",J127,0)</f>
        <v>0</v>
      </c>
      <c r="BG127" s="368">
        <f>IF(N127="zákl. přenesená",J127,0)</f>
        <v>0</v>
      </c>
      <c r="BH127" s="368">
        <f>IF(N127="sníž. přenesená",J127,0)</f>
        <v>0</v>
      </c>
      <c r="BI127" s="368">
        <f>IF(N127="nulová",J127,0)</f>
        <v>0</v>
      </c>
      <c r="BJ127" s="141" t="s">
        <v>81</v>
      </c>
      <c r="BK127" s="368">
        <f>ROUND(I127*H127,2)</f>
        <v>0</v>
      </c>
      <c r="BL127" s="141" t="s">
        <v>163</v>
      </c>
      <c r="BM127" s="367" t="s">
        <v>83</v>
      </c>
    </row>
    <row r="128" spans="1:65" s="272" customFormat="1" ht="22.5">
      <c r="B128" s="369"/>
      <c r="D128" s="273" t="s">
        <v>164</v>
      </c>
      <c r="E128" s="274" t="s">
        <v>1</v>
      </c>
      <c r="F128" s="275" t="s">
        <v>1144</v>
      </c>
      <c r="H128" s="274" t="s">
        <v>1</v>
      </c>
      <c r="I128" s="96"/>
      <c r="L128" s="369"/>
      <c r="M128" s="370"/>
      <c r="N128" s="371"/>
      <c r="O128" s="371"/>
      <c r="P128" s="371"/>
      <c r="Q128" s="371"/>
      <c r="R128" s="371"/>
      <c r="S128" s="371"/>
      <c r="T128" s="372"/>
      <c r="AT128" s="274" t="s">
        <v>164</v>
      </c>
      <c r="AU128" s="274" t="s">
        <v>83</v>
      </c>
      <c r="AV128" s="272" t="s">
        <v>81</v>
      </c>
      <c r="AW128" s="272" t="s">
        <v>30</v>
      </c>
      <c r="AX128" s="272" t="s">
        <v>73</v>
      </c>
      <c r="AY128" s="274" t="s">
        <v>156</v>
      </c>
    </row>
    <row r="129" spans="2:51" s="272" customFormat="1" ht="22.5">
      <c r="B129" s="369"/>
      <c r="D129" s="273" t="s">
        <v>164</v>
      </c>
      <c r="E129" s="274" t="s">
        <v>1</v>
      </c>
      <c r="F129" s="275" t="s">
        <v>1145</v>
      </c>
      <c r="H129" s="274" t="s">
        <v>1</v>
      </c>
      <c r="I129" s="96"/>
      <c r="L129" s="369"/>
      <c r="M129" s="370"/>
      <c r="N129" s="371"/>
      <c r="O129" s="371"/>
      <c r="P129" s="371"/>
      <c r="Q129" s="371"/>
      <c r="R129" s="371"/>
      <c r="S129" s="371"/>
      <c r="T129" s="372"/>
      <c r="AT129" s="274" t="s">
        <v>164</v>
      </c>
      <c r="AU129" s="274" t="s">
        <v>83</v>
      </c>
      <c r="AV129" s="272" t="s">
        <v>81</v>
      </c>
      <c r="AW129" s="272" t="s">
        <v>30</v>
      </c>
      <c r="AX129" s="272" t="s">
        <v>73</v>
      </c>
      <c r="AY129" s="274" t="s">
        <v>156</v>
      </c>
    </row>
    <row r="130" spans="2:51" s="276" customFormat="1">
      <c r="B130" s="373"/>
      <c r="D130" s="273" t="s">
        <v>164</v>
      </c>
      <c r="E130" s="277" t="s">
        <v>1</v>
      </c>
      <c r="F130" s="278" t="s">
        <v>450</v>
      </c>
      <c r="H130" s="279">
        <v>523.79999999999995</v>
      </c>
      <c r="I130" s="102"/>
      <c r="L130" s="373"/>
      <c r="M130" s="374"/>
      <c r="N130" s="375"/>
      <c r="O130" s="375"/>
      <c r="P130" s="375"/>
      <c r="Q130" s="375"/>
      <c r="R130" s="375"/>
      <c r="S130" s="375"/>
      <c r="T130" s="376"/>
      <c r="AT130" s="277" t="s">
        <v>164</v>
      </c>
      <c r="AU130" s="277" t="s">
        <v>83</v>
      </c>
      <c r="AV130" s="276" t="s">
        <v>83</v>
      </c>
      <c r="AW130" s="276" t="s">
        <v>30</v>
      </c>
      <c r="AX130" s="276" t="s">
        <v>73</v>
      </c>
      <c r="AY130" s="277" t="s">
        <v>156</v>
      </c>
    </row>
    <row r="131" spans="2:51" s="276" customFormat="1">
      <c r="B131" s="373"/>
      <c r="D131" s="273" t="s">
        <v>164</v>
      </c>
      <c r="E131" s="277" t="s">
        <v>1</v>
      </c>
      <c r="F131" s="278" t="s">
        <v>381</v>
      </c>
      <c r="H131" s="279">
        <v>172.8</v>
      </c>
      <c r="I131" s="102"/>
      <c r="L131" s="373"/>
      <c r="M131" s="374"/>
      <c r="N131" s="375"/>
      <c r="O131" s="375"/>
      <c r="P131" s="375"/>
      <c r="Q131" s="375"/>
      <c r="R131" s="375"/>
      <c r="S131" s="375"/>
      <c r="T131" s="376"/>
      <c r="AT131" s="277" t="s">
        <v>164</v>
      </c>
      <c r="AU131" s="277" t="s">
        <v>83</v>
      </c>
      <c r="AV131" s="276" t="s">
        <v>83</v>
      </c>
      <c r="AW131" s="276" t="s">
        <v>30</v>
      </c>
      <c r="AX131" s="276" t="s">
        <v>73</v>
      </c>
      <c r="AY131" s="277" t="s">
        <v>156</v>
      </c>
    </row>
    <row r="132" spans="2:51" s="276" customFormat="1">
      <c r="B132" s="373"/>
      <c r="D132" s="273" t="s">
        <v>164</v>
      </c>
      <c r="E132" s="277" t="s">
        <v>1</v>
      </c>
      <c r="F132" s="278" t="s">
        <v>382</v>
      </c>
      <c r="H132" s="279">
        <v>56</v>
      </c>
      <c r="I132" s="102"/>
      <c r="L132" s="373"/>
      <c r="M132" s="374"/>
      <c r="N132" s="375"/>
      <c r="O132" s="375"/>
      <c r="P132" s="375"/>
      <c r="Q132" s="375"/>
      <c r="R132" s="375"/>
      <c r="S132" s="375"/>
      <c r="T132" s="376"/>
      <c r="AT132" s="277" t="s">
        <v>164</v>
      </c>
      <c r="AU132" s="277" t="s">
        <v>83</v>
      </c>
      <c r="AV132" s="276" t="s">
        <v>83</v>
      </c>
      <c r="AW132" s="276" t="s">
        <v>30</v>
      </c>
      <c r="AX132" s="276" t="s">
        <v>73</v>
      </c>
      <c r="AY132" s="277" t="s">
        <v>156</v>
      </c>
    </row>
    <row r="133" spans="2:51" s="276" customFormat="1">
      <c r="B133" s="373"/>
      <c r="D133" s="273" t="s">
        <v>164</v>
      </c>
      <c r="E133" s="277" t="s">
        <v>1</v>
      </c>
      <c r="F133" s="278" t="s">
        <v>383</v>
      </c>
      <c r="H133" s="279">
        <v>31.5</v>
      </c>
      <c r="I133" s="102"/>
      <c r="L133" s="373"/>
      <c r="M133" s="374"/>
      <c r="N133" s="375"/>
      <c r="O133" s="375"/>
      <c r="P133" s="375"/>
      <c r="Q133" s="375"/>
      <c r="R133" s="375"/>
      <c r="S133" s="375"/>
      <c r="T133" s="376"/>
      <c r="AT133" s="277" t="s">
        <v>164</v>
      </c>
      <c r="AU133" s="277" t="s">
        <v>83</v>
      </c>
      <c r="AV133" s="276" t="s">
        <v>83</v>
      </c>
      <c r="AW133" s="276" t="s">
        <v>30</v>
      </c>
      <c r="AX133" s="276" t="s">
        <v>73</v>
      </c>
      <c r="AY133" s="277" t="s">
        <v>156</v>
      </c>
    </row>
    <row r="134" spans="2:51" s="276" customFormat="1">
      <c r="B134" s="373"/>
      <c r="D134" s="273" t="s">
        <v>164</v>
      </c>
      <c r="E134" s="277" t="s">
        <v>1</v>
      </c>
      <c r="F134" s="278" t="s">
        <v>384</v>
      </c>
      <c r="H134" s="279">
        <v>21.6</v>
      </c>
      <c r="I134" s="102"/>
      <c r="L134" s="373"/>
      <c r="M134" s="374"/>
      <c r="N134" s="375"/>
      <c r="O134" s="375"/>
      <c r="P134" s="375"/>
      <c r="Q134" s="375"/>
      <c r="R134" s="375"/>
      <c r="S134" s="375"/>
      <c r="T134" s="376"/>
      <c r="AT134" s="277" t="s">
        <v>164</v>
      </c>
      <c r="AU134" s="277" t="s">
        <v>83</v>
      </c>
      <c r="AV134" s="276" t="s">
        <v>83</v>
      </c>
      <c r="AW134" s="276" t="s">
        <v>30</v>
      </c>
      <c r="AX134" s="276" t="s">
        <v>73</v>
      </c>
      <c r="AY134" s="277" t="s">
        <v>156</v>
      </c>
    </row>
    <row r="135" spans="2:51" s="276" customFormat="1">
      <c r="B135" s="373"/>
      <c r="D135" s="273" t="s">
        <v>164</v>
      </c>
      <c r="E135" s="277" t="s">
        <v>1</v>
      </c>
      <c r="F135" s="278" t="s">
        <v>385</v>
      </c>
      <c r="H135" s="279">
        <v>8.4</v>
      </c>
      <c r="I135" s="102"/>
      <c r="L135" s="373"/>
      <c r="M135" s="374"/>
      <c r="N135" s="375"/>
      <c r="O135" s="375"/>
      <c r="P135" s="375"/>
      <c r="Q135" s="375"/>
      <c r="R135" s="375"/>
      <c r="S135" s="375"/>
      <c r="T135" s="376"/>
      <c r="AT135" s="277" t="s">
        <v>164</v>
      </c>
      <c r="AU135" s="277" t="s">
        <v>83</v>
      </c>
      <c r="AV135" s="276" t="s">
        <v>83</v>
      </c>
      <c r="AW135" s="276" t="s">
        <v>30</v>
      </c>
      <c r="AX135" s="276" t="s">
        <v>73</v>
      </c>
      <c r="AY135" s="277" t="s">
        <v>156</v>
      </c>
    </row>
    <row r="136" spans="2:51" s="276" customFormat="1">
      <c r="B136" s="373"/>
      <c r="D136" s="273" t="s">
        <v>164</v>
      </c>
      <c r="E136" s="277" t="s">
        <v>1</v>
      </c>
      <c r="F136" s="278" t="s">
        <v>386</v>
      </c>
      <c r="H136" s="279">
        <v>14</v>
      </c>
      <c r="I136" s="102"/>
      <c r="L136" s="373"/>
      <c r="M136" s="374"/>
      <c r="N136" s="375"/>
      <c r="O136" s="375"/>
      <c r="P136" s="375"/>
      <c r="Q136" s="375"/>
      <c r="R136" s="375"/>
      <c r="S136" s="375"/>
      <c r="T136" s="376"/>
      <c r="AT136" s="277" t="s">
        <v>164</v>
      </c>
      <c r="AU136" s="277" t="s">
        <v>83</v>
      </c>
      <c r="AV136" s="276" t="s">
        <v>83</v>
      </c>
      <c r="AW136" s="276" t="s">
        <v>30</v>
      </c>
      <c r="AX136" s="276" t="s">
        <v>73</v>
      </c>
      <c r="AY136" s="277" t="s">
        <v>156</v>
      </c>
    </row>
    <row r="137" spans="2:51" s="276" customFormat="1">
      <c r="B137" s="373"/>
      <c r="D137" s="273" t="s">
        <v>164</v>
      </c>
      <c r="E137" s="277" t="s">
        <v>1</v>
      </c>
      <c r="F137" s="278" t="s">
        <v>387</v>
      </c>
      <c r="H137" s="279">
        <v>150</v>
      </c>
      <c r="I137" s="102"/>
      <c r="L137" s="373"/>
      <c r="M137" s="374"/>
      <c r="N137" s="375"/>
      <c r="O137" s="375"/>
      <c r="P137" s="375"/>
      <c r="Q137" s="375"/>
      <c r="R137" s="375"/>
      <c r="S137" s="375"/>
      <c r="T137" s="376"/>
      <c r="AT137" s="277" t="s">
        <v>164</v>
      </c>
      <c r="AU137" s="277" t="s">
        <v>83</v>
      </c>
      <c r="AV137" s="276" t="s">
        <v>83</v>
      </c>
      <c r="AW137" s="276" t="s">
        <v>30</v>
      </c>
      <c r="AX137" s="276" t="s">
        <v>73</v>
      </c>
      <c r="AY137" s="277" t="s">
        <v>156</v>
      </c>
    </row>
    <row r="138" spans="2:51" s="276" customFormat="1">
      <c r="B138" s="373"/>
      <c r="D138" s="273" t="s">
        <v>164</v>
      </c>
      <c r="E138" s="277" t="s">
        <v>1</v>
      </c>
      <c r="F138" s="278" t="s">
        <v>388</v>
      </c>
      <c r="H138" s="279">
        <v>100</v>
      </c>
      <c r="I138" s="102"/>
      <c r="L138" s="373"/>
      <c r="M138" s="374"/>
      <c r="N138" s="375"/>
      <c r="O138" s="375"/>
      <c r="P138" s="375"/>
      <c r="Q138" s="375"/>
      <c r="R138" s="375"/>
      <c r="S138" s="375"/>
      <c r="T138" s="376"/>
      <c r="AT138" s="277" t="s">
        <v>164</v>
      </c>
      <c r="AU138" s="277" t="s">
        <v>83</v>
      </c>
      <c r="AV138" s="276" t="s">
        <v>83</v>
      </c>
      <c r="AW138" s="276" t="s">
        <v>30</v>
      </c>
      <c r="AX138" s="276" t="s">
        <v>73</v>
      </c>
      <c r="AY138" s="277" t="s">
        <v>156</v>
      </c>
    </row>
    <row r="139" spans="2:51" s="276" customFormat="1">
      <c r="B139" s="373"/>
      <c r="D139" s="273" t="s">
        <v>164</v>
      </c>
      <c r="E139" s="277" t="s">
        <v>1</v>
      </c>
      <c r="F139" s="278" t="s">
        <v>389</v>
      </c>
      <c r="H139" s="279">
        <v>53.91</v>
      </c>
      <c r="I139" s="102"/>
      <c r="L139" s="373"/>
      <c r="M139" s="374"/>
      <c r="N139" s="375"/>
      <c r="O139" s="375"/>
      <c r="P139" s="375"/>
      <c r="Q139" s="375"/>
      <c r="R139" s="375"/>
      <c r="S139" s="375"/>
      <c r="T139" s="376"/>
      <c r="AT139" s="277" t="s">
        <v>164</v>
      </c>
      <c r="AU139" s="277" t="s">
        <v>83</v>
      </c>
      <c r="AV139" s="276" t="s">
        <v>83</v>
      </c>
      <c r="AW139" s="276" t="s">
        <v>30</v>
      </c>
      <c r="AX139" s="276" t="s">
        <v>73</v>
      </c>
      <c r="AY139" s="277" t="s">
        <v>156</v>
      </c>
    </row>
    <row r="140" spans="2:51" s="276" customFormat="1">
      <c r="B140" s="373"/>
      <c r="D140" s="273" t="s">
        <v>164</v>
      </c>
      <c r="E140" s="277" t="s">
        <v>1</v>
      </c>
      <c r="F140" s="278" t="s">
        <v>390</v>
      </c>
      <c r="H140" s="279">
        <v>35.94</v>
      </c>
      <c r="I140" s="102"/>
      <c r="L140" s="373"/>
      <c r="M140" s="374"/>
      <c r="N140" s="375"/>
      <c r="O140" s="375"/>
      <c r="P140" s="375"/>
      <c r="Q140" s="375"/>
      <c r="R140" s="375"/>
      <c r="S140" s="375"/>
      <c r="T140" s="376"/>
      <c r="AT140" s="277" t="s">
        <v>164</v>
      </c>
      <c r="AU140" s="277" t="s">
        <v>83</v>
      </c>
      <c r="AV140" s="276" t="s">
        <v>83</v>
      </c>
      <c r="AW140" s="276" t="s">
        <v>30</v>
      </c>
      <c r="AX140" s="276" t="s">
        <v>73</v>
      </c>
      <c r="AY140" s="277" t="s">
        <v>156</v>
      </c>
    </row>
    <row r="141" spans="2:51" s="276" customFormat="1">
      <c r="B141" s="373"/>
      <c r="D141" s="273" t="s">
        <v>164</v>
      </c>
      <c r="E141" s="277" t="s">
        <v>1</v>
      </c>
      <c r="F141" s="278" t="s">
        <v>1146</v>
      </c>
      <c r="H141" s="279">
        <v>92</v>
      </c>
      <c r="I141" s="102"/>
      <c r="L141" s="373"/>
      <c r="M141" s="374"/>
      <c r="N141" s="375"/>
      <c r="O141" s="375"/>
      <c r="P141" s="375"/>
      <c r="Q141" s="375"/>
      <c r="R141" s="375"/>
      <c r="S141" s="375"/>
      <c r="T141" s="376"/>
      <c r="AT141" s="277" t="s">
        <v>164</v>
      </c>
      <c r="AU141" s="277" t="s">
        <v>83</v>
      </c>
      <c r="AV141" s="276" t="s">
        <v>83</v>
      </c>
      <c r="AW141" s="276" t="s">
        <v>30</v>
      </c>
      <c r="AX141" s="276" t="s">
        <v>73</v>
      </c>
      <c r="AY141" s="277" t="s">
        <v>156</v>
      </c>
    </row>
    <row r="142" spans="2:51" s="276" customFormat="1">
      <c r="B142" s="373"/>
      <c r="D142" s="273" t="s">
        <v>164</v>
      </c>
      <c r="E142" s="277" t="s">
        <v>1</v>
      </c>
      <c r="F142" s="278" t="s">
        <v>451</v>
      </c>
      <c r="H142" s="279">
        <v>12.45</v>
      </c>
      <c r="I142" s="102"/>
      <c r="L142" s="373"/>
      <c r="M142" s="374"/>
      <c r="N142" s="375"/>
      <c r="O142" s="375"/>
      <c r="P142" s="375"/>
      <c r="Q142" s="375"/>
      <c r="R142" s="375"/>
      <c r="S142" s="375"/>
      <c r="T142" s="376"/>
      <c r="AT142" s="277" t="s">
        <v>164</v>
      </c>
      <c r="AU142" s="277" t="s">
        <v>83</v>
      </c>
      <c r="AV142" s="276" t="s">
        <v>83</v>
      </c>
      <c r="AW142" s="276" t="s">
        <v>30</v>
      </c>
      <c r="AX142" s="276" t="s">
        <v>73</v>
      </c>
      <c r="AY142" s="277" t="s">
        <v>156</v>
      </c>
    </row>
    <row r="143" spans="2:51" s="276" customFormat="1">
      <c r="B143" s="373"/>
      <c r="D143" s="273" t="s">
        <v>164</v>
      </c>
      <c r="E143" s="277" t="s">
        <v>1</v>
      </c>
      <c r="F143" s="278" t="s">
        <v>391</v>
      </c>
      <c r="H143" s="279">
        <v>7.5</v>
      </c>
      <c r="I143" s="102"/>
      <c r="L143" s="373"/>
      <c r="M143" s="374"/>
      <c r="N143" s="375"/>
      <c r="O143" s="375"/>
      <c r="P143" s="375"/>
      <c r="Q143" s="375"/>
      <c r="R143" s="375"/>
      <c r="S143" s="375"/>
      <c r="T143" s="376"/>
      <c r="AT143" s="277" t="s">
        <v>164</v>
      </c>
      <c r="AU143" s="277" t="s">
        <v>83</v>
      </c>
      <c r="AV143" s="276" t="s">
        <v>83</v>
      </c>
      <c r="AW143" s="276" t="s">
        <v>30</v>
      </c>
      <c r="AX143" s="276" t="s">
        <v>73</v>
      </c>
      <c r="AY143" s="277" t="s">
        <v>156</v>
      </c>
    </row>
    <row r="144" spans="2:51" s="276" customFormat="1">
      <c r="B144" s="373"/>
      <c r="D144" s="273" t="s">
        <v>164</v>
      </c>
      <c r="E144" s="277" t="s">
        <v>1</v>
      </c>
      <c r="F144" s="278" t="s">
        <v>392</v>
      </c>
      <c r="H144" s="279">
        <v>7.16</v>
      </c>
      <c r="I144" s="102"/>
      <c r="L144" s="373"/>
      <c r="M144" s="374"/>
      <c r="N144" s="375"/>
      <c r="O144" s="375"/>
      <c r="P144" s="375"/>
      <c r="Q144" s="375"/>
      <c r="R144" s="375"/>
      <c r="S144" s="375"/>
      <c r="T144" s="376"/>
      <c r="AT144" s="277" t="s">
        <v>164</v>
      </c>
      <c r="AU144" s="277" t="s">
        <v>83</v>
      </c>
      <c r="AV144" s="276" t="s">
        <v>83</v>
      </c>
      <c r="AW144" s="276" t="s">
        <v>30</v>
      </c>
      <c r="AX144" s="276" t="s">
        <v>73</v>
      </c>
      <c r="AY144" s="277" t="s">
        <v>156</v>
      </c>
    </row>
    <row r="145" spans="1:65" s="276" customFormat="1">
      <c r="B145" s="373"/>
      <c r="D145" s="273" t="s">
        <v>164</v>
      </c>
      <c r="E145" s="277" t="s">
        <v>1</v>
      </c>
      <c r="F145" s="278" t="s">
        <v>393</v>
      </c>
      <c r="H145" s="279">
        <v>15.75</v>
      </c>
      <c r="I145" s="102"/>
      <c r="L145" s="373"/>
      <c r="M145" s="374"/>
      <c r="N145" s="375"/>
      <c r="O145" s="375"/>
      <c r="P145" s="375"/>
      <c r="Q145" s="375"/>
      <c r="R145" s="375"/>
      <c r="S145" s="375"/>
      <c r="T145" s="376"/>
      <c r="AT145" s="277" t="s">
        <v>164</v>
      </c>
      <c r="AU145" s="277" t="s">
        <v>83</v>
      </c>
      <c r="AV145" s="276" t="s">
        <v>83</v>
      </c>
      <c r="AW145" s="276" t="s">
        <v>30</v>
      </c>
      <c r="AX145" s="276" t="s">
        <v>73</v>
      </c>
      <c r="AY145" s="277" t="s">
        <v>156</v>
      </c>
    </row>
    <row r="146" spans="1:65" s="276" customFormat="1">
      <c r="B146" s="373"/>
      <c r="D146" s="273" t="s">
        <v>164</v>
      </c>
      <c r="E146" s="277" t="s">
        <v>1</v>
      </c>
      <c r="F146" s="278" t="s">
        <v>394</v>
      </c>
      <c r="H146" s="279">
        <v>4.2</v>
      </c>
      <c r="I146" s="102"/>
      <c r="L146" s="373"/>
      <c r="M146" s="374"/>
      <c r="N146" s="375"/>
      <c r="O146" s="375"/>
      <c r="P146" s="375"/>
      <c r="Q146" s="375"/>
      <c r="R146" s="375"/>
      <c r="S146" s="375"/>
      <c r="T146" s="376"/>
      <c r="AT146" s="277" t="s">
        <v>164</v>
      </c>
      <c r="AU146" s="277" t="s">
        <v>83</v>
      </c>
      <c r="AV146" s="276" t="s">
        <v>83</v>
      </c>
      <c r="AW146" s="276" t="s">
        <v>30</v>
      </c>
      <c r="AX146" s="276" t="s">
        <v>73</v>
      </c>
      <c r="AY146" s="277" t="s">
        <v>156</v>
      </c>
    </row>
    <row r="147" spans="1:65" s="276" customFormat="1">
      <c r="B147" s="373"/>
      <c r="D147" s="273" t="s">
        <v>164</v>
      </c>
      <c r="E147" s="277" t="s">
        <v>1</v>
      </c>
      <c r="F147" s="278" t="s">
        <v>395</v>
      </c>
      <c r="H147" s="279">
        <v>7.2</v>
      </c>
      <c r="I147" s="102"/>
      <c r="L147" s="373"/>
      <c r="M147" s="374"/>
      <c r="N147" s="375"/>
      <c r="O147" s="375"/>
      <c r="P147" s="375"/>
      <c r="Q147" s="375"/>
      <c r="R147" s="375"/>
      <c r="S147" s="375"/>
      <c r="T147" s="376"/>
      <c r="AT147" s="277" t="s">
        <v>164</v>
      </c>
      <c r="AU147" s="277" t="s">
        <v>83</v>
      </c>
      <c r="AV147" s="276" t="s">
        <v>83</v>
      </c>
      <c r="AW147" s="276" t="s">
        <v>30</v>
      </c>
      <c r="AX147" s="276" t="s">
        <v>73</v>
      </c>
      <c r="AY147" s="277" t="s">
        <v>156</v>
      </c>
    </row>
    <row r="148" spans="1:65" s="276" customFormat="1">
      <c r="B148" s="373"/>
      <c r="D148" s="273" t="s">
        <v>164</v>
      </c>
      <c r="E148" s="277" t="s">
        <v>1</v>
      </c>
      <c r="F148" s="278" t="s">
        <v>396</v>
      </c>
      <c r="H148" s="279">
        <v>7.5</v>
      </c>
      <c r="I148" s="102"/>
      <c r="L148" s="373"/>
      <c r="M148" s="374"/>
      <c r="N148" s="375"/>
      <c r="O148" s="375"/>
      <c r="P148" s="375"/>
      <c r="Q148" s="375"/>
      <c r="R148" s="375"/>
      <c r="S148" s="375"/>
      <c r="T148" s="376"/>
      <c r="AT148" s="277" t="s">
        <v>164</v>
      </c>
      <c r="AU148" s="277" t="s">
        <v>83</v>
      </c>
      <c r="AV148" s="276" t="s">
        <v>83</v>
      </c>
      <c r="AW148" s="276" t="s">
        <v>30</v>
      </c>
      <c r="AX148" s="276" t="s">
        <v>73</v>
      </c>
      <c r="AY148" s="277" t="s">
        <v>156</v>
      </c>
    </row>
    <row r="149" spans="1:65" s="280" customFormat="1">
      <c r="B149" s="377"/>
      <c r="D149" s="273" t="s">
        <v>164</v>
      </c>
      <c r="E149" s="281" t="s">
        <v>1</v>
      </c>
      <c r="F149" s="282" t="s">
        <v>167</v>
      </c>
      <c r="H149" s="283">
        <v>1321.7100000000003</v>
      </c>
      <c r="I149" s="108"/>
      <c r="L149" s="377"/>
      <c r="M149" s="378"/>
      <c r="N149" s="379"/>
      <c r="O149" s="379"/>
      <c r="P149" s="379"/>
      <c r="Q149" s="379"/>
      <c r="R149" s="379"/>
      <c r="S149" s="379"/>
      <c r="T149" s="380"/>
      <c r="AT149" s="281" t="s">
        <v>164</v>
      </c>
      <c r="AU149" s="281" t="s">
        <v>83</v>
      </c>
      <c r="AV149" s="280" t="s">
        <v>163</v>
      </c>
      <c r="AW149" s="280" t="s">
        <v>30</v>
      </c>
      <c r="AX149" s="280" t="s">
        <v>73</v>
      </c>
      <c r="AY149" s="281" t="s">
        <v>156</v>
      </c>
    </row>
    <row r="150" spans="1:65" s="276" customFormat="1">
      <c r="B150" s="373"/>
      <c r="D150" s="273" t="s">
        <v>164</v>
      </c>
      <c r="E150" s="277" t="s">
        <v>1</v>
      </c>
      <c r="F150" s="278" t="s">
        <v>1147</v>
      </c>
      <c r="H150" s="279">
        <v>660.85500000000002</v>
      </c>
      <c r="I150" s="102"/>
      <c r="L150" s="373"/>
      <c r="M150" s="374"/>
      <c r="N150" s="375"/>
      <c r="O150" s="375"/>
      <c r="P150" s="375"/>
      <c r="Q150" s="375"/>
      <c r="R150" s="375"/>
      <c r="S150" s="375"/>
      <c r="T150" s="376"/>
      <c r="AT150" s="277" t="s">
        <v>164</v>
      </c>
      <c r="AU150" s="277" t="s">
        <v>83</v>
      </c>
      <c r="AV150" s="276" t="s">
        <v>83</v>
      </c>
      <c r="AW150" s="276" t="s">
        <v>30</v>
      </c>
      <c r="AX150" s="276" t="s">
        <v>73</v>
      </c>
      <c r="AY150" s="277" t="s">
        <v>156</v>
      </c>
    </row>
    <row r="151" spans="1:65" s="280" customFormat="1">
      <c r="B151" s="377"/>
      <c r="D151" s="273" t="s">
        <v>164</v>
      </c>
      <c r="E151" s="281" t="s">
        <v>1</v>
      </c>
      <c r="F151" s="282" t="s">
        <v>167</v>
      </c>
      <c r="H151" s="283">
        <v>660.85500000000002</v>
      </c>
      <c r="I151" s="108"/>
      <c r="L151" s="377"/>
      <c r="M151" s="378"/>
      <c r="N151" s="379"/>
      <c r="O151" s="379"/>
      <c r="P151" s="379"/>
      <c r="Q151" s="379"/>
      <c r="R151" s="379"/>
      <c r="S151" s="379"/>
      <c r="T151" s="380"/>
      <c r="AT151" s="281" t="s">
        <v>164</v>
      </c>
      <c r="AU151" s="281" t="s">
        <v>83</v>
      </c>
      <c r="AV151" s="280" t="s">
        <v>163</v>
      </c>
      <c r="AW151" s="280" t="s">
        <v>30</v>
      </c>
      <c r="AX151" s="280" t="s">
        <v>81</v>
      </c>
      <c r="AY151" s="281" t="s">
        <v>156</v>
      </c>
    </row>
    <row r="152" spans="1:65" s="168" customFormat="1" ht="16.5" customHeight="1">
      <c r="A152" s="162"/>
      <c r="B152" s="163"/>
      <c r="C152" s="266" t="s">
        <v>83</v>
      </c>
      <c r="D152" s="266" t="s">
        <v>158</v>
      </c>
      <c r="E152" s="267" t="s">
        <v>1148</v>
      </c>
      <c r="F152" s="268" t="s">
        <v>1149</v>
      </c>
      <c r="G152" s="269" t="s">
        <v>161</v>
      </c>
      <c r="H152" s="270">
        <v>437.5</v>
      </c>
      <c r="I152" s="87"/>
      <c r="J152" s="271">
        <f>ROUND(I152*H152,2)</f>
        <v>0</v>
      </c>
      <c r="K152" s="268" t="s">
        <v>162</v>
      </c>
      <c r="L152" s="163"/>
      <c r="M152" s="363" t="s">
        <v>1</v>
      </c>
      <c r="N152" s="364" t="s">
        <v>38</v>
      </c>
      <c r="O152" s="210"/>
      <c r="P152" s="365">
        <f>O152*H152</f>
        <v>0</v>
      </c>
      <c r="Q152" s="365">
        <v>0</v>
      </c>
      <c r="R152" s="365">
        <f>Q152*H152</f>
        <v>0</v>
      </c>
      <c r="S152" s="365">
        <v>0</v>
      </c>
      <c r="T152" s="366">
        <f>S152*H152</f>
        <v>0</v>
      </c>
      <c r="U152" s="162"/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/>
      <c r="AR152" s="367" t="s">
        <v>163</v>
      </c>
      <c r="AT152" s="367" t="s">
        <v>158</v>
      </c>
      <c r="AU152" s="367" t="s">
        <v>83</v>
      </c>
      <c r="AY152" s="141" t="s">
        <v>156</v>
      </c>
      <c r="BE152" s="368">
        <f>IF(N152="základní",J152,0)</f>
        <v>0</v>
      </c>
      <c r="BF152" s="368">
        <f>IF(N152="snížená",J152,0)</f>
        <v>0</v>
      </c>
      <c r="BG152" s="368">
        <f>IF(N152="zákl. přenesená",J152,0)</f>
        <v>0</v>
      </c>
      <c r="BH152" s="368">
        <f>IF(N152="sníž. přenesená",J152,0)</f>
        <v>0</v>
      </c>
      <c r="BI152" s="368">
        <f>IF(N152="nulová",J152,0)</f>
        <v>0</v>
      </c>
      <c r="BJ152" s="141" t="s">
        <v>81</v>
      </c>
      <c r="BK152" s="368">
        <f>ROUND(I152*H152,2)</f>
        <v>0</v>
      </c>
      <c r="BL152" s="141" t="s">
        <v>163</v>
      </c>
      <c r="BM152" s="367" t="s">
        <v>163</v>
      </c>
    </row>
    <row r="153" spans="1:65" s="272" customFormat="1">
      <c r="B153" s="369"/>
      <c r="D153" s="273" t="s">
        <v>164</v>
      </c>
      <c r="E153" s="274" t="s">
        <v>1</v>
      </c>
      <c r="F153" s="275" t="s">
        <v>1150</v>
      </c>
      <c r="H153" s="274" t="s">
        <v>1</v>
      </c>
      <c r="I153" s="96"/>
      <c r="L153" s="369"/>
      <c r="M153" s="370"/>
      <c r="N153" s="371"/>
      <c r="O153" s="371"/>
      <c r="P153" s="371"/>
      <c r="Q153" s="371"/>
      <c r="R153" s="371"/>
      <c r="S153" s="371"/>
      <c r="T153" s="372"/>
      <c r="AT153" s="274" t="s">
        <v>164</v>
      </c>
      <c r="AU153" s="274" t="s">
        <v>83</v>
      </c>
      <c r="AV153" s="272" t="s">
        <v>81</v>
      </c>
      <c r="AW153" s="272" t="s">
        <v>30</v>
      </c>
      <c r="AX153" s="272" t="s">
        <v>73</v>
      </c>
      <c r="AY153" s="274" t="s">
        <v>156</v>
      </c>
    </row>
    <row r="154" spans="1:65" s="276" customFormat="1">
      <c r="B154" s="373"/>
      <c r="D154" s="273" t="s">
        <v>164</v>
      </c>
      <c r="E154" s="277" t="s">
        <v>1</v>
      </c>
      <c r="F154" s="278" t="s">
        <v>1151</v>
      </c>
      <c r="H154" s="279">
        <v>194</v>
      </c>
      <c r="I154" s="102"/>
      <c r="L154" s="373"/>
      <c r="M154" s="374"/>
      <c r="N154" s="375"/>
      <c r="O154" s="375"/>
      <c r="P154" s="375"/>
      <c r="Q154" s="375"/>
      <c r="R154" s="375"/>
      <c r="S154" s="375"/>
      <c r="T154" s="376"/>
      <c r="AT154" s="277" t="s">
        <v>164</v>
      </c>
      <c r="AU154" s="277" t="s">
        <v>83</v>
      </c>
      <c r="AV154" s="276" t="s">
        <v>83</v>
      </c>
      <c r="AW154" s="276" t="s">
        <v>30</v>
      </c>
      <c r="AX154" s="276" t="s">
        <v>73</v>
      </c>
      <c r="AY154" s="277" t="s">
        <v>156</v>
      </c>
    </row>
    <row r="155" spans="1:65" s="276" customFormat="1">
      <c r="B155" s="373"/>
      <c r="D155" s="273" t="s">
        <v>164</v>
      </c>
      <c r="E155" s="277" t="s">
        <v>1</v>
      </c>
      <c r="F155" s="278" t="s">
        <v>1152</v>
      </c>
      <c r="H155" s="279">
        <v>48</v>
      </c>
      <c r="I155" s="102"/>
      <c r="L155" s="373"/>
      <c r="M155" s="374"/>
      <c r="N155" s="375"/>
      <c r="O155" s="375"/>
      <c r="P155" s="375"/>
      <c r="Q155" s="375"/>
      <c r="R155" s="375"/>
      <c r="S155" s="375"/>
      <c r="T155" s="376"/>
      <c r="AT155" s="277" t="s">
        <v>164</v>
      </c>
      <c r="AU155" s="277" t="s">
        <v>83</v>
      </c>
      <c r="AV155" s="276" t="s">
        <v>83</v>
      </c>
      <c r="AW155" s="276" t="s">
        <v>30</v>
      </c>
      <c r="AX155" s="276" t="s">
        <v>73</v>
      </c>
      <c r="AY155" s="277" t="s">
        <v>156</v>
      </c>
    </row>
    <row r="156" spans="1:65" s="276" customFormat="1">
      <c r="B156" s="373"/>
      <c r="D156" s="273" t="s">
        <v>164</v>
      </c>
      <c r="E156" s="277" t="s">
        <v>1</v>
      </c>
      <c r="F156" s="278" t="s">
        <v>1153</v>
      </c>
      <c r="H156" s="279">
        <v>20</v>
      </c>
      <c r="I156" s="102"/>
      <c r="L156" s="373"/>
      <c r="M156" s="374"/>
      <c r="N156" s="375"/>
      <c r="O156" s="375"/>
      <c r="P156" s="375"/>
      <c r="Q156" s="375"/>
      <c r="R156" s="375"/>
      <c r="S156" s="375"/>
      <c r="T156" s="376"/>
      <c r="AT156" s="277" t="s">
        <v>164</v>
      </c>
      <c r="AU156" s="277" t="s">
        <v>83</v>
      </c>
      <c r="AV156" s="276" t="s">
        <v>83</v>
      </c>
      <c r="AW156" s="276" t="s">
        <v>30</v>
      </c>
      <c r="AX156" s="276" t="s">
        <v>73</v>
      </c>
      <c r="AY156" s="277" t="s">
        <v>156</v>
      </c>
    </row>
    <row r="157" spans="1:65" s="276" customFormat="1">
      <c r="B157" s="373"/>
      <c r="D157" s="273" t="s">
        <v>164</v>
      </c>
      <c r="E157" s="277" t="s">
        <v>1</v>
      </c>
      <c r="F157" s="278" t="s">
        <v>1154</v>
      </c>
      <c r="H157" s="279">
        <v>14</v>
      </c>
      <c r="I157" s="102"/>
      <c r="L157" s="373"/>
      <c r="M157" s="374"/>
      <c r="N157" s="375"/>
      <c r="O157" s="375"/>
      <c r="P157" s="375"/>
      <c r="Q157" s="375"/>
      <c r="R157" s="375"/>
      <c r="S157" s="375"/>
      <c r="T157" s="376"/>
      <c r="AT157" s="277" t="s">
        <v>164</v>
      </c>
      <c r="AU157" s="277" t="s">
        <v>83</v>
      </c>
      <c r="AV157" s="276" t="s">
        <v>83</v>
      </c>
      <c r="AW157" s="276" t="s">
        <v>30</v>
      </c>
      <c r="AX157" s="276" t="s">
        <v>73</v>
      </c>
      <c r="AY157" s="277" t="s">
        <v>156</v>
      </c>
    </row>
    <row r="158" spans="1:65" s="276" customFormat="1">
      <c r="B158" s="373"/>
      <c r="D158" s="273" t="s">
        <v>164</v>
      </c>
      <c r="E158" s="277" t="s">
        <v>1</v>
      </c>
      <c r="F158" s="278" t="s">
        <v>1155</v>
      </c>
      <c r="H158" s="279">
        <v>16</v>
      </c>
      <c r="I158" s="102"/>
      <c r="L158" s="373"/>
      <c r="M158" s="374"/>
      <c r="N158" s="375"/>
      <c r="O158" s="375"/>
      <c r="P158" s="375"/>
      <c r="Q158" s="375"/>
      <c r="R158" s="375"/>
      <c r="S158" s="375"/>
      <c r="T158" s="376"/>
      <c r="AT158" s="277" t="s">
        <v>164</v>
      </c>
      <c r="AU158" s="277" t="s">
        <v>83</v>
      </c>
      <c r="AV158" s="276" t="s">
        <v>83</v>
      </c>
      <c r="AW158" s="276" t="s">
        <v>30</v>
      </c>
      <c r="AX158" s="276" t="s">
        <v>73</v>
      </c>
      <c r="AY158" s="277" t="s">
        <v>156</v>
      </c>
    </row>
    <row r="159" spans="1:65" s="276" customFormat="1">
      <c r="B159" s="373"/>
      <c r="D159" s="273" t="s">
        <v>164</v>
      </c>
      <c r="E159" s="277" t="s">
        <v>1</v>
      </c>
      <c r="F159" s="278" t="s">
        <v>1156</v>
      </c>
      <c r="H159" s="279">
        <v>6</v>
      </c>
      <c r="I159" s="102"/>
      <c r="L159" s="373"/>
      <c r="M159" s="374"/>
      <c r="N159" s="375"/>
      <c r="O159" s="375"/>
      <c r="P159" s="375"/>
      <c r="Q159" s="375"/>
      <c r="R159" s="375"/>
      <c r="S159" s="375"/>
      <c r="T159" s="376"/>
      <c r="AT159" s="277" t="s">
        <v>164</v>
      </c>
      <c r="AU159" s="277" t="s">
        <v>83</v>
      </c>
      <c r="AV159" s="276" t="s">
        <v>83</v>
      </c>
      <c r="AW159" s="276" t="s">
        <v>30</v>
      </c>
      <c r="AX159" s="276" t="s">
        <v>73</v>
      </c>
      <c r="AY159" s="277" t="s">
        <v>156</v>
      </c>
    </row>
    <row r="160" spans="1:65" s="276" customFormat="1">
      <c r="B160" s="373"/>
      <c r="D160" s="273" t="s">
        <v>164</v>
      </c>
      <c r="E160" s="277" t="s">
        <v>1</v>
      </c>
      <c r="F160" s="278" t="s">
        <v>1157</v>
      </c>
      <c r="H160" s="279">
        <v>12</v>
      </c>
      <c r="I160" s="102"/>
      <c r="L160" s="373"/>
      <c r="M160" s="374"/>
      <c r="N160" s="375"/>
      <c r="O160" s="375"/>
      <c r="P160" s="375"/>
      <c r="Q160" s="375"/>
      <c r="R160" s="375"/>
      <c r="S160" s="375"/>
      <c r="T160" s="376"/>
      <c r="AT160" s="277" t="s">
        <v>164</v>
      </c>
      <c r="AU160" s="277" t="s">
        <v>83</v>
      </c>
      <c r="AV160" s="276" t="s">
        <v>83</v>
      </c>
      <c r="AW160" s="276" t="s">
        <v>30</v>
      </c>
      <c r="AX160" s="276" t="s">
        <v>73</v>
      </c>
      <c r="AY160" s="277" t="s">
        <v>156</v>
      </c>
    </row>
    <row r="161" spans="1:65" s="276" customFormat="1">
      <c r="B161" s="373"/>
      <c r="D161" s="273" t="s">
        <v>164</v>
      </c>
      <c r="E161" s="277" t="s">
        <v>1</v>
      </c>
      <c r="F161" s="278" t="s">
        <v>1158</v>
      </c>
      <c r="H161" s="279">
        <v>30</v>
      </c>
      <c r="I161" s="102"/>
      <c r="L161" s="373"/>
      <c r="M161" s="374"/>
      <c r="N161" s="375"/>
      <c r="O161" s="375"/>
      <c r="P161" s="375"/>
      <c r="Q161" s="375"/>
      <c r="R161" s="375"/>
      <c r="S161" s="375"/>
      <c r="T161" s="376"/>
      <c r="AT161" s="277" t="s">
        <v>164</v>
      </c>
      <c r="AU161" s="277" t="s">
        <v>83</v>
      </c>
      <c r="AV161" s="276" t="s">
        <v>83</v>
      </c>
      <c r="AW161" s="276" t="s">
        <v>30</v>
      </c>
      <c r="AX161" s="276" t="s">
        <v>73</v>
      </c>
      <c r="AY161" s="277" t="s">
        <v>156</v>
      </c>
    </row>
    <row r="162" spans="1:65" s="276" customFormat="1">
      <c r="B162" s="373"/>
      <c r="D162" s="273" t="s">
        <v>164</v>
      </c>
      <c r="E162" s="277" t="s">
        <v>1</v>
      </c>
      <c r="F162" s="278" t="s">
        <v>1159</v>
      </c>
      <c r="H162" s="279">
        <v>20</v>
      </c>
      <c r="I162" s="102"/>
      <c r="L162" s="373"/>
      <c r="M162" s="374"/>
      <c r="N162" s="375"/>
      <c r="O162" s="375"/>
      <c r="P162" s="375"/>
      <c r="Q162" s="375"/>
      <c r="R162" s="375"/>
      <c r="S162" s="375"/>
      <c r="T162" s="376"/>
      <c r="AT162" s="277" t="s">
        <v>164</v>
      </c>
      <c r="AU162" s="277" t="s">
        <v>83</v>
      </c>
      <c r="AV162" s="276" t="s">
        <v>83</v>
      </c>
      <c r="AW162" s="276" t="s">
        <v>30</v>
      </c>
      <c r="AX162" s="276" t="s">
        <v>73</v>
      </c>
      <c r="AY162" s="277" t="s">
        <v>156</v>
      </c>
    </row>
    <row r="163" spans="1:65" s="276" customFormat="1">
      <c r="B163" s="373"/>
      <c r="D163" s="273" t="s">
        <v>164</v>
      </c>
      <c r="E163" s="277" t="s">
        <v>1</v>
      </c>
      <c r="F163" s="278" t="s">
        <v>1160</v>
      </c>
      <c r="H163" s="279">
        <v>13.5</v>
      </c>
      <c r="I163" s="102"/>
      <c r="L163" s="373"/>
      <c r="M163" s="374"/>
      <c r="N163" s="375"/>
      <c r="O163" s="375"/>
      <c r="P163" s="375"/>
      <c r="Q163" s="375"/>
      <c r="R163" s="375"/>
      <c r="S163" s="375"/>
      <c r="T163" s="376"/>
      <c r="AT163" s="277" t="s">
        <v>164</v>
      </c>
      <c r="AU163" s="277" t="s">
        <v>83</v>
      </c>
      <c r="AV163" s="276" t="s">
        <v>83</v>
      </c>
      <c r="AW163" s="276" t="s">
        <v>30</v>
      </c>
      <c r="AX163" s="276" t="s">
        <v>73</v>
      </c>
      <c r="AY163" s="277" t="s">
        <v>156</v>
      </c>
    </row>
    <row r="164" spans="1:65" s="276" customFormat="1">
      <c r="B164" s="373"/>
      <c r="D164" s="273" t="s">
        <v>164</v>
      </c>
      <c r="E164" s="277" t="s">
        <v>1</v>
      </c>
      <c r="F164" s="278" t="s">
        <v>1161</v>
      </c>
      <c r="H164" s="279">
        <v>9</v>
      </c>
      <c r="I164" s="102"/>
      <c r="L164" s="373"/>
      <c r="M164" s="374"/>
      <c r="N164" s="375"/>
      <c r="O164" s="375"/>
      <c r="P164" s="375"/>
      <c r="Q164" s="375"/>
      <c r="R164" s="375"/>
      <c r="S164" s="375"/>
      <c r="T164" s="376"/>
      <c r="AT164" s="277" t="s">
        <v>164</v>
      </c>
      <c r="AU164" s="277" t="s">
        <v>83</v>
      </c>
      <c r="AV164" s="276" t="s">
        <v>83</v>
      </c>
      <c r="AW164" s="276" t="s">
        <v>30</v>
      </c>
      <c r="AX164" s="276" t="s">
        <v>73</v>
      </c>
      <c r="AY164" s="277" t="s">
        <v>156</v>
      </c>
    </row>
    <row r="165" spans="1:65" s="276" customFormat="1">
      <c r="B165" s="373"/>
      <c r="D165" s="273" t="s">
        <v>164</v>
      </c>
      <c r="E165" s="277" t="s">
        <v>1</v>
      </c>
      <c r="F165" s="278" t="s">
        <v>1162</v>
      </c>
      <c r="H165" s="279">
        <v>30</v>
      </c>
      <c r="I165" s="102"/>
      <c r="L165" s="373"/>
      <c r="M165" s="374"/>
      <c r="N165" s="375"/>
      <c r="O165" s="375"/>
      <c r="P165" s="375"/>
      <c r="Q165" s="375"/>
      <c r="R165" s="375"/>
      <c r="S165" s="375"/>
      <c r="T165" s="376"/>
      <c r="AT165" s="277" t="s">
        <v>164</v>
      </c>
      <c r="AU165" s="277" t="s">
        <v>83</v>
      </c>
      <c r="AV165" s="276" t="s">
        <v>83</v>
      </c>
      <c r="AW165" s="276" t="s">
        <v>30</v>
      </c>
      <c r="AX165" s="276" t="s">
        <v>73</v>
      </c>
      <c r="AY165" s="277" t="s">
        <v>156</v>
      </c>
    </row>
    <row r="166" spans="1:65" s="276" customFormat="1">
      <c r="B166" s="373"/>
      <c r="D166" s="273" t="s">
        <v>164</v>
      </c>
      <c r="E166" s="277" t="s">
        <v>1</v>
      </c>
      <c r="F166" s="278" t="s">
        <v>1163</v>
      </c>
      <c r="H166" s="279">
        <v>2.5</v>
      </c>
      <c r="I166" s="102"/>
      <c r="L166" s="373"/>
      <c r="M166" s="374"/>
      <c r="N166" s="375"/>
      <c r="O166" s="375"/>
      <c r="P166" s="375"/>
      <c r="Q166" s="375"/>
      <c r="R166" s="375"/>
      <c r="S166" s="375"/>
      <c r="T166" s="376"/>
      <c r="AT166" s="277" t="s">
        <v>164</v>
      </c>
      <c r="AU166" s="277" t="s">
        <v>83</v>
      </c>
      <c r="AV166" s="276" t="s">
        <v>83</v>
      </c>
      <c r="AW166" s="276" t="s">
        <v>30</v>
      </c>
      <c r="AX166" s="276" t="s">
        <v>73</v>
      </c>
      <c r="AY166" s="277" t="s">
        <v>156</v>
      </c>
    </row>
    <row r="167" spans="1:65" s="276" customFormat="1">
      <c r="B167" s="373"/>
      <c r="D167" s="273" t="s">
        <v>164</v>
      </c>
      <c r="E167" s="277" t="s">
        <v>1</v>
      </c>
      <c r="F167" s="278" t="s">
        <v>1164</v>
      </c>
      <c r="H167" s="279">
        <v>2</v>
      </c>
      <c r="I167" s="102"/>
      <c r="L167" s="373"/>
      <c r="M167" s="374"/>
      <c r="N167" s="375"/>
      <c r="O167" s="375"/>
      <c r="P167" s="375"/>
      <c r="Q167" s="375"/>
      <c r="R167" s="375"/>
      <c r="S167" s="375"/>
      <c r="T167" s="376"/>
      <c r="AT167" s="277" t="s">
        <v>164</v>
      </c>
      <c r="AU167" s="277" t="s">
        <v>83</v>
      </c>
      <c r="AV167" s="276" t="s">
        <v>83</v>
      </c>
      <c r="AW167" s="276" t="s">
        <v>30</v>
      </c>
      <c r="AX167" s="276" t="s">
        <v>73</v>
      </c>
      <c r="AY167" s="277" t="s">
        <v>156</v>
      </c>
    </row>
    <row r="168" spans="1:65" s="276" customFormat="1">
      <c r="B168" s="373"/>
      <c r="D168" s="273" t="s">
        <v>164</v>
      </c>
      <c r="E168" s="277" t="s">
        <v>1</v>
      </c>
      <c r="F168" s="278" t="s">
        <v>1163</v>
      </c>
      <c r="H168" s="279">
        <v>2.5</v>
      </c>
      <c r="I168" s="102"/>
      <c r="L168" s="373"/>
      <c r="M168" s="374"/>
      <c r="N168" s="375"/>
      <c r="O168" s="375"/>
      <c r="P168" s="375"/>
      <c r="Q168" s="375"/>
      <c r="R168" s="375"/>
      <c r="S168" s="375"/>
      <c r="T168" s="376"/>
      <c r="AT168" s="277" t="s">
        <v>164</v>
      </c>
      <c r="AU168" s="277" t="s">
        <v>83</v>
      </c>
      <c r="AV168" s="276" t="s">
        <v>83</v>
      </c>
      <c r="AW168" s="276" t="s">
        <v>30</v>
      </c>
      <c r="AX168" s="276" t="s">
        <v>73</v>
      </c>
      <c r="AY168" s="277" t="s">
        <v>156</v>
      </c>
    </row>
    <row r="169" spans="1:65" s="276" customFormat="1">
      <c r="B169" s="373"/>
      <c r="D169" s="273" t="s">
        <v>164</v>
      </c>
      <c r="E169" s="277" t="s">
        <v>1</v>
      </c>
      <c r="F169" s="278" t="s">
        <v>1165</v>
      </c>
      <c r="H169" s="279">
        <v>9</v>
      </c>
      <c r="I169" s="102"/>
      <c r="L169" s="373"/>
      <c r="M169" s="374"/>
      <c r="N169" s="375"/>
      <c r="O169" s="375"/>
      <c r="P169" s="375"/>
      <c r="Q169" s="375"/>
      <c r="R169" s="375"/>
      <c r="S169" s="375"/>
      <c r="T169" s="376"/>
      <c r="AT169" s="277" t="s">
        <v>164</v>
      </c>
      <c r="AU169" s="277" t="s">
        <v>83</v>
      </c>
      <c r="AV169" s="276" t="s">
        <v>83</v>
      </c>
      <c r="AW169" s="276" t="s">
        <v>30</v>
      </c>
      <c r="AX169" s="276" t="s">
        <v>73</v>
      </c>
      <c r="AY169" s="277" t="s">
        <v>156</v>
      </c>
    </row>
    <row r="170" spans="1:65" s="276" customFormat="1">
      <c r="B170" s="373"/>
      <c r="D170" s="273" t="s">
        <v>164</v>
      </c>
      <c r="E170" s="277" t="s">
        <v>1</v>
      </c>
      <c r="F170" s="278" t="s">
        <v>1164</v>
      </c>
      <c r="H170" s="279">
        <v>2</v>
      </c>
      <c r="I170" s="102"/>
      <c r="L170" s="373"/>
      <c r="M170" s="374"/>
      <c r="N170" s="375"/>
      <c r="O170" s="375"/>
      <c r="P170" s="375"/>
      <c r="Q170" s="375"/>
      <c r="R170" s="375"/>
      <c r="S170" s="375"/>
      <c r="T170" s="376"/>
      <c r="AT170" s="277" t="s">
        <v>164</v>
      </c>
      <c r="AU170" s="277" t="s">
        <v>83</v>
      </c>
      <c r="AV170" s="276" t="s">
        <v>83</v>
      </c>
      <c r="AW170" s="276" t="s">
        <v>30</v>
      </c>
      <c r="AX170" s="276" t="s">
        <v>73</v>
      </c>
      <c r="AY170" s="277" t="s">
        <v>156</v>
      </c>
    </row>
    <row r="171" spans="1:65" s="276" customFormat="1">
      <c r="B171" s="373"/>
      <c r="D171" s="273" t="s">
        <v>164</v>
      </c>
      <c r="E171" s="277" t="s">
        <v>1</v>
      </c>
      <c r="F171" s="278" t="s">
        <v>1166</v>
      </c>
      <c r="H171" s="279">
        <v>4</v>
      </c>
      <c r="I171" s="102"/>
      <c r="L171" s="373"/>
      <c r="M171" s="374"/>
      <c r="N171" s="375"/>
      <c r="O171" s="375"/>
      <c r="P171" s="375"/>
      <c r="Q171" s="375"/>
      <c r="R171" s="375"/>
      <c r="S171" s="375"/>
      <c r="T171" s="376"/>
      <c r="AT171" s="277" t="s">
        <v>164</v>
      </c>
      <c r="AU171" s="277" t="s">
        <v>83</v>
      </c>
      <c r="AV171" s="276" t="s">
        <v>83</v>
      </c>
      <c r="AW171" s="276" t="s">
        <v>30</v>
      </c>
      <c r="AX171" s="276" t="s">
        <v>73</v>
      </c>
      <c r="AY171" s="277" t="s">
        <v>156</v>
      </c>
    </row>
    <row r="172" spans="1:65" s="276" customFormat="1">
      <c r="B172" s="373"/>
      <c r="D172" s="273" t="s">
        <v>164</v>
      </c>
      <c r="E172" s="277" t="s">
        <v>1</v>
      </c>
      <c r="F172" s="278" t="s">
        <v>1167</v>
      </c>
      <c r="H172" s="279">
        <v>3</v>
      </c>
      <c r="I172" s="102"/>
      <c r="L172" s="373"/>
      <c r="M172" s="374"/>
      <c r="N172" s="375"/>
      <c r="O172" s="375"/>
      <c r="P172" s="375"/>
      <c r="Q172" s="375"/>
      <c r="R172" s="375"/>
      <c r="S172" s="375"/>
      <c r="T172" s="376"/>
      <c r="AT172" s="277" t="s">
        <v>164</v>
      </c>
      <c r="AU172" s="277" t="s">
        <v>83</v>
      </c>
      <c r="AV172" s="276" t="s">
        <v>83</v>
      </c>
      <c r="AW172" s="276" t="s">
        <v>30</v>
      </c>
      <c r="AX172" s="276" t="s">
        <v>73</v>
      </c>
      <c r="AY172" s="277" t="s">
        <v>156</v>
      </c>
    </row>
    <row r="173" spans="1:65" s="280" customFormat="1">
      <c r="B173" s="377"/>
      <c r="D173" s="273" t="s">
        <v>164</v>
      </c>
      <c r="E173" s="281" t="s">
        <v>1</v>
      </c>
      <c r="F173" s="282" t="s">
        <v>167</v>
      </c>
      <c r="H173" s="283">
        <v>437.5</v>
      </c>
      <c r="I173" s="108"/>
      <c r="L173" s="377"/>
      <c r="M173" s="378"/>
      <c r="N173" s="379"/>
      <c r="O173" s="379"/>
      <c r="P173" s="379"/>
      <c r="Q173" s="379"/>
      <c r="R173" s="379"/>
      <c r="S173" s="379"/>
      <c r="T173" s="380"/>
      <c r="AT173" s="281" t="s">
        <v>164</v>
      </c>
      <c r="AU173" s="281" t="s">
        <v>83</v>
      </c>
      <c r="AV173" s="280" t="s">
        <v>163</v>
      </c>
      <c r="AW173" s="280" t="s">
        <v>30</v>
      </c>
      <c r="AX173" s="280" t="s">
        <v>81</v>
      </c>
      <c r="AY173" s="281" t="s">
        <v>156</v>
      </c>
    </row>
    <row r="174" spans="1:65" s="168" customFormat="1" ht="24.2" customHeight="1">
      <c r="A174" s="162"/>
      <c r="B174" s="163"/>
      <c r="C174" s="266" t="s">
        <v>170</v>
      </c>
      <c r="D174" s="266" t="s">
        <v>158</v>
      </c>
      <c r="E174" s="267" t="s">
        <v>1168</v>
      </c>
      <c r="F174" s="268" t="s">
        <v>1169</v>
      </c>
      <c r="G174" s="269" t="s">
        <v>161</v>
      </c>
      <c r="H174" s="270">
        <v>500</v>
      </c>
      <c r="I174" s="87"/>
      <c r="J174" s="271">
        <f>ROUND(I174*H174,2)</f>
        <v>0</v>
      </c>
      <c r="K174" s="268" t="s">
        <v>162</v>
      </c>
      <c r="L174" s="163"/>
      <c r="M174" s="363" t="s">
        <v>1</v>
      </c>
      <c r="N174" s="364" t="s">
        <v>38</v>
      </c>
      <c r="O174" s="210"/>
      <c r="P174" s="365">
        <f>O174*H174</f>
        <v>0</v>
      </c>
      <c r="Q174" s="365">
        <v>0</v>
      </c>
      <c r="R174" s="365">
        <f>Q174*H174</f>
        <v>0</v>
      </c>
      <c r="S174" s="365">
        <v>0</v>
      </c>
      <c r="T174" s="366">
        <f>S174*H174</f>
        <v>0</v>
      </c>
      <c r="U174" s="162"/>
      <c r="V174" s="162"/>
      <c r="W174" s="162"/>
      <c r="X174" s="162"/>
      <c r="Y174" s="162"/>
      <c r="Z174" s="162"/>
      <c r="AA174" s="162"/>
      <c r="AB174" s="162"/>
      <c r="AC174" s="162"/>
      <c r="AD174" s="162"/>
      <c r="AE174" s="162"/>
      <c r="AR174" s="367" t="s">
        <v>163</v>
      </c>
      <c r="AT174" s="367" t="s">
        <v>158</v>
      </c>
      <c r="AU174" s="367" t="s">
        <v>83</v>
      </c>
      <c r="AY174" s="141" t="s">
        <v>156</v>
      </c>
      <c r="BE174" s="368">
        <f>IF(N174="základní",J174,0)</f>
        <v>0</v>
      </c>
      <c r="BF174" s="368">
        <f>IF(N174="snížená",J174,0)</f>
        <v>0</v>
      </c>
      <c r="BG174" s="368">
        <f>IF(N174="zákl. přenesená",J174,0)</f>
        <v>0</v>
      </c>
      <c r="BH174" s="368">
        <f>IF(N174="sníž. přenesená",J174,0)</f>
        <v>0</v>
      </c>
      <c r="BI174" s="368">
        <f>IF(N174="nulová",J174,0)</f>
        <v>0</v>
      </c>
      <c r="BJ174" s="141" t="s">
        <v>81</v>
      </c>
      <c r="BK174" s="368">
        <f>ROUND(I174*H174,2)</f>
        <v>0</v>
      </c>
      <c r="BL174" s="141" t="s">
        <v>163</v>
      </c>
      <c r="BM174" s="367" t="s">
        <v>173</v>
      </c>
    </row>
    <row r="175" spans="1:65" s="276" customFormat="1">
      <c r="B175" s="373"/>
      <c r="D175" s="273" t="s">
        <v>164</v>
      </c>
      <c r="E175" s="277" t="s">
        <v>1</v>
      </c>
      <c r="F175" s="278" t="s">
        <v>1170</v>
      </c>
      <c r="H175" s="279">
        <v>500</v>
      </c>
      <c r="I175" s="102"/>
      <c r="L175" s="373"/>
      <c r="M175" s="374"/>
      <c r="N175" s="375"/>
      <c r="O175" s="375"/>
      <c r="P175" s="375"/>
      <c r="Q175" s="375"/>
      <c r="R175" s="375"/>
      <c r="S175" s="375"/>
      <c r="T175" s="376"/>
      <c r="AT175" s="277" t="s">
        <v>164</v>
      </c>
      <c r="AU175" s="277" t="s">
        <v>83</v>
      </c>
      <c r="AV175" s="276" t="s">
        <v>83</v>
      </c>
      <c r="AW175" s="276" t="s">
        <v>30</v>
      </c>
      <c r="AX175" s="276" t="s">
        <v>73</v>
      </c>
      <c r="AY175" s="277" t="s">
        <v>156</v>
      </c>
    </row>
    <row r="176" spans="1:65" s="280" customFormat="1">
      <c r="B176" s="377"/>
      <c r="D176" s="273" t="s">
        <v>164</v>
      </c>
      <c r="E176" s="281" t="s">
        <v>1</v>
      </c>
      <c r="F176" s="282" t="s">
        <v>167</v>
      </c>
      <c r="H176" s="283">
        <v>500</v>
      </c>
      <c r="I176" s="108"/>
      <c r="L176" s="377"/>
      <c r="M176" s="378"/>
      <c r="N176" s="379"/>
      <c r="O176" s="379"/>
      <c r="P176" s="379"/>
      <c r="Q176" s="379"/>
      <c r="R176" s="379"/>
      <c r="S176" s="379"/>
      <c r="T176" s="380"/>
      <c r="AT176" s="281" t="s">
        <v>164</v>
      </c>
      <c r="AU176" s="281" t="s">
        <v>83</v>
      </c>
      <c r="AV176" s="280" t="s">
        <v>163</v>
      </c>
      <c r="AW176" s="280" t="s">
        <v>30</v>
      </c>
      <c r="AX176" s="280" t="s">
        <v>81</v>
      </c>
      <c r="AY176" s="281" t="s">
        <v>156</v>
      </c>
    </row>
    <row r="177" spans="1:65" s="168" customFormat="1" ht="24.2" customHeight="1">
      <c r="A177" s="162"/>
      <c r="B177" s="163"/>
      <c r="C177" s="266" t="s">
        <v>163</v>
      </c>
      <c r="D177" s="266" t="s">
        <v>158</v>
      </c>
      <c r="E177" s="267" t="s">
        <v>1171</v>
      </c>
      <c r="F177" s="268" t="s">
        <v>1172</v>
      </c>
      <c r="G177" s="269" t="s">
        <v>355</v>
      </c>
      <c r="H177" s="270">
        <v>1321.71</v>
      </c>
      <c r="I177" s="87"/>
      <c r="J177" s="271">
        <f>ROUND(I177*H177,2)</f>
        <v>0</v>
      </c>
      <c r="K177" s="268" t="s">
        <v>162</v>
      </c>
      <c r="L177" s="163"/>
      <c r="M177" s="363" t="s">
        <v>1</v>
      </c>
      <c r="N177" s="364" t="s">
        <v>38</v>
      </c>
      <c r="O177" s="210"/>
      <c r="P177" s="365">
        <f>O177*H177</f>
        <v>0</v>
      </c>
      <c r="Q177" s="365">
        <v>1.5E-3</v>
      </c>
      <c r="R177" s="365">
        <f>Q177*H177</f>
        <v>1.9825650000000001</v>
      </c>
      <c r="S177" s="365">
        <v>0</v>
      </c>
      <c r="T177" s="366">
        <f>S177*H177</f>
        <v>0</v>
      </c>
      <c r="U177" s="162"/>
      <c r="V177" s="162"/>
      <c r="W177" s="162"/>
      <c r="X177" s="162"/>
      <c r="Y177" s="162"/>
      <c r="Z177" s="162"/>
      <c r="AA177" s="162"/>
      <c r="AB177" s="162"/>
      <c r="AC177" s="162"/>
      <c r="AD177" s="162"/>
      <c r="AE177" s="162"/>
      <c r="AR177" s="367" t="s">
        <v>163</v>
      </c>
      <c r="AT177" s="367" t="s">
        <v>158</v>
      </c>
      <c r="AU177" s="367" t="s">
        <v>83</v>
      </c>
      <c r="AY177" s="141" t="s">
        <v>156</v>
      </c>
      <c r="BE177" s="368">
        <f>IF(N177="základní",J177,0)</f>
        <v>0</v>
      </c>
      <c r="BF177" s="368">
        <f>IF(N177="snížená",J177,0)</f>
        <v>0</v>
      </c>
      <c r="BG177" s="368">
        <f>IF(N177="zákl. přenesená",J177,0)</f>
        <v>0</v>
      </c>
      <c r="BH177" s="368">
        <f>IF(N177="sníž. přenesená",J177,0)</f>
        <v>0</v>
      </c>
      <c r="BI177" s="368">
        <f>IF(N177="nulová",J177,0)</f>
        <v>0</v>
      </c>
      <c r="BJ177" s="141" t="s">
        <v>81</v>
      </c>
      <c r="BK177" s="368">
        <f>ROUND(I177*H177,2)</f>
        <v>0</v>
      </c>
      <c r="BL177" s="141" t="s">
        <v>163</v>
      </c>
      <c r="BM177" s="367" t="s">
        <v>176</v>
      </c>
    </row>
    <row r="178" spans="1:65" s="272" customFormat="1" ht="22.5">
      <c r="B178" s="369"/>
      <c r="D178" s="273" t="s">
        <v>164</v>
      </c>
      <c r="E178" s="274" t="s">
        <v>1</v>
      </c>
      <c r="F178" s="275" t="s">
        <v>1144</v>
      </c>
      <c r="H178" s="274" t="s">
        <v>1</v>
      </c>
      <c r="I178" s="96"/>
      <c r="L178" s="369"/>
      <c r="M178" s="370"/>
      <c r="N178" s="371"/>
      <c r="O178" s="371"/>
      <c r="P178" s="371"/>
      <c r="Q178" s="371"/>
      <c r="R178" s="371"/>
      <c r="S178" s="371"/>
      <c r="T178" s="372"/>
      <c r="AT178" s="274" t="s">
        <v>164</v>
      </c>
      <c r="AU178" s="274" t="s">
        <v>83</v>
      </c>
      <c r="AV178" s="272" t="s">
        <v>81</v>
      </c>
      <c r="AW178" s="272" t="s">
        <v>30</v>
      </c>
      <c r="AX178" s="272" t="s">
        <v>73</v>
      </c>
      <c r="AY178" s="274" t="s">
        <v>156</v>
      </c>
    </row>
    <row r="179" spans="1:65" s="272" customFormat="1" ht="22.5">
      <c r="B179" s="369"/>
      <c r="D179" s="273" t="s">
        <v>164</v>
      </c>
      <c r="E179" s="274" t="s">
        <v>1</v>
      </c>
      <c r="F179" s="275" t="s">
        <v>1145</v>
      </c>
      <c r="H179" s="274" t="s">
        <v>1</v>
      </c>
      <c r="I179" s="96"/>
      <c r="L179" s="369"/>
      <c r="M179" s="370"/>
      <c r="N179" s="371"/>
      <c r="O179" s="371"/>
      <c r="P179" s="371"/>
      <c r="Q179" s="371"/>
      <c r="R179" s="371"/>
      <c r="S179" s="371"/>
      <c r="T179" s="372"/>
      <c r="AT179" s="274" t="s">
        <v>164</v>
      </c>
      <c r="AU179" s="274" t="s">
        <v>83</v>
      </c>
      <c r="AV179" s="272" t="s">
        <v>81</v>
      </c>
      <c r="AW179" s="272" t="s">
        <v>30</v>
      </c>
      <c r="AX179" s="272" t="s">
        <v>73</v>
      </c>
      <c r="AY179" s="274" t="s">
        <v>156</v>
      </c>
    </row>
    <row r="180" spans="1:65" s="276" customFormat="1">
      <c r="B180" s="373"/>
      <c r="D180" s="273" t="s">
        <v>164</v>
      </c>
      <c r="E180" s="277" t="s">
        <v>1</v>
      </c>
      <c r="F180" s="278" t="s">
        <v>450</v>
      </c>
      <c r="H180" s="279">
        <v>523.79999999999995</v>
      </c>
      <c r="I180" s="102"/>
      <c r="L180" s="373"/>
      <c r="M180" s="374"/>
      <c r="N180" s="375"/>
      <c r="O180" s="375"/>
      <c r="P180" s="375"/>
      <c r="Q180" s="375"/>
      <c r="R180" s="375"/>
      <c r="S180" s="375"/>
      <c r="T180" s="376"/>
      <c r="AT180" s="277" t="s">
        <v>164</v>
      </c>
      <c r="AU180" s="277" t="s">
        <v>83</v>
      </c>
      <c r="AV180" s="276" t="s">
        <v>83</v>
      </c>
      <c r="AW180" s="276" t="s">
        <v>30</v>
      </c>
      <c r="AX180" s="276" t="s">
        <v>73</v>
      </c>
      <c r="AY180" s="277" t="s">
        <v>156</v>
      </c>
    </row>
    <row r="181" spans="1:65" s="276" customFormat="1">
      <c r="B181" s="373"/>
      <c r="D181" s="273" t="s">
        <v>164</v>
      </c>
      <c r="E181" s="277" t="s">
        <v>1</v>
      </c>
      <c r="F181" s="278" t="s">
        <v>381</v>
      </c>
      <c r="H181" s="279">
        <v>172.8</v>
      </c>
      <c r="I181" s="102"/>
      <c r="L181" s="373"/>
      <c r="M181" s="374"/>
      <c r="N181" s="375"/>
      <c r="O181" s="375"/>
      <c r="P181" s="375"/>
      <c r="Q181" s="375"/>
      <c r="R181" s="375"/>
      <c r="S181" s="375"/>
      <c r="T181" s="376"/>
      <c r="AT181" s="277" t="s">
        <v>164</v>
      </c>
      <c r="AU181" s="277" t="s">
        <v>83</v>
      </c>
      <c r="AV181" s="276" t="s">
        <v>83</v>
      </c>
      <c r="AW181" s="276" t="s">
        <v>30</v>
      </c>
      <c r="AX181" s="276" t="s">
        <v>73</v>
      </c>
      <c r="AY181" s="277" t="s">
        <v>156</v>
      </c>
    </row>
    <row r="182" spans="1:65" s="276" customFormat="1">
      <c r="B182" s="373"/>
      <c r="D182" s="273" t="s">
        <v>164</v>
      </c>
      <c r="E182" s="277" t="s">
        <v>1</v>
      </c>
      <c r="F182" s="278" t="s">
        <v>382</v>
      </c>
      <c r="H182" s="279">
        <v>56</v>
      </c>
      <c r="I182" s="102"/>
      <c r="L182" s="373"/>
      <c r="M182" s="374"/>
      <c r="N182" s="375"/>
      <c r="O182" s="375"/>
      <c r="P182" s="375"/>
      <c r="Q182" s="375"/>
      <c r="R182" s="375"/>
      <c r="S182" s="375"/>
      <c r="T182" s="376"/>
      <c r="AT182" s="277" t="s">
        <v>164</v>
      </c>
      <c r="AU182" s="277" t="s">
        <v>83</v>
      </c>
      <c r="AV182" s="276" t="s">
        <v>83</v>
      </c>
      <c r="AW182" s="276" t="s">
        <v>30</v>
      </c>
      <c r="AX182" s="276" t="s">
        <v>73</v>
      </c>
      <c r="AY182" s="277" t="s">
        <v>156</v>
      </c>
    </row>
    <row r="183" spans="1:65" s="276" customFormat="1">
      <c r="B183" s="373"/>
      <c r="D183" s="273" t="s">
        <v>164</v>
      </c>
      <c r="E183" s="277" t="s">
        <v>1</v>
      </c>
      <c r="F183" s="278" t="s">
        <v>383</v>
      </c>
      <c r="H183" s="279">
        <v>31.5</v>
      </c>
      <c r="I183" s="102"/>
      <c r="L183" s="373"/>
      <c r="M183" s="374"/>
      <c r="N183" s="375"/>
      <c r="O183" s="375"/>
      <c r="P183" s="375"/>
      <c r="Q183" s="375"/>
      <c r="R183" s="375"/>
      <c r="S183" s="375"/>
      <c r="T183" s="376"/>
      <c r="AT183" s="277" t="s">
        <v>164</v>
      </c>
      <c r="AU183" s="277" t="s">
        <v>83</v>
      </c>
      <c r="AV183" s="276" t="s">
        <v>83</v>
      </c>
      <c r="AW183" s="276" t="s">
        <v>30</v>
      </c>
      <c r="AX183" s="276" t="s">
        <v>73</v>
      </c>
      <c r="AY183" s="277" t="s">
        <v>156</v>
      </c>
    </row>
    <row r="184" spans="1:65" s="276" customFormat="1">
      <c r="B184" s="373"/>
      <c r="D184" s="273" t="s">
        <v>164</v>
      </c>
      <c r="E184" s="277" t="s">
        <v>1</v>
      </c>
      <c r="F184" s="278" t="s">
        <v>384</v>
      </c>
      <c r="H184" s="279">
        <v>21.6</v>
      </c>
      <c r="I184" s="102"/>
      <c r="L184" s="373"/>
      <c r="M184" s="374"/>
      <c r="N184" s="375"/>
      <c r="O184" s="375"/>
      <c r="P184" s="375"/>
      <c r="Q184" s="375"/>
      <c r="R184" s="375"/>
      <c r="S184" s="375"/>
      <c r="T184" s="376"/>
      <c r="AT184" s="277" t="s">
        <v>164</v>
      </c>
      <c r="AU184" s="277" t="s">
        <v>83</v>
      </c>
      <c r="AV184" s="276" t="s">
        <v>83</v>
      </c>
      <c r="AW184" s="276" t="s">
        <v>30</v>
      </c>
      <c r="AX184" s="276" t="s">
        <v>73</v>
      </c>
      <c r="AY184" s="277" t="s">
        <v>156</v>
      </c>
    </row>
    <row r="185" spans="1:65" s="276" customFormat="1">
      <c r="B185" s="373"/>
      <c r="D185" s="273" t="s">
        <v>164</v>
      </c>
      <c r="E185" s="277" t="s">
        <v>1</v>
      </c>
      <c r="F185" s="278" t="s">
        <v>385</v>
      </c>
      <c r="H185" s="279">
        <v>8.4</v>
      </c>
      <c r="I185" s="102"/>
      <c r="L185" s="373"/>
      <c r="M185" s="374"/>
      <c r="N185" s="375"/>
      <c r="O185" s="375"/>
      <c r="P185" s="375"/>
      <c r="Q185" s="375"/>
      <c r="R185" s="375"/>
      <c r="S185" s="375"/>
      <c r="T185" s="376"/>
      <c r="AT185" s="277" t="s">
        <v>164</v>
      </c>
      <c r="AU185" s="277" t="s">
        <v>83</v>
      </c>
      <c r="AV185" s="276" t="s">
        <v>83</v>
      </c>
      <c r="AW185" s="276" t="s">
        <v>30</v>
      </c>
      <c r="AX185" s="276" t="s">
        <v>73</v>
      </c>
      <c r="AY185" s="277" t="s">
        <v>156</v>
      </c>
    </row>
    <row r="186" spans="1:65" s="276" customFormat="1">
      <c r="B186" s="373"/>
      <c r="D186" s="273" t="s">
        <v>164</v>
      </c>
      <c r="E186" s="277" t="s">
        <v>1</v>
      </c>
      <c r="F186" s="278" t="s">
        <v>386</v>
      </c>
      <c r="H186" s="279">
        <v>14</v>
      </c>
      <c r="I186" s="102"/>
      <c r="L186" s="373"/>
      <c r="M186" s="374"/>
      <c r="N186" s="375"/>
      <c r="O186" s="375"/>
      <c r="P186" s="375"/>
      <c r="Q186" s="375"/>
      <c r="R186" s="375"/>
      <c r="S186" s="375"/>
      <c r="T186" s="376"/>
      <c r="AT186" s="277" t="s">
        <v>164</v>
      </c>
      <c r="AU186" s="277" t="s">
        <v>83</v>
      </c>
      <c r="AV186" s="276" t="s">
        <v>83</v>
      </c>
      <c r="AW186" s="276" t="s">
        <v>30</v>
      </c>
      <c r="AX186" s="276" t="s">
        <v>73</v>
      </c>
      <c r="AY186" s="277" t="s">
        <v>156</v>
      </c>
    </row>
    <row r="187" spans="1:65" s="276" customFormat="1">
      <c r="B187" s="373"/>
      <c r="D187" s="273" t="s">
        <v>164</v>
      </c>
      <c r="E187" s="277" t="s">
        <v>1</v>
      </c>
      <c r="F187" s="278" t="s">
        <v>387</v>
      </c>
      <c r="H187" s="279">
        <v>150</v>
      </c>
      <c r="I187" s="102"/>
      <c r="L187" s="373"/>
      <c r="M187" s="374"/>
      <c r="N187" s="375"/>
      <c r="O187" s="375"/>
      <c r="P187" s="375"/>
      <c r="Q187" s="375"/>
      <c r="R187" s="375"/>
      <c r="S187" s="375"/>
      <c r="T187" s="376"/>
      <c r="AT187" s="277" t="s">
        <v>164</v>
      </c>
      <c r="AU187" s="277" t="s">
        <v>83</v>
      </c>
      <c r="AV187" s="276" t="s">
        <v>83</v>
      </c>
      <c r="AW187" s="276" t="s">
        <v>30</v>
      </c>
      <c r="AX187" s="276" t="s">
        <v>73</v>
      </c>
      <c r="AY187" s="277" t="s">
        <v>156</v>
      </c>
    </row>
    <row r="188" spans="1:65" s="276" customFormat="1">
      <c r="B188" s="373"/>
      <c r="D188" s="273" t="s">
        <v>164</v>
      </c>
      <c r="E188" s="277" t="s">
        <v>1</v>
      </c>
      <c r="F188" s="278" t="s">
        <v>388</v>
      </c>
      <c r="H188" s="279">
        <v>100</v>
      </c>
      <c r="I188" s="102"/>
      <c r="L188" s="373"/>
      <c r="M188" s="374"/>
      <c r="N188" s="375"/>
      <c r="O188" s="375"/>
      <c r="P188" s="375"/>
      <c r="Q188" s="375"/>
      <c r="R188" s="375"/>
      <c r="S188" s="375"/>
      <c r="T188" s="376"/>
      <c r="AT188" s="277" t="s">
        <v>164</v>
      </c>
      <c r="AU188" s="277" t="s">
        <v>83</v>
      </c>
      <c r="AV188" s="276" t="s">
        <v>83</v>
      </c>
      <c r="AW188" s="276" t="s">
        <v>30</v>
      </c>
      <c r="AX188" s="276" t="s">
        <v>73</v>
      </c>
      <c r="AY188" s="277" t="s">
        <v>156</v>
      </c>
    </row>
    <row r="189" spans="1:65" s="276" customFormat="1">
      <c r="B189" s="373"/>
      <c r="D189" s="273" t="s">
        <v>164</v>
      </c>
      <c r="E189" s="277" t="s">
        <v>1</v>
      </c>
      <c r="F189" s="278" t="s">
        <v>389</v>
      </c>
      <c r="H189" s="279">
        <v>53.91</v>
      </c>
      <c r="I189" s="102"/>
      <c r="L189" s="373"/>
      <c r="M189" s="374"/>
      <c r="N189" s="375"/>
      <c r="O189" s="375"/>
      <c r="P189" s="375"/>
      <c r="Q189" s="375"/>
      <c r="R189" s="375"/>
      <c r="S189" s="375"/>
      <c r="T189" s="376"/>
      <c r="AT189" s="277" t="s">
        <v>164</v>
      </c>
      <c r="AU189" s="277" t="s">
        <v>83</v>
      </c>
      <c r="AV189" s="276" t="s">
        <v>83</v>
      </c>
      <c r="AW189" s="276" t="s">
        <v>30</v>
      </c>
      <c r="AX189" s="276" t="s">
        <v>73</v>
      </c>
      <c r="AY189" s="277" t="s">
        <v>156</v>
      </c>
    </row>
    <row r="190" spans="1:65" s="276" customFormat="1">
      <c r="B190" s="373"/>
      <c r="D190" s="273" t="s">
        <v>164</v>
      </c>
      <c r="E190" s="277" t="s">
        <v>1</v>
      </c>
      <c r="F190" s="278" t="s">
        <v>390</v>
      </c>
      <c r="H190" s="279">
        <v>35.94</v>
      </c>
      <c r="I190" s="102"/>
      <c r="L190" s="373"/>
      <c r="M190" s="374"/>
      <c r="N190" s="375"/>
      <c r="O190" s="375"/>
      <c r="P190" s="375"/>
      <c r="Q190" s="375"/>
      <c r="R190" s="375"/>
      <c r="S190" s="375"/>
      <c r="T190" s="376"/>
      <c r="AT190" s="277" t="s">
        <v>164</v>
      </c>
      <c r="AU190" s="277" t="s">
        <v>83</v>
      </c>
      <c r="AV190" s="276" t="s">
        <v>83</v>
      </c>
      <c r="AW190" s="276" t="s">
        <v>30</v>
      </c>
      <c r="AX190" s="276" t="s">
        <v>73</v>
      </c>
      <c r="AY190" s="277" t="s">
        <v>156</v>
      </c>
    </row>
    <row r="191" spans="1:65" s="276" customFormat="1">
      <c r="B191" s="373"/>
      <c r="D191" s="273" t="s">
        <v>164</v>
      </c>
      <c r="E191" s="277" t="s">
        <v>1</v>
      </c>
      <c r="F191" s="278" t="s">
        <v>1146</v>
      </c>
      <c r="H191" s="279">
        <v>92</v>
      </c>
      <c r="I191" s="102"/>
      <c r="L191" s="373"/>
      <c r="M191" s="374"/>
      <c r="N191" s="375"/>
      <c r="O191" s="375"/>
      <c r="P191" s="375"/>
      <c r="Q191" s="375"/>
      <c r="R191" s="375"/>
      <c r="S191" s="375"/>
      <c r="T191" s="376"/>
      <c r="AT191" s="277" t="s">
        <v>164</v>
      </c>
      <c r="AU191" s="277" t="s">
        <v>83</v>
      </c>
      <c r="AV191" s="276" t="s">
        <v>83</v>
      </c>
      <c r="AW191" s="276" t="s">
        <v>30</v>
      </c>
      <c r="AX191" s="276" t="s">
        <v>73</v>
      </c>
      <c r="AY191" s="277" t="s">
        <v>156</v>
      </c>
    </row>
    <row r="192" spans="1:65" s="276" customFormat="1">
      <c r="B192" s="373"/>
      <c r="D192" s="273" t="s">
        <v>164</v>
      </c>
      <c r="E192" s="277" t="s">
        <v>1</v>
      </c>
      <c r="F192" s="278" t="s">
        <v>451</v>
      </c>
      <c r="H192" s="279">
        <v>12.45</v>
      </c>
      <c r="I192" s="102"/>
      <c r="L192" s="373"/>
      <c r="M192" s="374"/>
      <c r="N192" s="375"/>
      <c r="O192" s="375"/>
      <c r="P192" s="375"/>
      <c r="Q192" s="375"/>
      <c r="R192" s="375"/>
      <c r="S192" s="375"/>
      <c r="T192" s="376"/>
      <c r="AT192" s="277" t="s">
        <v>164</v>
      </c>
      <c r="AU192" s="277" t="s">
        <v>83</v>
      </c>
      <c r="AV192" s="276" t="s">
        <v>83</v>
      </c>
      <c r="AW192" s="276" t="s">
        <v>30</v>
      </c>
      <c r="AX192" s="276" t="s">
        <v>73</v>
      </c>
      <c r="AY192" s="277" t="s">
        <v>156</v>
      </c>
    </row>
    <row r="193" spans="1:65" s="276" customFormat="1">
      <c r="B193" s="373"/>
      <c r="D193" s="273" t="s">
        <v>164</v>
      </c>
      <c r="E193" s="277" t="s">
        <v>1</v>
      </c>
      <c r="F193" s="278" t="s">
        <v>391</v>
      </c>
      <c r="H193" s="279">
        <v>7.5</v>
      </c>
      <c r="I193" s="102"/>
      <c r="L193" s="373"/>
      <c r="M193" s="374"/>
      <c r="N193" s="375"/>
      <c r="O193" s="375"/>
      <c r="P193" s="375"/>
      <c r="Q193" s="375"/>
      <c r="R193" s="375"/>
      <c r="S193" s="375"/>
      <c r="T193" s="376"/>
      <c r="AT193" s="277" t="s">
        <v>164</v>
      </c>
      <c r="AU193" s="277" t="s">
        <v>83</v>
      </c>
      <c r="AV193" s="276" t="s">
        <v>83</v>
      </c>
      <c r="AW193" s="276" t="s">
        <v>30</v>
      </c>
      <c r="AX193" s="276" t="s">
        <v>73</v>
      </c>
      <c r="AY193" s="277" t="s">
        <v>156</v>
      </c>
    </row>
    <row r="194" spans="1:65" s="276" customFormat="1">
      <c r="B194" s="373"/>
      <c r="D194" s="273" t="s">
        <v>164</v>
      </c>
      <c r="E194" s="277" t="s">
        <v>1</v>
      </c>
      <c r="F194" s="278" t="s">
        <v>392</v>
      </c>
      <c r="H194" s="279">
        <v>7.16</v>
      </c>
      <c r="I194" s="102"/>
      <c r="L194" s="373"/>
      <c r="M194" s="374"/>
      <c r="N194" s="375"/>
      <c r="O194" s="375"/>
      <c r="P194" s="375"/>
      <c r="Q194" s="375"/>
      <c r="R194" s="375"/>
      <c r="S194" s="375"/>
      <c r="T194" s="376"/>
      <c r="AT194" s="277" t="s">
        <v>164</v>
      </c>
      <c r="AU194" s="277" t="s">
        <v>83</v>
      </c>
      <c r="AV194" s="276" t="s">
        <v>83</v>
      </c>
      <c r="AW194" s="276" t="s">
        <v>30</v>
      </c>
      <c r="AX194" s="276" t="s">
        <v>73</v>
      </c>
      <c r="AY194" s="277" t="s">
        <v>156</v>
      </c>
    </row>
    <row r="195" spans="1:65" s="276" customFormat="1">
      <c r="B195" s="373"/>
      <c r="D195" s="273" t="s">
        <v>164</v>
      </c>
      <c r="E195" s="277" t="s">
        <v>1</v>
      </c>
      <c r="F195" s="278" t="s">
        <v>393</v>
      </c>
      <c r="H195" s="279">
        <v>15.75</v>
      </c>
      <c r="I195" s="102"/>
      <c r="L195" s="373"/>
      <c r="M195" s="374"/>
      <c r="N195" s="375"/>
      <c r="O195" s="375"/>
      <c r="P195" s="375"/>
      <c r="Q195" s="375"/>
      <c r="R195" s="375"/>
      <c r="S195" s="375"/>
      <c r="T195" s="376"/>
      <c r="AT195" s="277" t="s">
        <v>164</v>
      </c>
      <c r="AU195" s="277" t="s">
        <v>83</v>
      </c>
      <c r="AV195" s="276" t="s">
        <v>83</v>
      </c>
      <c r="AW195" s="276" t="s">
        <v>30</v>
      </c>
      <c r="AX195" s="276" t="s">
        <v>73</v>
      </c>
      <c r="AY195" s="277" t="s">
        <v>156</v>
      </c>
    </row>
    <row r="196" spans="1:65" s="276" customFormat="1">
      <c r="B196" s="373"/>
      <c r="D196" s="273" t="s">
        <v>164</v>
      </c>
      <c r="E196" s="277" t="s">
        <v>1</v>
      </c>
      <c r="F196" s="278" t="s">
        <v>394</v>
      </c>
      <c r="H196" s="279">
        <v>4.2</v>
      </c>
      <c r="I196" s="102"/>
      <c r="L196" s="373"/>
      <c r="M196" s="374"/>
      <c r="N196" s="375"/>
      <c r="O196" s="375"/>
      <c r="P196" s="375"/>
      <c r="Q196" s="375"/>
      <c r="R196" s="375"/>
      <c r="S196" s="375"/>
      <c r="T196" s="376"/>
      <c r="AT196" s="277" t="s">
        <v>164</v>
      </c>
      <c r="AU196" s="277" t="s">
        <v>83</v>
      </c>
      <c r="AV196" s="276" t="s">
        <v>83</v>
      </c>
      <c r="AW196" s="276" t="s">
        <v>30</v>
      </c>
      <c r="AX196" s="276" t="s">
        <v>73</v>
      </c>
      <c r="AY196" s="277" t="s">
        <v>156</v>
      </c>
    </row>
    <row r="197" spans="1:65" s="276" customFormat="1">
      <c r="B197" s="373"/>
      <c r="D197" s="273" t="s">
        <v>164</v>
      </c>
      <c r="E197" s="277" t="s">
        <v>1</v>
      </c>
      <c r="F197" s="278" t="s">
        <v>395</v>
      </c>
      <c r="H197" s="279">
        <v>7.2</v>
      </c>
      <c r="I197" s="102"/>
      <c r="L197" s="373"/>
      <c r="M197" s="374"/>
      <c r="N197" s="375"/>
      <c r="O197" s="375"/>
      <c r="P197" s="375"/>
      <c r="Q197" s="375"/>
      <c r="R197" s="375"/>
      <c r="S197" s="375"/>
      <c r="T197" s="376"/>
      <c r="AT197" s="277" t="s">
        <v>164</v>
      </c>
      <c r="AU197" s="277" t="s">
        <v>83</v>
      </c>
      <c r="AV197" s="276" t="s">
        <v>83</v>
      </c>
      <c r="AW197" s="276" t="s">
        <v>30</v>
      </c>
      <c r="AX197" s="276" t="s">
        <v>73</v>
      </c>
      <c r="AY197" s="277" t="s">
        <v>156</v>
      </c>
    </row>
    <row r="198" spans="1:65" s="276" customFormat="1">
      <c r="B198" s="373"/>
      <c r="D198" s="273" t="s">
        <v>164</v>
      </c>
      <c r="E198" s="277" t="s">
        <v>1</v>
      </c>
      <c r="F198" s="278" t="s">
        <v>396</v>
      </c>
      <c r="H198" s="279">
        <v>7.5</v>
      </c>
      <c r="I198" s="102"/>
      <c r="L198" s="373"/>
      <c r="M198" s="374"/>
      <c r="N198" s="375"/>
      <c r="O198" s="375"/>
      <c r="P198" s="375"/>
      <c r="Q198" s="375"/>
      <c r="R198" s="375"/>
      <c r="S198" s="375"/>
      <c r="T198" s="376"/>
      <c r="AT198" s="277" t="s">
        <v>164</v>
      </c>
      <c r="AU198" s="277" t="s">
        <v>83</v>
      </c>
      <c r="AV198" s="276" t="s">
        <v>83</v>
      </c>
      <c r="AW198" s="276" t="s">
        <v>30</v>
      </c>
      <c r="AX198" s="276" t="s">
        <v>73</v>
      </c>
      <c r="AY198" s="277" t="s">
        <v>156</v>
      </c>
    </row>
    <row r="199" spans="1:65" s="280" customFormat="1">
      <c r="B199" s="377"/>
      <c r="D199" s="273" t="s">
        <v>164</v>
      </c>
      <c r="E199" s="281" t="s">
        <v>1</v>
      </c>
      <c r="F199" s="282" t="s">
        <v>167</v>
      </c>
      <c r="H199" s="283">
        <v>1321.7100000000003</v>
      </c>
      <c r="I199" s="108"/>
      <c r="L199" s="377"/>
      <c r="M199" s="378"/>
      <c r="N199" s="379"/>
      <c r="O199" s="379"/>
      <c r="P199" s="379"/>
      <c r="Q199" s="379"/>
      <c r="R199" s="379"/>
      <c r="S199" s="379"/>
      <c r="T199" s="380"/>
      <c r="AT199" s="281" t="s">
        <v>164</v>
      </c>
      <c r="AU199" s="281" t="s">
        <v>83</v>
      </c>
      <c r="AV199" s="280" t="s">
        <v>163</v>
      </c>
      <c r="AW199" s="280" t="s">
        <v>30</v>
      </c>
      <c r="AX199" s="280" t="s">
        <v>81</v>
      </c>
      <c r="AY199" s="281" t="s">
        <v>156</v>
      </c>
    </row>
    <row r="200" spans="1:65" s="260" customFormat="1" ht="22.9" customHeight="1">
      <c r="B200" s="356"/>
      <c r="D200" s="261" t="s">
        <v>72</v>
      </c>
      <c r="E200" s="264" t="s">
        <v>204</v>
      </c>
      <c r="F200" s="264" t="s">
        <v>1045</v>
      </c>
      <c r="I200" s="79"/>
      <c r="J200" s="265">
        <f>BK200</f>
        <v>0</v>
      </c>
      <c r="L200" s="356"/>
      <c r="M200" s="357"/>
      <c r="N200" s="358"/>
      <c r="O200" s="358"/>
      <c r="P200" s="359">
        <f>SUM(P201:P259)</f>
        <v>0</v>
      </c>
      <c r="Q200" s="358"/>
      <c r="R200" s="359">
        <f>SUM(R201:R259)</f>
        <v>0.02</v>
      </c>
      <c r="S200" s="358"/>
      <c r="T200" s="360">
        <f>SUM(T201:T259)</f>
        <v>67.545513</v>
      </c>
      <c r="AR200" s="261" t="s">
        <v>81</v>
      </c>
      <c r="AT200" s="361" t="s">
        <v>72</v>
      </c>
      <c r="AU200" s="361" t="s">
        <v>81</v>
      </c>
      <c r="AY200" s="261" t="s">
        <v>156</v>
      </c>
      <c r="BK200" s="362">
        <f>SUM(BK201:BK259)</f>
        <v>0</v>
      </c>
    </row>
    <row r="201" spans="1:65" s="168" customFormat="1" ht="24.2" customHeight="1">
      <c r="A201" s="162"/>
      <c r="B201" s="163"/>
      <c r="C201" s="266" t="s">
        <v>178</v>
      </c>
      <c r="D201" s="266" t="s">
        <v>158</v>
      </c>
      <c r="E201" s="267" t="s">
        <v>633</v>
      </c>
      <c r="F201" s="268" t="s">
        <v>634</v>
      </c>
      <c r="G201" s="269" t="s">
        <v>161</v>
      </c>
      <c r="H201" s="270">
        <v>500</v>
      </c>
      <c r="I201" s="87"/>
      <c r="J201" s="271">
        <f>ROUND(I201*H201,2)</f>
        <v>0</v>
      </c>
      <c r="K201" s="268" t="s">
        <v>162</v>
      </c>
      <c r="L201" s="163"/>
      <c r="M201" s="363" t="s">
        <v>1</v>
      </c>
      <c r="N201" s="364" t="s">
        <v>38</v>
      </c>
      <c r="O201" s="210"/>
      <c r="P201" s="365">
        <f>O201*H201</f>
        <v>0</v>
      </c>
      <c r="Q201" s="365">
        <v>4.0000000000000003E-5</v>
      </c>
      <c r="R201" s="365">
        <f>Q201*H201</f>
        <v>0.02</v>
      </c>
      <c r="S201" s="365">
        <v>0</v>
      </c>
      <c r="T201" s="366">
        <f>S201*H201</f>
        <v>0</v>
      </c>
      <c r="U201" s="162"/>
      <c r="V201" s="162"/>
      <c r="W201" s="162"/>
      <c r="X201" s="162"/>
      <c r="Y201" s="162"/>
      <c r="Z201" s="162"/>
      <c r="AA201" s="162"/>
      <c r="AB201" s="162"/>
      <c r="AC201" s="162"/>
      <c r="AD201" s="162"/>
      <c r="AE201" s="162"/>
      <c r="AR201" s="367" t="s">
        <v>163</v>
      </c>
      <c r="AT201" s="367" t="s">
        <v>158</v>
      </c>
      <c r="AU201" s="367" t="s">
        <v>83</v>
      </c>
      <c r="AY201" s="141" t="s">
        <v>156</v>
      </c>
      <c r="BE201" s="368">
        <f>IF(N201="základní",J201,0)</f>
        <v>0</v>
      </c>
      <c r="BF201" s="368">
        <f>IF(N201="snížená",J201,0)</f>
        <v>0</v>
      </c>
      <c r="BG201" s="368">
        <f>IF(N201="zákl. přenesená",J201,0)</f>
        <v>0</v>
      </c>
      <c r="BH201" s="368">
        <f>IF(N201="sníž. přenesená",J201,0)</f>
        <v>0</v>
      </c>
      <c r="BI201" s="368">
        <f>IF(N201="nulová",J201,0)</f>
        <v>0</v>
      </c>
      <c r="BJ201" s="141" t="s">
        <v>81</v>
      </c>
      <c r="BK201" s="368">
        <f>ROUND(I201*H201,2)</f>
        <v>0</v>
      </c>
      <c r="BL201" s="141" t="s">
        <v>163</v>
      </c>
      <c r="BM201" s="367" t="s">
        <v>181</v>
      </c>
    </row>
    <row r="202" spans="1:65" s="276" customFormat="1">
      <c r="B202" s="373"/>
      <c r="D202" s="273" t="s">
        <v>164</v>
      </c>
      <c r="E202" s="277" t="s">
        <v>1</v>
      </c>
      <c r="F202" s="278" t="s">
        <v>1170</v>
      </c>
      <c r="H202" s="279">
        <v>500</v>
      </c>
      <c r="I202" s="102"/>
      <c r="L202" s="373"/>
      <c r="M202" s="374"/>
      <c r="N202" s="375"/>
      <c r="O202" s="375"/>
      <c r="P202" s="375"/>
      <c r="Q202" s="375"/>
      <c r="R202" s="375"/>
      <c r="S202" s="375"/>
      <c r="T202" s="376"/>
      <c r="AT202" s="277" t="s">
        <v>164</v>
      </c>
      <c r="AU202" s="277" t="s">
        <v>83</v>
      </c>
      <c r="AV202" s="276" t="s">
        <v>83</v>
      </c>
      <c r="AW202" s="276" t="s">
        <v>30</v>
      </c>
      <c r="AX202" s="276" t="s">
        <v>73</v>
      </c>
      <c r="AY202" s="277" t="s">
        <v>156</v>
      </c>
    </row>
    <row r="203" spans="1:65" s="280" customFormat="1">
      <c r="B203" s="377"/>
      <c r="D203" s="273" t="s">
        <v>164</v>
      </c>
      <c r="E203" s="281" t="s">
        <v>1</v>
      </c>
      <c r="F203" s="282" t="s">
        <v>167</v>
      </c>
      <c r="H203" s="283">
        <v>500</v>
      </c>
      <c r="I203" s="108"/>
      <c r="L203" s="377"/>
      <c r="M203" s="378"/>
      <c r="N203" s="379"/>
      <c r="O203" s="379"/>
      <c r="P203" s="379"/>
      <c r="Q203" s="379"/>
      <c r="R203" s="379"/>
      <c r="S203" s="379"/>
      <c r="T203" s="380"/>
      <c r="AT203" s="281" t="s">
        <v>164</v>
      </c>
      <c r="AU203" s="281" t="s">
        <v>83</v>
      </c>
      <c r="AV203" s="280" t="s">
        <v>163</v>
      </c>
      <c r="AW203" s="280" t="s">
        <v>30</v>
      </c>
      <c r="AX203" s="280" t="s">
        <v>81</v>
      </c>
      <c r="AY203" s="281" t="s">
        <v>156</v>
      </c>
    </row>
    <row r="204" spans="1:65" s="168" customFormat="1" ht="24.2" customHeight="1">
      <c r="A204" s="162"/>
      <c r="B204" s="163"/>
      <c r="C204" s="266" t="s">
        <v>173</v>
      </c>
      <c r="D204" s="266" t="s">
        <v>158</v>
      </c>
      <c r="E204" s="267" t="s">
        <v>1173</v>
      </c>
      <c r="F204" s="268" t="s">
        <v>1174</v>
      </c>
      <c r="G204" s="269" t="s">
        <v>161</v>
      </c>
      <c r="H204" s="270">
        <v>60.8</v>
      </c>
      <c r="I204" s="87"/>
      <c r="J204" s="271">
        <f>ROUND(I204*H204,2)</f>
        <v>0</v>
      </c>
      <c r="K204" s="268" t="s">
        <v>162</v>
      </c>
      <c r="L204" s="163"/>
      <c r="M204" s="363" t="s">
        <v>1</v>
      </c>
      <c r="N204" s="364" t="s">
        <v>38</v>
      </c>
      <c r="O204" s="210"/>
      <c r="P204" s="365">
        <f>O204*H204</f>
        <v>0</v>
      </c>
      <c r="Q204" s="365">
        <v>0</v>
      </c>
      <c r="R204" s="365">
        <f>Q204*H204</f>
        <v>0</v>
      </c>
      <c r="S204" s="365">
        <v>8.8999999999999996E-2</v>
      </c>
      <c r="T204" s="366">
        <f>S204*H204</f>
        <v>5.4111999999999991</v>
      </c>
      <c r="U204" s="162"/>
      <c r="V204" s="162"/>
      <c r="W204" s="162"/>
      <c r="X204" s="162"/>
      <c r="Y204" s="162"/>
      <c r="Z204" s="162"/>
      <c r="AA204" s="162"/>
      <c r="AB204" s="162"/>
      <c r="AC204" s="162"/>
      <c r="AD204" s="162"/>
      <c r="AE204" s="162"/>
      <c r="AR204" s="367" t="s">
        <v>163</v>
      </c>
      <c r="AT204" s="367" t="s">
        <v>158</v>
      </c>
      <c r="AU204" s="367" t="s">
        <v>83</v>
      </c>
      <c r="AY204" s="141" t="s">
        <v>156</v>
      </c>
      <c r="BE204" s="368">
        <f>IF(N204="základní",J204,0)</f>
        <v>0</v>
      </c>
      <c r="BF204" s="368">
        <f>IF(N204="snížená",J204,0)</f>
        <v>0</v>
      </c>
      <c r="BG204" s="368">
        <f>IF(N204="zákl. přenesená",J204,0)</f>
        <v>0</v>
      </c>
      <c r="BH204" s="368">
        <f>IF(N204="sníž. přenesená",J204,0)</f>
        <v>0</v>
      </c>
      <c r="BI204" s="368">
        <f>IF(N204="nulová",J204,0)</f>
        <v>0</v>
      </c>
      <c r="BJ204" s="141" t="s">
        <v>81</v>
      </c>
      <c r="BK204" s="368">
        <f>ROUND(I204*H204,2)</f>
        <v>0</v>
      </c>
      <c r="BL204" s="141" t="s">
        <v>163</v>
      </c>
      <c r="BM204" s="367" t="s">
        <v>187</v>
      </c>
    </row>
    <row r="205" spans="1:65" s="272" customFormat="1" ht="22.5">
      <c r="B205" s="369"/>
      <c r="D205" s="273" t="s">
        <v>164</v>
      </c>
      <c r="E205" s="274" t="s">
        <v>1</v>
      </c>
      <c r="F205" s="275" t="s">
        <v>1145</v>
      </c>
      <c r="H205" s="274" t="s">
        <v>1</v>
      </c>
      <c r="I205" s="96"/>
      <c r="L205" s="369"/>
      <c r="M205" s="370"/>
      <c r="N205" s="371"/>
      <c r="O205" s="371"/>
      <c r="P205" s="371"/>
      <c r="Q205" s="371"/>
      <c r="R205" s="371"/>
      <c r="S205" s="371"/>
      <c r="T205" s="372"/>
      <c r="AT205" s="274" t="s">
        <v>164</v>
      </c>
      <c r="AU205" s="274" t="s">
        <v>83</v>
      </c>
      <c r="AV205" s="272" t="s">
        <v>81</v>
      </c>
      <c r="AW205" s="272" t="s">
        <v>30</v>
      </c>
      <c r="AX205" s="272" t="s">
        <v>73</v>
      </c>
      <c r="AY205" s="274" t="s">
        <v>156</v>
      </c>
    </row>
    <row r="206" spans="1:65" s="276" customFormat="1">
      <c r="B206" s="373"/>
      <c r="D206" s="273" t="s">
        <v>164</v>
      </c>
      <c r="E206" s="277" t="s">
        <v>1</v>
      </c>
      <c r="F206" s="278" t="s">
        <v>526</v>
      </c>
      <c r="H206" s="279">
        <v>43.2</v>
      </c>
      <c r="I206" s="102"/>
      <c r="L206" s="373"/>
      <c r="M206" s="374"/>
      <c r="N206" s="375"/>
      <c r="O206" s="375"/>
      <c r="P206" s="375"/>
      <c r="Q206" s="375"/>
      <c r="R206" s="375"/>
      <c r="S206" s="375"/>
      <c r="T206" s="376"/>
      <c r="AT206" s="277" t="s">
        <v>164</v>
      </c>
      <c r="AU206" s="277" t="s">
        <v>83</v>
      </c>
      <c r="AV206" s="276" t="s">
        <v>83</v>
      </c>
      <c r="AW206" s="276" t="s">
        <v>30</v>
      </c>
      <c r="AX206" s="276" t="s">
        <v>73</v>
      </c>
      <c r="AY206" s="277" t="s">
        <v>156</v>
      </c>
    </row>
    <row r="207" spans="1:65" s="276" customFormat="1">
      <c r="B207" s="373"/>
      <c r="D207" s="273" t="s">
        <v>164</v>
      </c>
      <c r="E207" s="277" t="s">
        <v>1</v>
      </c>
      <c r="F207" s="278" t="s">
        <v>529</v>
      </c>
      <c r="H207" s="279">
        <v>7.2</v>
      </c>
      <c r="I207" s="102"/>
      <c r="L207" s="373"/>
      <c r="M207" s="374"/>
      <c r="N207" s="375"/>
      <c r="O207" s="375"/>
      <c r="P207" s="375"/>
      <c r="Q207" s="375"/>
      <c r="R207" s="375"/>
      <c r="S207" s="375"/>
      <c r="T207" s="376"/>
      <c r="AT207" s="277" t="s">
        <v>164</v>
      </c>
      <c r="AU207" s="277" t="s">
        <v>83</v>
      </c>
      <c r="AV207" s="276" t="s">
        <v>83</v>
      </c>
      <c r="AW207" s="276" t="s">
        <v>30</v>
      </c>
      <c r="AX207" s="276" t="s">
        <v>73</v>
      </c>
      <c r="AY207" s="277" t="s">
        <v>156</v>
      </c>
    </row>
    <row r="208" spans="1:65" s="276" customFormat="1">
      <c r="B208" s="373"/>
      <c r="D208" s="273" t="s">
        <v>164</v>
      </c>
      <c r="E208" s="277" t="s">
        <v>1</v>
      </c>
      <c r="F208" s="278" t="s">
        <v>531</v>
      </c>
      <c r="H208" s="279">
        <v>5</v>
      </c>
      <c r="I208" s="102"/>
      <c r="L208" s="373"/>
      <c r="M208" s="374"/>
      <c r="N208" s="375"/>
      <c r="O208" s="375"/>
      <c r="P208" s="375"/>
      <c r="Q208" s="375"/>
      <c r="R208" s="375"/>
      <c r="S208" s="375"/>
      <c r="T208" s="376"/>
      <c r="AT208" s="277" t="s">
        <v>164</v>
      </c>
      <c r="AU208" s="277" t="s">
        <v>83</v>
      </c>
      <c r="AV208" s="276" t="s">
        <v>83</v>
      </c>
      <c r="AW208" s="276" t="s">
        <v>30</v>
      </c>
      <c r="AX208" s="276" t="s">
        <v>73</v>
      </c>
      <c r="AY208" s="277" t="s">
        <v>156</v>
      </c>
    </row>
    <row r="209" spans="1:65" s="276" customFormat="1">
      <c r="B209" s="373"/>
      <c r="D209" s="273" t="s">
        <v>164</v>
      </c>
      <c r="E209" s="277" t="s">
        <v>1</v>
      </c>
      <c r="F209" s="278" t="s">
        <v>530</v>
      </c>
      <c r="H209" s="279">
        <v>2.16</v>
      </c>
      <c r="I209" s="102"/>
      <c r="L209" s="373"/>
      <c r="M209" s="374"/>
      <c r="N209" s="375"/>
      <c r="O209" s="375"/>
      <c r="P209" s="375"/>
      <c r="Q209" s="375"/>
      <c r="R209" s="375"/>
      <c r="S209" s="375"/>
      <c r="T209" s="376"/>
      <c r="AT209" s="277" t="s">
        <v>164</v>
      </c>
      <c r="AU209" s="277" t="s">
        <v>83</v>
      </c>
      <c r="AV209" s="276" t="s">
        <v>83</v>
      </c>
      <c r="AW209" s="276" t="s">
        <v>30</v>
      </c>
      <c r="AX209" s="276" t="s">
        <v>73</v>
      </c>
      <c r="AY209" s="277" t="s">
        <v>156</v>
      </c>
    </row>
    <row r="210" spans="1:65" s="276" customFormat="1">
      <c r="B210" s="373"/>
      <c r="D210" s="273" t="s">
        <v>164</v>
      </c>
      <c r="E210" s="277" t="s">
        <v>1</v>
      </c>
      <c r="F210" s="278" t="s">
        <v>540</v>
      </c>
      <c r="H210" s="279">
        <v>1.8</v>
      </c>
      <c r="I210" s="102"/>
      <c r="L210" s="373"/>
      <c r="M210" s="374"/>
      <c r="N210" s="375"/>
      <c r="O210" s="375"/>
      <c r="P210" s="375"/>
      <c r="Q210" s="375"/>
      <c r="R210" s="375"/>
      <c r="S210" s="375"/>
      <c r="T210" s="376"/>
      <c r="AT210" s="277" t="s">
        <v>164</v>
      </c>
      <c r="AU210" s="277" t="s">
        <v>83</v>
      </c>
      <c r="AV210" s="276" t="s">
        <v>83</v>
      </c>
      <c r="AW210" s="276" t="s">
        <v>30</v>
      </c>
      <c r="AX210" s="276" t="s">
        <v>73</v>
      </c>
      <c r="AY210" s="277" t="s">
        <v>156</v>
      </c>
    </row>
    <row r="211" spans="1:65" s="276" customFormat="1">
      <c r="B211" s="373"/>
      <c r="D211" s="273" t="s">
        <v>164</v>
      </c>
      <c r="E211" s="277" t="s">
        <v>1</v>
      </c>
      <c r="F211" s="278" t="s">
        <v>541</v>
      </c>
      <c r="H211" s="279">
        <v>1.44</v>
      </c>
      <c r="I211" s="102"/>
      <c r="L211" s="373"/>
      <c r="M211" s="374"/>
      <c r="N211" s="375"/>
      <c r="O211" s="375"/>
      <c r="P211" s="375"/>
      <c r="Q211" s="375"/>
      <c r="R211" s="375"/>
      <c r="S211" s="375"/>
      <c r="T211" s="376"/>
      <c r="AT211" s="277" t="s">
        <v>164</v>
      </c>
      <c r="AU211" s="277" t="s">
        <v>83</v>
      </c>
      <c r="AV211" s="276" t="s">
        <v>83</v>
      </c>
      <c r="AW211" s="276" t="s">
        <v>30</v>
      </c>
      <c r="AX211" s="276" t="s">
        <v>73</v>
      </c>
      <c r="AY211" s="277" t="s">
        <v>156</v>
      </c>
    </row>
    <row r="212" spans="1:65" s="280" customFormat="1">
      <c r="B212" s="377"/>
      <c r="D212" s="273" t="s">
        <v>164</v>
      </c>
      <c r="E212" s="281" t="s">
        <v>1</v>
      </c>
      <c r="F212" s="282" t="s">
        <v>167</v>
      </c>
      <c r="H212" s="283">
        <v>60.8</v>
      </c>
      <c r="I212" s="108"/>
      <c r="L212" s="377"/>
      <c r="M212" s="378"/>
      <c r="N212" s="379"/>
      <c r="O212" s="379"/>
      <c r="P212" s="379"/>
      <c r="Q212" s="379"/>
      <c r="R212" s="379"/>
      <c r="S212" s="379"/>
      <c r="T212" s="380"/>
      <c r="AT212" s="281" t="s">
        <v>164</v>
      </c>
      <c r="AU212" s="281" t="s">
        <v>83</v>
      </c>
      <c r="AV212" s="280" t="s">
        <v>163</v>
      </c>
      <c r="AW212" s="280" t="s">
        <v>30</v>
      </c>
      <c r="AX212" s="280" t="s">
        <v>81</v>
      </c>
      <c r="AY212" s="281" t="s">
        <v>156</v>
      </c>
    </row>
    <row r="213" spans="1:65" s="168" customFormat="1" ht="24.2" customHeight="1">
      <c r="A213" s="162"/>
      <c r="B213" s="163"/>
      <c r="C213" s="266" t="s">
        <v>194</v>
      </c>
      <c r="D213" s="266" t="s">
        <v>158</v>
      </c>
      <c r="E213" s="267" t="s">
        <v>1175</v>
      </c>
      <c r="F213" s="268" t="s">
        <v>1176</v>
      </c>
      <c r="G213" s="269" t="s">
        <v>161</v>
      </c>
      <c r="H213" s="270">
        <v>379.90499999999997</v>
      </c>
      <c r="I213" s="87"/>
      <c r="J213" s="271">
        <f>ROUND(I213*H213,2)</f>
        <v>0</v>
      </c>
      <c r="K213" s="268" t="s">
        <v>162</v>
      </c>
      <c r="L213" s="163"/>
      <c r="M213" s="363" t="s">
        <v>1</v>
      </c>
      <c r="N213" s="364" t="s">
        <v>38</v>
      </c>
      <c r="O213" s="210"/>
      <c r="P213" s="365">
        <f>O213*H213</f>
        <v>0</v>
      </c>
      <c r="Q213" s="365">
        <v>0</v>
      </c>
      <c r="R213" s="365">
        <f>Q213*H213</f>
        <v>0</v>
      </c>
      <c r="S213" s="365">
        <v>5.2999999999999999E-2</v>
      </c>
      <c r="T213" s="366">
        <f>S213*H213</f>
        <v>20.134964999999998</v>
      </c>
      <c r="U213" s="162"/>
      <c r="V213" s="162"/>
      <c r="W213" s="162"/>
      <c r="X213" s="162"/>
      <c r="Y213" s="162"/>
      <c r="Z213" s="162"/>
      <c r="AA213" s="162"/>
      <c r="AB213" s="162"/>
      <c r="AC213" s="162"/>
      <c r="AD213" s="162"/>
      <c r="AE213" s="162"/>
      <c r="AR213" s="367" t="s">
        <v>163</v>
      </c>
      <c r="AT213" s="367" t="s">
        <v>158</v>
      </c>
      <c r="AU213" s="367" t="s">
        <v>83</v>
      </c>
      <c r="AY213" s="141" t="s">
        <v>156</v>
      </c>
      <c r="BE213" s="368">
        <f>IF(N213="základní",J213,0)</f>
        <v>0</v>
      </c>
      <c r="BF213" s="368">
        <f>IF(N213="snížená",J213,0)</f>
        <v>0</v>
      </c>
      <c r="BG213" s="368">
        <f>IF(N213="zákl. přenesená",J213,0)</f>
        <v>0</v>
      </c>
      <c r="BH213" s="368">
        <f>IF(N213="sníž. přenesená",J213,0)</f>
        <v>0</v>
      </c>
      <c r="BI213" s="368">
        <f>IF(N213="nulová",J213,0)</f>
        <v>0</v>
      </c>
      <c r="BJ213" s="141" t="s">
        <v>81</v>
      </c>
      <c r="BK213" s="368">
        <f>ROUND(I213*H213,2)</f>
        <v>0</v>
      </c>
      <c r="BL213" s="141" t="s">
        <v>163</v>
      </c>
      <c r="BM213" s="367" t="s">
        <v>197</v>
      </c>
    </row>
    <row r="214" spans="1:65" s="272" customFormat="1" ht="22.5">
      <c r="B214" s="369"/>
      <c r="D214" s="273" t="s">
        <v>164</v>
      </c>
      <c r="E214" s="274" t="s">
        <v>1</v>
      </c>
      <c r="F214" s="275" t="s">
        <v>1145</v>
      </c>
      <c r="H214" s="274" t="s">
        <v>1</v>
      </c>
      <c r="I214" s="96"/>
      <c r="L214" s="369"/>
      <c r="M214" s="370"/>
      <c r="N214" s="371"/>
      <c r="O214" s="371"/>
      <c r="P214" s="371"/>
      <c r="Q214" s="371"/>
      <c r="R214" s="371"/>
      <c r="S214" s="371"/>
      <c r="T214" s="372"/>
      <c r="AT214" s="274" t="s">
        <v>164</v>
      </c>
      <c r="AU214" s="274" t="s">
        <v>83</v>
      </c>
      <c r="AV214" s="272" t="s">
        <v>81</v>
      </c>
      <c r="AW214" s="272" t="s">
        <v>30</v>
      </c>
      <c r="AX214" s="272" t="s">
        <v>73</v>
      </c>
      <c r="AY214" s="274" t="s">
        <v>156</v>
      </c>
    </row>
    <row r="215" spans="1:65" s="276" customFormat="1">
      <c r="B215" s="373"/>
      <c r="D215" s="273" t="s">
        <v>164</v>
      </c>
      <c r="E215" s="277" t="s">
        <v>1</v>
      </c>
      <c r="F215" s="278" t="s">
        <v>1177</v>
      </c>
      <c r="H215" s="279">
        <v>244.44</v>
      </c>
      <c r="I215" s="102"/>
      <c r="L215" s="373"/>
      <c r="M215" s="374"/>
      <c r="N215" s="375"/>
      <c r="O215" s="375"/>
      <c r="P215" s="375"/>
      <c r="Q215" s="375"/>
      <c r="R215" s="375"/>
      <c r="S215" s="375"/>
      <c r="T215" s="376"/>
      <c r="AT215" s="277" t="s">
        <v>164</v>
      </c>
      <c r="AU215" s="277" t="s">
        <v>83</v>
      </c>
      <c r="AV215" s="276" t="s">
        <v>83</v>
      </c>
      <c r="AW215" s="276" t="s">
        <v>30</v>
      </c>
      <c r="AX215" s="276" t="s">
        <v>73</v>
      </c>
      <c r="AY215" s="277" t="s">
        <v>156</v>
      </c>
    </row>
    <row r="216" spans="1:65" s="276" customFormat="1">
      <c r="B216" s="373"/>
      <c r="D216" s="273" t="s">
        <v>164</v>
      </c>
      <c r="E216" s="277" t="s">
        <v>1</v>
      </c>
      <c r="F216" s="278" t="s">
        <v>1178</v>
      </c>
      <c r="H216" s="279">
        <v>30.75</v>
      </c>
      <c r="I216" s="102"/>
      <c r="L216" s="373"/>
      <c r="M216" s="374"/>
      <c r="N216" s="375"/>
      <c r="O216" s="375"/>
      <c r="P216" s="375"/>
      <c r="Q216" s="375"/>
      <c r="R216" s="375"/>
      <c r="S216" s="375"/>
      <c r="T216" s="376"/>
      <c r="AT216" s="277" t="s">
        <v>164</v>
      </c>
      <c r="AU216" s="277" t="s">
        <v>83</v>
      </c>
      <c r="AV216" s="276" t="s">
        <v>83</v>
      </c>
      <c r="AW216" s="276" t="s">
        <v>30</v>
      </c>
      <c r="AX216" s="276" t="s">
        <v>73</v>
      </c>
      <c r="AY216" s="277" t="s">
        <v>156</v>
      </c>
    </row>
    <row r="217" spans="1:65" s="276" customFormat="1">
      <c r="B217" s="373"/>
      <c r="D217" s="273" t="s">
        <v>164</v>
      </c>
      <c r="E217" s="277" t="s">
        <v>1</v>
      </c>
      <c r="F217" s="278" t="s">
        <v>528</v>
      </c>
      <c r="H217" s="279">
        <v>15.75</v>
      </c>
      <c r="I217" s="102"/>
      <c r="L217" s="373"/>
      <c r="M217" s="374"/>
      <c r="N217" s="375"/>
      <c r="O217" s="375"/>
      <c r="P217" s="375"/>
      <c r="Q217" s="375"/>
      <c r="R217" s="375"/>
      <c r="S217" s="375"/>
      <c r="T217" s="376"/>
      <c r="AT217" s="277" t="s">
        <v>164</v>
      </c>
      <c r="AU217" s="277" t="s">
        <v>83</v>
      </c>
      <c r="AV217" s="276" t="s">
        <v>83</v>
      </c>
      <c r="AW217" s="276" t="s">
        <v>30</v>
      </c>
      <c r="AX217" s="276" t="s">
        <v>73</v>
      </c>
      <c r="AY217" s="277" t="s">
        <v>156</v>
      </c>
    </row>
    <row r="218" spans="1:65" s="276" customFormat="1">
      <c r="B218" s="373"/>
      <c r="D218" s="273" t="s">
        <v>164</v>
      </c>
      <c r="E218" s="277" t="s">
        <v>1</v>
      </c>
      <c r="F218" s="278" t="s">
        <v>534</v>
      </c>
      <c r="H218" s="279">
        <v>25.704000000000001</v>
      </c>
      <c r="I218" s="102"/>
      <c r="L218" s="373"/>
      <c r="M218" s="374"/>
      <c r="N218" s="375"/>
      <c r="O218" s="375"/>
      <c r="P218" s="375"/>
      <c r="Q218" s="375"/>
      <c r="R218" s="375"/>
      <c r="S218" s="375"/>
      <c r="T218" s="376"/>
      <c r="AT218" s="277" t="s">
        <v>164</v>
      </c>
      <c r="AU218" s="277" t="s">
        <v>83</v>
      </c>
      <c r="AV218" s="276" t="s">
        <v>83</v>
      </c>
      <c r="AW218" s="276" t="s">
        <v>30</v>
      </c>
      <c r="AX218" s="276" t="s">
        <v>73</v>
      </c>
      <c r="AY218" s="277" t="s">
        <v>156</v>
      </c>
    </row>
    <row r="219" spans="1:65" s="276" customFormat="1">
      <c r="B219" s="373"/>
      <c r="D219" s="273" t="s">
        <v>164</v>
      </c>
      <c r="E219" s="277" t="s">
        <v>1</v>
      </c>
      <c r="F219" s="278" t="s">
        <v>535</v>
      </c>
      <c r="H219" s="279">
        <v>17.135999999999999</v>
      </c>
      <c r="I219" s="102"/>
      <c r="L219" s="373"/>
      <c r="M219" s="374"/>
      <c r="N219" s="375"/>
      <c r="O219" s="375"/>
      <c r="P219" s="375"/>
      <c r="Q219" s="375"/>
      <c r="R219" s="375"/>
      <c r="S219" s="375"/>
      <c r="T219" s="376"/>
      <c r="AT219" s="277" t="s">
        <v>164</v>
      </c>
      <c r="AU219" s="277" t="s">
        <v>83</v>
      </c>
      <c r="AV219" s="276" t="s">
        <v>83</v>
      </c>
      <c r="AW219" s="276" t="s">
        <v>30</v>
      </c>
      <c r="AX219" s="276" t="s">
        <v>73</v>
      </c>
      <c r="AY219" s="277" t="s">
        <v>156</v>
      </c>
    </row>
    <row r="220" spans="1:65" s="276" customFormat="1">
      <c r="B220" s="373"/>
      <c r="D220" s="273" t="s">
        <v>164</v>
      </c>
      <c r="E220" s="277" t="s">
        <v>1</v>
      </c>
      <c r="F220" s="278" t="s">
        <v>536</v>
      </c>
      <c r="H220" s="279">
        <v>36</v>
      </c>
      <c r="I220" s="102"/>
      <c r="L220" s="373"/>
      <c r="M220" s="374"/>
      <c r="N220" s="375"/>
      <c r="O220" s="375"/>
      <c r="P220" s="375"/>
      <c r="Q220" s="375"/>
      <c r="R220" s="375"/>
      <c r="S220" s="375"/>
      <c r="T220" s="376"/>
      <c r="AT220" s="277" t="s">
        <v>164</v>
      </c>
      <c r="AU220" s="277" t="s">
        <v>83</v>
      </c>
      <c r="AV220" s="276" t="s">
        <v>83</v>
      </c>
      <c r="AW220" s="276" t="s">
        <v>30</v>
      </c>
      <c r="AX220" s="276" t="s">
        <v>73</v>
      </c>
      <c r="AY220" s="277" t="s">
        <v>156</v>
      </c>
    </row>
    <row r="221" spans="1:65" s="276" customFormat="1">
      <c r="B221" s="373"/>
      <c r="D221" s="273" t="s">
        <v>164</v>
      </c>
      <c r="E221" s="277" t="s">
        <v>1</v>
      </c>
      <c r="F221" s="278" t="s">
        <v>539</v>
      </c>
      <c r="H221" s="279">
        <v>10.125</v>
      </c>
      <c r="I221" s="102"/>
      <c r="L221" s="373"/>
      <c r="M221" s="374"/>
      <c r="N221" s="375"/>
      <c r="O221" s="375"/>
      <c r="P221" s="375"/>
      <c r="Q221" s="375"/>
      <c r="R221" s="375"/>
      <c r="S221" s="375"/>
      <c r="T221" s="376"/>
      <c r="AT221" s="277" t="s">
        <v>164</v>
      </c>
      <c r="AU221" s="277" t="s">
        <v>83</v>
      </c>
      <c r="AV221" s="276" t="s">
        <v>83</v>
      </c>
      <c r="AW221" s="276" t="s">
        <v>30</v>
      </c>
      <c r="AX221" s="276" t="s">
        <v>73</v>
      </c>
      <c r="AY221" s="277" t="s">
        <v>156</v>
      </c>
    </row>
    <row r="222" spans="1:65" s="280" customFormat="1">
      <c r="B222" s="377"/>
      <c r="D222" s="273" t="s">
        <v>164</v>
      </c>
      <c r="E222" s="281" t="s">
        <v>1</v>
      </c>
      <c r="F222" s="282" t="s">
        <v>167</v>
      </c>
      <c r="H222" s="283">
        <v>379.90500000000003</v>
      </c>
      <c r="I222" s="108"/>
      <c r="L222" s="377"/>
      <c r="M222" s="378"/>
      <c r="N222" s="379"/>
      <c r="O222" s="379"/>
      <c r="P222" s="379"/>
      <c r="Q222" s="379"/>
      <c r="R222" s="379"/>
      <c r="S222" s="379"/>
      <c r="T222" s="380"/>
      <c r="AT222" s="281" t="s">
        <v>164</v>
      </c>
      <c r="AU222" s="281" t="s">
        <v>83</v>
      </c>
      <c r="AV222" s="280" t="s">
        <v>163</v>
      </c>
      <c r="AW222" s="280" t="s">
        <v>30</v>
      </c>
      <c r="AX222" s="280" t="s">
        <v>81</v>
      </c>
      <c r="AY222" s="281" t="s">
        <v>156</v>
      </c>
    </row>
    <row r="223" spans="1:65" s="168" customFormat="1" ht="24.2" customHeight="1">
      <c r="A223" s="162"/>
      <c r="B223" s="163"/>
      <c r="C223" s="266" t="s">
        <v>176</v>
      </c>
      <c r="D223" s="266" t="s">
        <v>158</v>
      </c>
      <c r="E223" s="267" t="s">
        <v>1179</v>
      </c>
      <c r="F223" s="268" t="s">
        <v>1180</v>
      </c>
      <c r="G223" s="269" t="s">
        <v>161</v>
      </c>
      <c r="H223" s="270">
        <v>201.4</v>
      </c>
      <c r="I223" s="87"/>
      <c r="J223" s="271">
        <f>ROUND(I223*H223,2)</f>
        <v>0</v>
      </c>
      <c r="K223" s="268" t="s">
        <v>162</v>
      </c>
      <c r="L223" s="163"/>
      <c r="M223" s="363" t="s">
        <v>1</v>
      </c>
      <c r="N223" s="364" t="s">
        <v>38</v>
      </c>
      <c r="O223" s="210"/>
      <c r="P223" s="365">
        <f>O223*H223</f>
        <v>0</v>
      </c>
      <c r="Q223" s="365">
        <v>0</v>
      </c>
      <c r="R223" s="365">
        <f>Q223*H223</f>
        <v>0</v>
      </c>
      <c r="S223" s="365">
        <v>0.05</v>
      </c>
      <c r="T223" s="366">
        <f>S223*H223</f>
        <v>10.07</v>
      </c>
      <c r="U223" s="162"/>
      <c r="V223" s="162"/>
      <c r="W223" s="162"/>
      <c r="X223" s="162"/>
      <c r="Y223" s="162"/>
      <c r="Z223" s="162"/>
      <c r="AA223" s="162"/>
      <c r="AB223" s="162"/>
      <c r="AC223" s="162"/>
      <c r="AD223" s="162"/>
      <c r="AE223" s="162"/>
      <c r="AR223" s="367" t="s">
        <v>163</v>
      </c>
      <c r="AT223" s="367" t="s">
        <v>158</v>
      </c>
      <c r="AU223" s="367" t="s">
        <v>83</v>
      </c>
      <c r="AY223" s="141" t="s">
        <v>156</v>
      </c>
      <c r="BE223" s="368">
        <f>IF(N223="základní",J223,0)</f>
        <v>0</v>
      </c>
      <c r="BF223" s="368">
        <f>IF(N223="snížená",J223,0)</f>
        <v>0</v>
      </c>
      <c r="BG223" s="368">
        <f>IF(N223="zákl. přenesená",J223,0)</f>
        <v>0</v>
      </c>
      <c r="BH223" s="368">
        <f>IF(N223="sníž. přenesená",J223,0)</f>
        <v>0</v>
      </c>
      <c r="BI223" s="368">
        <f>IF(N223="nulová",J223,0)</f>
        <v>0</v>
      </c>
      <c r="BJ223" s="141" t="s">
        <v>81</v>
      </c>
      <c r="BK223" s="368">
        <f>ROUND(I223*H223,2)</f>
        <v>0</v>
      </c>
      <c r="BL223" s="141" t="s">
        <v>163</v>
      </c>
      <c r="BM223" s="367" t="s">
        <v>201</v>
      </c>
    </row>
    <row r="224" spans="1:65" s="272" customFormat="1" ht="22.5">
      <c r="B224" s="369"/>
      <c r="D224" s="273" t="s">
        <v>164</v>
      </c>
      <c r="E224" s="274" t="s">
        <v>1</v>
      </c>
      <c r="F224" s="275" t="s">
        <v>1145</v>
      </c>
      <c r="H224" s="274" t="s">
        <v>1</v>
      </c>
      <c r="I224" s="96"/>
      <c r="L224" s="369"/>
      <c r="M224" s="370"/>
      <c r="N224" s="371"/>
      <c r="O224" s="371"/>
      <c r="P224" s="371"/>
      <c r="Q224" s="371"/>
      <c r="R224" s="371"/>
      <c r="S224" s="371"/>
      <c r="T224" s="372"/>
      <c r="AT224" s="274" t="s">
        <v>164</v>
      </c>
      <c r="AU224" s="274" t="s">
        <v>83</v>
      </c>
      <c r="AV224" s="272" t="s">
        <v>81</v>
      </c>
      <c r="AW224" s="272" t="s">
        <v>30</v>
      </c>
      <c r="AX224" s="272" t="s">
        <v>73</v>
      </c>
      <c r="AY224" s="274" t="s">
        <v>156</v>
      </c>
    </row>
    <row r="225" spans="1:65" s="276" customFormat="1">
      <c r="B225" s="373"/>
      <c r="D225" s="273" t="s">
        <v>164</v>
      </c>
      <c r="E225" s="277" t="s">
        <v>1</v>
      </c>
      <c r="F225" s="278" t="s">
        <v>532</v>
      </c>
      <c r="H225" s="279">
        <v>120.84</v>
      </c>
      <c r="I225" s="102"/>
      <c r="L225" s="373"/>
      <c r="M225" s="374"/>
      <c r="N225" s="375"/>
      <c r="O225" s="375"/>
      <c r="P225" s="375"/>
      <c r="Q225" s="375"/>
      <c r="R225" s="375"/>
      <c r="S225" s="375"/>
      <c r="T225" s="376"/>
      <c r="AT225" s="277" t="s">
        <v>164</v>
      </c>
      <c r="AU225" s="277" t="s">
        <v>83</v>
      </c>
      <c r="AV225" s="276" t="s">
        <v>83</v>
      </c>
      <c r="AW225" s="276" t="s">
        <v>30</v>
      </c>
      <c r="AX225" s="276" t="s">
        <v>73</v>
      </c>
      <c r="AY225" s="277" t="s">
        <v>156</v>
      </c>
    </row>
    <row r="226" spans="1:65" s="276" customFormat="1">
      <c r="B226" s="373"/>
      <c r="D226" s="273" t="s">
        <v>164</v>
      </c>
      <c r="E226" s="277" t="s">
        <v>1</v>
      </c>
      <c r="F226" s="278" t="s">
        <v>533</v>
      </c>
      <c r="H226" s="279">
        <v>80.56</v>
      </c>
      <c r="I226" s="102"/>
      <c r="L226" s="373"/>
      <c r="M226" s="374"/>
      <c r="N226" s="375"/>
      <c r="O226" s="375"/>
      <c r="P226" s="375"/>
      <c r="Q226" s="375"/>
      <c r="R226" s="375"/>
      <c r="S226" s="375"/>
      <c r="T226" s="376"/>
      <c r="AT226" s="277" t="s">
        <v>164</v>
      </c>
      <c r="AU226" s="277" t="s">
        <v>83</v>
      </c>
      <c r="AV226" s="276" t="s">
        <v>83</v>
      </c>
      <c r="AW226" s="276" t="s">
        <v>30</v>
      </c>
      <c r="AX226" s="276" t="s">
        <v>73</v>
      </c>
      <c r="AY226" s="277" t="s">
        <v>156</v>
      </c>
    </row>
    <row r="227" spans="1:65" s="280" customFormat="1">
      <c r="B227" s="377"/>
      <c r="D227" s="273" t="s">
        <v>164</v>
      </c>
      <c r="E227" s="281" t="s">
        <v>1</v>
      </c>
      <c r="F227" s="282" t="s">
        <v>167</v>
      </c>
      <c r="H227" s="283">
        <v>201.4</v>
      </c>
      <c r="I227" s="108"/>
      <c r="L227" s="377"/>
      <c r="M227" s="378"/>
      <c r="N227" s="379"/>
      <c r="O227" s="379"/>
      <c r="P227" s="379"/>
      <c r="Q227" s="379"/>
      <c r="R227" s="379"/>
      <c r="S227" s="379"/>
      <c r="T227" s="380"/>
      <c r="AT227" s="281" t="s">
        <v>164</v>
      </c>
      <c r="AU227" s="281" t="s">
        <v>83</v>
      </c>
      <c r="AV227" s="280" t="s">
        <v>163</v>
      </c>
      <c r="AW227" s="280" t="s">
        <v>30</v>
      </c>
      <c r="AX227" s="280" t="s">
        <v>81</v>
      </c>
      <c r="AY227" s="281" t="s">
        <v>156</v>
      </c>
    </row>
    <row r="228" spans="1:65" s="168" customFormat="1" ht="21.75" customHeight="1">
      <c r="A228" s="162"/>
      <c r="B228" s="163"/>
      <c r="C228" s="266" t="s">
        <v>204</v>
      </c>
      <c r="D228" s="266" t="s">
        <v>158</v>
      </c>
      <c r="E228" s="267" t="s">
        <v>1181</v>
      </c>
      <c r="F228" s="268" t="s">
        <v>1182</v>
      </c>
      <c r="G228" s="269" t="s">
        <v>161</v>
      </c>
      <c r="H228" s="270">
        <v>24.286000000000001</v>
      </c>
      <c r="I228" s="87"/>
      <c r="J228" s="271">
        <f>ROUND(I228*H228,2)</f>
        <v>0</v>
      </c>
      <c r="K228" s="268" t="s">
        <v>162</v>
      </c>
      <c r="L228" s="163"/>
      <c r="M228" s="363" t="s">
        <v>1</v>
      </c>
      <c r="N228" s="364" t="s">
        <v>38</v>
      </c>
      <c r="O228" s="210"/>
      <c r="P228" s="365">
        <f>O228*H228</f>
        <v>0</v>
      </c>
      <c r="Q228" s="365">
        <v>0</v>
      </c>
      <c r="R228" s="365">
        <f>Q228*H228</f>
        <v>0</v>
      </c>
      <c r="S228" s="365">
        <v>6.3E-2</v>
      </c>
      <c r="T228" s="366">
        <f>S228*H228</f>
        <v>1.5300180000000001</v>
      </c>
      <c r="U228" s="162"/>
      <c r="V228" s="162"/>
      <c r="W228" s="162"/>
      <c r="X228" s="162"/>
      <c r="Y228" s="162"/>
      <c r="Z228" s="162"/>
      <c r="AA228" s="162"/>
      <c r="AB228" s="162"/>
      <c r="AC228" s="162"/>
      <c r="AD228" s="162"/>
      <c r="AE228" s="162"/>
      <c r="AR228" s="367" t="s">
        <v>163</v>
      </c>
      <c r="AT228" s="367" t="s">
        <v>158</v>
      </c>
      <c r="AU228" s="367" t="s">
        <v>83</v>
      </c>
      <c r="AY228" s="141" t="s">
        <v>156</v>
      </c>
      <c r="BE228" s="368">
        <f>IF(N228="základní",J228,0)</f>
        <v>0</v>
      </c>
      <c r="BF228" s="368">
        <f>IF(N228="snížená",J228,0)</f>
        <v>0</v>
      </c>
      <c r="BG228" s="368">
        <f>IF(N228="zákl. přenesená",J228,0)</f>
        <v>0</v>
      </c>
      <c r="BH228" s="368">
        <f>IF(N228="sníž. přenesená",J228,0)</f>
        <v>0</v>
      </c>
      <c r="BI228" s="368">
        <f>IF(N228="nulová",J228,0)</f>
        <v>0</v>
      </c>
      <c r="BJ228" s="141" t="s">
        <v>81</v>
      </c>
      <c r="BK228" s="368">
        <f>ROUND(I228*H228,2)</f>
        <v>0</v>
      </c>
      <c r="BL228" s="141" t="s">
        <v>163</v>
      </c>
      <c r="BM228" s="367" t="s">
        <v>207</v>
      </c>
    </row>
    <row r="229" spans="1:65" s="272" customFormat="1" ht="22.5">
      <c r="B229" s="369"/>
      <c r="D229" s="273" t="s">
        <v>164</v>
      </c>
      <c r="E229" s="274" t="s">
        <v>1</v>
      </c>
      <c r="F229" s="275" t="s">
        <v>1145</v>
      </c>
      <c r="H229" s="274" t="s">
        <v>1</v>
      </c>
      <c r="I229" s="96"/>
      <c r="L229" s="369"/>
      <c r="M229" s="370"/>
      <c r="N229" s="371"/>
      <c r="O229" s="371"/>
      <c r="P229" s="371"/>
      <c r="Q229" s="371"/>
      <c r="R229" s="371"/>
      <c r="S229" s="371"/>
      <c r="T229" s="372"/>
      <c r="AT229" s="274" t="s">
        <v>164</v>
      </c>
      <c r="AU229" s="274" t="s">
        <v>83</v>
      </c>
      <c r="AV229" s="272" t="s">
        <v>81</v>
      </c>
      <c r="AW229" s="272" t="s">
        <v>30</v>
      </c>
      <c r="AX229" s="272" t="s">
        <v>73</v>
      </c>
      <c r="AY229" s="274" t="s">
        <v>156</v>
      </c>
    </row>
    <row r="230" spans="1:65" s="276" customFormat="1">
      <c r="B230" s="373"/>
      <c r="D230" s="273" t="s">
        <v>164</v>
      </c>
      <c r="E230" s="277" t="s">
        <v>1</v>
      </c>
      <c r="F230" s="278" t="s">
        <v>961</v>
      </c>
      <c r="H230" s="279">
        <v>8.57</v>
      </c>
      <c r="I230" s="102"/>
      <c r="L230" s="373"/>
      <c r="M230" s="374"/>
      <c r="N230" s="375"/>
      <c r="O230" s="375"/>
      <c r="P230" s="375"/>
      <c r="Q230" s="375"/>
      <c r="R230" s="375"/>
      <c r="S230" s="375"/>
      <c r="T230" s="376"/>
      <c r="AT230" s="277" t="s">
        <v>164</v>
      </c>
      <c r="AU230" s="277" t="s">
        <v>83</v>
      </c>
      <c r="AV230" s="276" t="s">
        <v>83</v>
      </c>
      <c r="AW230" s="276" t="s">
        <v>30</v>
      </c>
      <c r="AX230" s="276" t="s">
        <v>73</v>
      </c>
      <c r="AY230" s="277" t="s">
        <v>156</v>
      </c>
    </row>
    <row r="231" spans="1:65" s="276" customFormat="1">
      <c r="B231" s="373"/>
      <c r="D231" s="273" t="s">
        <v>164</v>
      </c>
      <c r="E231" s="277" t="s">
        <v>1</v>
      </c>
      <c r="F231" s="278" t="s">
        <v>537</v>
      </c>
      <c r="H231" s="279">
        <v>4.5</v>
      </c>
      <c r="I231" s="102"/>
      <c r="L231" s="373"/>
      <c r="M231" s="374"/>
      <c r="N231" s="375"/>
      <c r="O231" s="375"/>
      <c r="P231" s="375"/>
      <c r="Q231" s="375"/>
      <c r="R231" s="375"/>
      <c r="S231" s="375"/>
      <c r="T231" s="376"/>
      <c r="AT231" s="277" t="s">
        <v>164</v>
      </c>
      <c r="AU231" s="277" t="s">
        <v>83</v>
      </c>
      <c r="AV231" s="276" t="s">
        <v>83</v>
      </c>
      <c r="AW231" s="276" t="s">
        <v>30</v>
      </c>
      <c r="AX231" s="276" t="s">
        <v>73</v>
      </c>
      <c r="AY231" s="277" t="s">
        <v>156</v>
      </c>
    </row>
    <row r="232" spans="1:65" s="276" customFormat="1">
      <c r="B232" s="373"/>
      <c r="D232" s="273" t="s">
        <v>164</v>
      </c>
      <c r="E232" s="277" t="s">
        <v>1</v>
      </c>
      <c r="F232" s="278" t="s">
        <v>1183</v>
      </c>
      <c r="H232" s="279">
        <v>5.0960000000000001</v>
      </c>
      <c r="I232" s="102"/>
      <c r="L232" s="373"/>
      <c r="M232" s="374"/>
      <c r="N232" s="375"/>
      <c r="O232" s="375"/>
      <c r="P232" s="375"/>
      <c r="Q232" s="375"/>
      <c r="R232" s="375"/>
      <c r="S232" s="375"/>
      <c r="T232" s="376"/>
      <c r="AT232" s="277" t="s">
        <v>164</v>
      </c>
      <c r="AU232" s="277" t="s">
        <v>83</v>
      </c>
      <c r="AV232" s="276" t="s">
        <v>83</v>
      </c>
      <c r="AW232" s="276" t="s">
        <v>30</v>
      </c>
      <c r="AX232" s="276" t="s">
        <v>73</v>
      </c>
      <c r="AY232" s="277" t="s">
        <v>156</v>
      </c>
    </row>
    <row r="233" spans="1:65" s="276" customFormat="1">
      <c r="B233" s="373"/>
      <c r="D233" s="273" t="s">
        <v>164</v>
      </c>
      <c r="E233" s="277" t="s">
        <v>1</v>
      </c>
      <c r="F233" s="278" t="s">
        <v>1184</v>
      </c>
      <c r="H233" s="279">
        <v>6.12</v>
      </c>
      <c r="I233" s="102"/>
      <c r="L233" s="373"/>
      <c r="M233" s="374"/>
      <c r="N233" s="375"/>
      <c r="O233" s="375"/>
      <c r="P233" s="375"/>
      <c r="Q233" s="375"/>
      <c r="R233" s="375"/>
      <c r="S233" s="375"/>
      <c r="T233" s="376"/>
      <c r="AT233" s="277" t="s">
        <v>164</v>
      </c>
      <c r="AU233" s="277" t="s">
        <v>83</v>
      </c>
      <c r="AV233" s="276" t="s">
        <v>83</v>
      </c>
      <c r="AW233" s="276" t="s">
        <v>30</v>
      </c>
      <c r="AX233" s="276" t="s">
        <v>73</v>
      </c>
      <c r="AY233" s="277" t="s">
        <v>156</v>
      </c>
    </row>
    <row r="234" spans="1:65" s="280" customFormat="1">
      <c r="B234" s="377"/>
      <c r="D234" s="273" t="s">
        <v>164</v>
      </c>
      <c r="E234" s="281" t="s">
        <v>1</v>
      </c>
      <c r="F234" s="282" t="s">
        <v>167</v>
      </c>
      <c r="H234" s="283">
        <v>24.286000000000001</v>
      </c>
      <c r="I234" s="108"/>
      <c r="L234" s="377"/>
      <c r="M234" s="378"/>
      <c r="N234" s="379"/>
      <c r="O234" s="379"/>
      <c r="P234" s="379"/>
      <c r="Q234" s="379"/>
      <c r="R234" s="379"/>
      <c r="S234" s="379"/>
      <c r="T234" s="380"/>
      <c r="AT234" s="281" t="s">
        <v>164</v>
      </c>
      <c r="AU234" s="281" t="s">
        <v>83</v>
      </c>
      <c r="AV234" s="280" t="s">
        <v>163</v>
      </c>
      <c r="AW234" s="280" t="s">
        <v>30</v>
      </c>
      <c r="AX234" s="280" t="s">
        <v>81</v>
      </c>
      <c r="AY234" s="281" t="s">
        <v>156</v>
      </c>
    </row>
    <row r="235" spans="1:65" s="168" customFormat="1" ht="33" customHeight="1">
      <c r="A235" s="162"/>
      <c r="B235" s="163"/>
      <c r="C235" s="266" t="s">
        <v>181</v>
      </c>
      <c r="D235" s="266" t="s">
        <v>158</v>
      </c>
      <c r="E235" s="267" t="s">
        <v>1185</v>
      </c>
      <c r="F235" s="268" t="s">
        <v>1186</v>
      </c>
      <c r="G235" s="269" t="s">
        <v>161</v>
      </c>
      <c r="H235" s="270">
        <v>660.85500000000002</v>
      </c>
      <c r="I235" s="87"/>
      <c r="J235" s="271">
        <f>ROUND(I235*H235,2)</f>
        <v>0</v>
      </c>
      <c r="K235" s="268" t="s">
        <v>162</v>
      </c>
      <c r="L235" s="163"/>
      <c r="M235" s="363" t="s">
        <v>1</v>
      </c>
      <c r="N235" s="364" t="s">
        <v>38</v>
      </c>
      <c r="O235" s="210"/>
      <c r="P235" s="365">
        <f>O235*H235</f>
        <v>0</v>
      </c>
      <c r="Q235" s="365">
        <v>0</v>
      </c>
      <c r="R235" s="365">
        <f>Q235*H235</f>
        <v>0</v>
      </c>
      <c r="S235" s="365">
        <v>4.5999999999999999E-2</v>
      </c>
      <c r="T235" s="366">
        <f>S235*H235</f>
        <v>30.399329999999999</v>
      </c>
      <c r="U235" s="162"/>
      <c r="V235" s="162"/>
      <c r="W235" s="162"/>
      <c r="X235" s="162"/>
      <c r="Y235" s="162"/>
      <c r="Z235" s="162"/>
      <c r="AA235" s="162"/>
      <c r="AB235" s="162"/>
      <c r="AC235" s="162"/>
      <c r="AD235" s="162"/>
      <c r="AE235" s="162"/>
      <c r="AR235" s="367" t="s">
        <v>163</v>
      </c>
      <c r="AT235" s="367" t="s">
        <v>158</v>
      </c>
      <c r="AU235" s="367" t="s">
        <v>83</v>
      </c>
      <c r="AY235" s="141" t="s">
        <v>156</v>
      </c>
      <c r="BE235" s="368">
        <f>IF(N235="základní",J235,0)</f>
        <v>0</v>
      </c>
      <c r="BF235" s="368">
        <f>IF(N235="snížená",J235,0)</f>
        <v>0</v>
      </c>
      <c r="BG235" s="368">
        <f>IF(N235="zákl. přenesená",J235,0)</f>
        <v>0</v>
      </c>
      <c r="BH235" s="368">
        <f>IF(N235="sníž. přenesená",J235,0)</f>
        <v>0</v>
      </c>
      <c r="BI235" s="368">
        <f>IF(N235="nulová",J235,0)</f>
        <v>0</v>
      </c>
      <c r="BJ235" s="141" t="s">
        <v>81</v>
      </c>
      <c r="BK235" s="368">
        <f>ROUND(I235*H235,2)</f>
        <v>0</v>
      </c>
      <c r="BL235" s="141" t="s">
        <v>163</v>
      </c>
      <c r="BM235" s="367" t="s">
        <v>213</v>
      </c>
    </row>
    <row r="236" spans="1:65" s="272" customFormat="1" ht="22.5">
      <c r="B236" s="369"/>
      <c r="D236" s="273" t="s">
        <v>164</v>
      </c>
      <c r="E236" s="274" t="s">
        <v>1</v>
      </c>
      <c r="F236" s="275" t="s">
        <v>1144</v>
      </c>
      <c r="H236" s="274" t="s">
        <v>1</v>
      </c>
      <c r="I236" s="96"/>
      <c r="L236" s="369"/>
      <c r="M236" s="370"/>
      <c r="N236" s="371"/>
      <c r="O236" s="371"/>
      <c r="P236" s="371"/>
      <c r="Q236" s="371"/>
      <c r="R236" s="371"/>
      <c r="S236" s="371"/>
      <c r="T236" s="372"/>
      <c r="AT236" s="274" t="s">
        <v>164</v>
      </c>
      <c r="AU236" s="274" t="s">
        <v>83</v>
      </c>
      <c r="AV236" s="272" t="s">
        <v>81</v>
      </c>
      <c r="AW236" s="272" t="s">
        <v>30</v>
      </c>
      <c r="AX236" s="272" t="s">
        <v>73</v>
      </c>
      <c r="AY236" s="274" t="s">
        <v>156</v>
      </c>
    </row>
    <row r="237" spans="1:65" s="272" customFormat="1" ht="22.5">
      <c r="B237" s="369"/>
      <c r="D237" s="273" t="s">
        <v>164</v>
      </c>
      <c r="E237" s="274" t="s">
        <v>1</v>
      </c>
      <c r="F237" s="275" t="s">
        <v>1145</v>
      </c>
      <c r="H237" s="274" t="s">
        <v>1</v>
      </c>
      <c r="I237" s="96"/>
      <c r="L237" s="369"/>
      <c r="M237" s="370"/>
      <c r="N237" s="371"/>
      <c r="O237" s="371"/>
      <c r="P237" s="371"/>
      <c r="Q237" s="371"/>
      <c r="R237" s="371"/>
      <c r="S237" s="371"/>
      <c r="T237" s="372"/>
      <c r="AT237" s="274" t="s">
        <v>164</v>
      </c>
      <c r="AU237" s="274" t="s">
        <v>83</v>
      </c>
      <c r="AV237" s="272" t="s">
        <v>81</v>
      </c>
      <c r="AW237" s="272" t="s">
        <v>30</v>
      </c>
      <c r="AX237" s="272" t="s">
        <v>73</v>
      </c>
      <c r="AY237" s="274" t="s">
        <v>156</v>
      </c>
    </row>
    <row r="238" spans="1:65" s="276" customFormat="1">
      <c r="B238" s="373"/>
      <c r="D238" s="273" t="s">
        <v>164</v>
      </c>
      <c r="E238" s="277" t="s">
        <v>1</v>
      </c>
      <c r="F238" s="278" t="s">
        <v>450</v>
      </c>
      <c r="H238" s="279">
        <v>523.79999999999995</v>
      </c>
      <c r="I238" s="102"/>
      <c r="L238" s="373"/>
      <c r="M238" s="374"/>
      <c r="N238" s="375"/>
      <c r="O238" s="375"/>
      <c r="P238" s="375"/>
      <c r="Q238" s="375"/>
      <c r="R238" s="375"/>
      <c r="S238" s="375"/>
      <c r="T238" s="376"/>
      <c r="AT238" s="277" t="s">
        <v>164</v>
      </c>
      <c r="AU238" s="277" t="s">
        <v>83</v>
      </c>
      <c r="AV238" s="276" t="s">
        <v>83</v>
      </c>
      <c r="AW238" s="276" t="s">
        <v>30</v>
      </c>
      <c r="AX238" s="276" t="s">
        <v>73</v>
      </c>
      <c r="AY238" s="277" t="s">
        <v>156</v>
      </c>
    </row>
    <row r="239" spans="1:65" s="276" customFormat="1">
      <c r="B239" s="373"/>
      <c r="D239" s="273" t="s">
        <v>164</v>
      </c>
      <c r="E239" s="277" t="s">
        <v>1</v>
      </c>
      <c r="F239" s="278" t="s">
        <v>381</v>
      </c>
      <c r="H239" s="279">
        <v>172.8</v>
      </c>
      <c r="I239" s="102"/>
      <c r="L239" s="373"/>
      <c r="M239" s="374"/>
      <c r="N239" s="375"/>
      <c r="O239" s="375"/>
      <c r="P239" s="375"/>
      <c r="Q239" s="375"/>
      <c r="R239" s="375"/>
      <c r="S239" s="375"/>
      <c r="T239" s="376"/>
      <c r="AT239" s="277" t="s">
        <v>164</v>
      </c>
      <c r="AU239" s="277" t="s">
        <v>83</v>
      </c>
      <c r="AV239" s="276" t="s">
        <v>83</v>
      </c>
      <c r="AW239" s="276" t="s">
        <v>30</v>
      </c>
      <c r="AX239" s="276" t="s">
        <v>73</v>
      </c>
      <c r="AY239" s="277" t="s">
        <v>156</v>
      </c>
    </row>
    <row r="240" spans="1:65" s="276" customFormat="1">
      <c r="B240" s="373"/>
      <c r="D240" s="273" t="s">
        <v>164</v>
      </c>
      <c r="E240" s="277" t="s">
        <v>1</v>
      </c>
      <c r="F240" s="278" t="s">
        <v>382</v>
      </c>
      <c r="H240" s="279">
        <v>56</v>
      </c>
      <c r="I240" s="102"/>
      <c r="L240" s="373"/>
      <c r="M240" s="374"/>
      <c r="N240" s="375"/>
      <c r="O240" s="375"/>
      <c r="P240" s="375"/>
      <c r="Q240" s="375"/>
      <c r="R240" s="375"/>
      <c r="S240" s="375"/>
      <c r="T240" s="376"/>
      <c r="AT240" s="277" t="s">
        <v>164</v>
      </c>
      <c r="AU240" s="277" t="s">
        <v>83</v>
      </c>
      <c r="AV240" s="276" t="s">
        <v>83</v>
      </c>
      <c r="AW240" s="276" t="s">
        <v>30</v>
      </c>
      <c r="AX240" s="276" t="s">
        <v>73</v>
      </c>
      <c r="AY240" s="277" t="s">
        <v>156</v>
      </c>
    </row>
    <row r="241" spans="2:51" s="276" customFormat="1">
      <c r="B241" s="373"/>
      <c r="D241" s="273" t="s">
        <v>164</v>
      </c>
      <c r="E241" s="277" t="s">
        <v>1</v>
      </c>
      <c r="F241" s="278" t="s">
        <v>383</v>
      </c>
      <c r="H241" s="279">
        <v>31.5</v>
      </c>
      <c r="I241" s="102"/>
      <c r="L241" s="373"/>
      <c r="M241" s="374"/>
      <c r="N241" s="375"/>
      <c r="O241" s="375"/>
      <c r="P241" s="375"/>
      <c r="Q241" s="375"/>
      <c r="R241" s="375"/>
      <c r="S241" s="375"/>
      <c r="T241" s="376"/>
      <c r="AT241" s="277" t="s">
        <v>164</v>
      </c>
      <c r="AU241" s="277" t="s">
        <v>83</v>
      </c>
      <c r="AV241" s="276" t="s">
        <v>83</v>
      </c>
      <c r="AW241" s="276" t="s">
        <v>30</v>
      </c>
      <c r="AX241" s="276" t="s">
        <v>73</v>
      </c>
      <c r="AY241" s="277" t="s">
        <v>156</v>
      </c>
    </row>
    <row r="242" spans="2:51" s="276" customFormat="1">
      <c r="B242" s="373"/>
      <c r="D242" s="273" t="s">
        <v>164</v>
      </c>
      <c r="E242" s="277" t="s">
        <v>1</v>
      </c>
      <c r="F242" s="278" t="s">
        <v>384</v>
      </c>
      <c r="H242" s="279">
        <v>21.6</v>
      </c>
      <c r="I242" s="102"/>
      <c r="L242" s="373"/>
      <c r="M242" s="374"/>
      <c r="N242" s="375"/>
      <c r="O242" s="375"/>
      <c r="P242" s="375"/>
      <c r="Q242" s="375"/>
      <c r="R242" s="375"/>
      <c r="S242" s="375"/>
      <c r="T242" s="376"/>
      <c r="AT242" s="277" t="s">
        <v>164</v>
      </c>
      <c r="AU242" s="277" t="s">
        <v>83</v>
      </c>
      <c r="AV242" s="276" t="s">
        <v>83</v>
      </c>
      <c r="AW242" s="276" t="s">
        <v>30</v>
      </c>
      <c r="AX242" s="276" t="s">
        <v>73</v>
      </c>
      <c r="AY242" s="277" t="s">
        <v>156</v>
      </c>
    </row>
    <row r="243" spans="2:51" s="276" customFormat="1">
      <c r="B243" s="373"/>
      <c r="D243" s="273" t="s">
        <v>164</v>
      </c>
      <c r="E243" s="277" t="s">
        <v>1</v>
      </c>
      <c r="F243" s="278" t="s">
        <v>385</v>
      </c>
      <c r="H243" s="279">
        <v>8.4</v>
      </c>
      <c r="I243" s="102"/>
      <c r="L243" s="373"/>
      <c r="M243" s="374"/>
      <c r="N243" s="375"/>
      <c r="O243" s="375"/>
      <c r="P243" s="375"/>
      <c r="Q243" s="375"/>
      <c r="R243" s="375"/>
      <c r="S243" s="375"/>
      <c r="T243" s="376"/>
      <c r="AT243" s="277" t="s">
        <v>164</v>
      </c>
      <c r="AU243" s="277" t="s">
        <v>83</v>
      </c>
      <c r="AV243" s="276" t="s">
        <v>83</v>
      </c>
      <c r="AW243" s="276" t="s">
        <v>30</v>
      </c>
      <c r="AX243" s="276" t="s">
        <v>73</v>
      </c>
      <c r="AY243" s="277" t="s">
        <v>156</v>
      </c>
    </row>
    <row r="244" spans="2:51" s="276" customFormat="1">
      <c r="B244" s="373"/>
      <c r="D244" s="273" t="s">
        <v>164</v>
      </c>
      <c r="E244" s="277" t="s">
        <v>1</v>
      </c>
      <c r="F244" s="278" t="s">
        <v>386</v>
      </c>
      <c r="H244" s="279">
        <v>14</v>
      </c>
      <c r="I244" s="102"/>
      <c r="L244" s="373"/>
      <c r="M244" s="374"/>
      <c r="N244" s="375"/>
      <c r="O244" s="375"/>
      <c r="P244" s="375"/>
      <c r="Q244" s="375"/>
      <c r="R244" s="375"/>
      <c r="S244" s="375"/>
      <c r="T244" s="376"/>
      <c r="AT244" s="277" t="s">
        <v>164</v>
      </c>
      <c r="AU244" s="277" t="s">
        <v>83</v>
      </c>
      <c r="AV244" s="276" t="s">
        <v>83</v>
      </c>
      <c r="AW244" s="276" t="s">
        <v>30</v>
      </c>
      <c r="AX244" s="276" t="s">
        <v>73</v>
      </c>
      <c r="AY244" s="277" t="s">
        <v>156</v>
      </c>
    </row>
    <row r="245" spans="2:51" s="276" customFormat="1">
      <c r="B245" s="373"/>
      <c r="D245" s="273" t="s">
        <v>164</v>
      </c>
      <c r="E245" s="277" t="s">
        <v>1</v>
      </c>
      <c r="F245" s="278" t="s">
        <v>387</v>
      </c>
      <c r="H245" s="279">
        <v>150</v>
      </c>
      <c r="I245" s="102"/>
      <c r="L245" s="373"/>
      <c r="M245" s="374"/>
      <c r="N245" s="375"/>
      <c r="O245" s="375"/>
      <c r="P245" s="375"/>
      <c r="Q245" s="375"/>
      <c r="R245" s="375"/>
      <c r="S245" s="375"/>
      <c r="T245" s="376"/>
      <c r="AT245" s="277" t="s">
        <v>164</v>
      </c>
      <c r="AU245" s="277" t="s">
        <v>83</v>
      </c>
      <c r="AV245" s="276" t="s">
        <v>83</v>
      </c>
      <c r="AW245" s="276" t="s">
        <v>30</v>
      </c>
      <c r="AX245" s="276" t="s">
        <v>73</v>
      </c>
      <c r="AY245" s="277" t="s">
        <v>156</v>
      </c>
    </row>
    <row r="246" spans="2:51" s="276" customFormat="1">
      <c r="B246" s="373"/>
      <c r="D246" s="273" t="s">
        <v>164</v>
      </c>
      <c r="E246" s="277" t="s">
        <v>1</v>
      </c>
      <c r="F246" s="278" t="s">
        <v>388</v>
      </c>
      <c r="H246" s="279">
        <v>100</v>
      </c>
      <c r="I246" s="102"/>
      <c r="L246" s="373"/>
      <c r="M246" s="374"/>
      <c r="N246" s="375"/>
      <c r="O246" s="375"/>
      <c r="P246" s="375"/>
      <c r="Q246" s="375"/>
      <c r="R246" s="375"/>
      <c r="S246" s="375"/>
      <c r="T246" s="376"/>
      <c r="AT246" s="277" t="s">
        <v>164</v>
      </c>
      <c r="AU246" s="277" t="s">
        <v>83</v>
      </c>
      <c r="AV246" s="276" t="s">
        <v>83</v>
      </c>
      <c r="AW246" s="276" t="s">
        <v>30</v>
      </c>
      <c r="AX246" s="276" t="s">
        <v>73</v>
      </c>
      <c r="AY246" s="277" t="s">
        <v>156</v>
      </c>
    </row>
    <row r="247" spans="2:51" s="276" customFormat="1">
      <c r="B247" s="373"/>
      <c r="D247" s="273" t="s">
        <v>164</v>
      </c>
      <c r="E247" s="277" t="s">
        <v>1</v>
      </c>
      <c r="F247" s="278" t="s">
        <v>389</v>
      </c>
      <c r="H247" s="279">
        <v>53.91</v>
      </c>
      <c r="I247" s="102"/>
      <c r="L247" s="373"/>
      <c r="M247" s="374"/>
      <c r="N247" s="375"/>
      <c r="O247" s="375"/>
      <c r="P247" s="375"/>
      <c r="Q247" s="375"/>
      <c r="R247" s="375"/>
      <c r="S247" s="375"/>
      <c r="T247" s="376"/>
      <c r="AT247" s="277" t="s">
        <v>164</v>
      </c>
      <c r="AU247" s="277" t="s">
        <v>83</v>
      </c>
      <c r="AV247" s="276" t="s">
        <v>83</v>
      </c>
      <c r="AW247" s="276" t="s">
        <v>30</v>
      </c>
      <c r="AX247" s="276" t="s">
        <v>73</v>
      </c>
      <c r="AY247" s="277" t="s">
        <v>156</v>
      </c>
    </row>
    <row r="248" spans="2:51" s="276" customFormat="1">
      <c r="B248" s="373"/>
      <c r="D248" s="273" t="s">
        <v>164</v>
      </c>
      <c r="E248" s="277" t="s">
        <v>1</v>
      </c>
      <c r="F248" s="278" t="s">
        <v>390</v>
      </c>
      <c r="H248" s="279">
        <v>35.94</v>
      </c>
      <c r="I248" s="102"/>
      <c r="L248" s="373"/>
      <c r="M248" s="374"/>
      <c r="N248" s="375"/>
      <c r="O248" s="375"/>
      <c r="P248" s="375"/>
      <c r="Q248" s="375"/>
      <c r="R248" s="375"/>
      <c r="S248" s="375"/>
      <c r="T248" s="376"/>
      <c r="AT248" s="277" t="s">
        <v>164</v>
      </c>
      <c r="AU248" s="277" t="s">
        <v>83</v>
      </c>
      <c r="AV248" s="276" t="s">
        <v>83</v>
      </c>
      <c r="AW248" s="276" t="s">
        <v>30</v>
      </c>
      <c r="AX248" s="276" t="s">
        <v>73</v>
      </c>
      <c r="AY248" s="277" t="s">
        <v>156</v>
      </c>
    </row>
    <row r="249" spans="2:51" s="276" customFormat="1">
      <c r="B249" s="373"/>
      <c r="D249" s="273" t="s">
        <v>164</v>
      </c>
      <c r="E249" s="277" t="s">
        <v>1</v>
      </c>
      <c r="F249" s="278" t="s">
        <v>1146</v>
      </c>
      <c r="H249" s="279">
        <v>92</v>
      </c>
      <c r="I249" s="102"/>
      <c r="L249" s="373"/>
      <c r="M249" s="374"/>
      <c r="N249" s="375"/>
      <c r="O249" s="375"/>
      <c r="P249" s="375"/>
      <c r="Q249" s="375"/>
      <c r="R249" s="375"/>
      <c r="S249" s="375"/>
      <c r="T249" s="376"/>
      <c r="AT249" s="277" t="s">
        <v>164</v>
      </c>
      <c r="AU249" s="277" t="s">
        <v>83</v>
      </c>
      <c r="AV249" s="276" t="s">
        <v>83</v>
      </c>
      <c r="AW249" s="276" t="s">
        <v>30</v>
      </c>
      <c r="AX249" s="276" t="s">
        <v>73</v>
      </c>
      <c r="AY249" s="277" t="s">
        <v>156</v>
      </c>
    </row>
    <row r="250" spans="2:51" s="276" customFormat="1">
      <c r="B250" s="373"/>
      <c r="D250" s="273" t="s">
        <v>164</v>
      </c>
      <c r="E250" s="277" t="s">
        <v>1</v>
      </c>
      <c r="F250" s="278" t="s">
        <v>451</v>
      </c>
      <c r="H250" s="279">
        <v>12.45</v>
      </c>
      <c r="I250" s="102"/>
      <c r="L250" s="373"/>
      <c r="M250" s="374"/>
      <c r="N250" s="375"/>
      <c r="O250" s="375"/>
      <c r="P250" s="375"/>
      <c r="Q250" s="375"/>
      <c r="R250" s="375"/>
      <c r="S250" s="375"/>
      <c r="T250" s="376"/>
      <c r="AT250" s="277" t="s">
        <v>164</v>
      </c>
      <c r="AU250" s="277" t="s">
        <v>83</v>
      </c>
      <c r="AV250" s="276" t="s">
        <v>83</v>
      </c>
      <c r="AW250" s="276" t="s">
        <v>30</v>
      </c>
      <c r="AX250" s="276" t="s">
        <v>73</v>
      </c>
      <c r="AY250" s="277" t="s">
        <v>156</v>
      </c>
    </row>
    <row r="251" spans="2:51" s="276" customFormat="1">
      <c r="B251" s="373"/>
      <c r="D251" s="273" t="s">
        <v>164</v>
      </c>
      <c r="E251" s="277" t="s">
        <v>1</v>
      </c>
      <c r="F251" s="278" t="s">
        <v>391</v>
      </c>
      <c r="H251" s="279">
        <v>7.5</v>
      </c>
      <c r="I251" s="102"/>
      <c r="L251" s="373"/>
      <c r="M251" s="374"/>
      <c r="N251" s="375"/>
      <c r="O251" s="375"/>
      <c r="P251" s="375"/>
      <c r="Q251" s="375"/>
      <c r="R251" s="375"/>
      <c r="S251" s="375"/>
      <c r="T251" s="376"/>
      <c r="AT251" s="277" t="s">
        <v>164</v>
      </c>
      <c r="AU251" s="277" t="s">
        <v>83</v>
      </c>
      <c r="AV251" s="276" t="s">
        <v>83</v>
      </c>
      <c r="AW251" s="276" t="s">
        <v>30</v>
      </c>
      <c r="AX251" s="276" t="s">
        <v>73</v>
      </c>
      <c r="AY251" s="277" t="s">
        <v>156</v>
      </c>
    </row>
    <row r="252" spans="2:51" s="276" customFormat="1">
      <c r="B252" s="373"/>
      <c r="D252" s="273" t="s">
        <v>164</v>
      </c>
      <c r="E252" s="277" t="s">
        <v>1</v>
      </c>
      <c r="F252" s="278" t="s">
        <v>392</v>
      </c>
      <c r="H252" s="279">
        <v>7.16</v>
      </c>
      <c r="I252" s="102"/>
      <c r="L252" s="373"/>
      <c r="M252" s="374"/>
      <c r="N252" s="375"/>
      <c r="O252" s="375"/>
      <c r="P252" s="375"/>
      <c r="Q252" s="375"/>
      <c r="R252" s="375"/>
      <c r="S252" s="375"/>
      <c r="T252" s="376"/>
      <c r="AT252" s="277" t="s">
        <v>164</v>
      </c>
      <c r="AU252" s="277" t="s">
        <v>83</v>
      </c>
      <c r="AV252" s="276" t="s">
        <v>83</v>
      </c>
      <c r="AW252" s="276" t="s">
        <v>30</v>
      </c>
      <c r="AX252" s="276" t="s">
        <v>73</v>
      </c>
      <c r="AY252" s="277" t="s">
        <v>156</v>
      </c>
    </row>
    <row r="253" spans="2:51" s="276" customFormat="1">
      <c r="B253" s="373"/>
      <c r="D253" s="273" t="s">
        <v>164</v>
      </c>
      <c r="E253" s="277" t="s">
        <v>1</v>
      </c>
      <c r="F253" s="278" t="s">
        <v>393</v>
      </c>
      <c r="H253" s="279">
        <v>15.75</v>
      </c>
      <c r="I253" s="102"/>
      <c r="L253" s="373"/>
      <c r="M253" s="374"/>
      <c r="N253" s="375"/>
      <c r="O253" s="375"/>
      <c r="P253" s="375"/>
      <c r="Q253" s="375"/>
      <c r="R253" s="375"/>
      <c r="S253" s="375"/>
      <c r="T253" s="376"/>
      <c r="AT253" s="277" t="s">
        <v>164</v>
      </c>
      <c r="AU253" s="277" t="s">
        <v>83</v>
      </c>
      <c r="AV253" s="276" t="s">
        <v>83</v>
      </c>
      <c r="AW253" s="276" t="s">
        <v>30</v>
      </c>
      <c r="AX253" s="276" t="s">
        <v>73</v>
      </c>
      <c r="AY253" s="277" t="s">
        <v>156</v>
      </c>
    </row>
    <row r="254" spans="2:51" s="276" customFormat="1">
      <c r="B254" s="373"/>
      <c r="D254" s="273" t="s">
        <v>164</v>
      </c>
      <c r="E254" s="277" t="s">
        <v>1</v>
      </c>
      <c r="F254" s="278" t="s">
        <v>394</v>
      </c>
      <c r="H254" s="279">
        <v>4.2</v>
      </c>
      <c r="I254" s="102"/>
      <c r="L254" s="373"/>
      <c r="M254" s="374"/>
      <c r="N254" s="375"/>
      <c r="O254" s="375"/>
      <c r="P254" s="375"/>
      <c r="Q254" s="375"/>
      <c r="R254" s="375"/>
      <c r="S254" s="375"/>
      <c r="T254" s="376"/>
      <c r="AT254" s="277" t="s">
        <v>164</v>
      </c>
      <c r="AU254" s="277" t="s">
        <v>83</v>
      </c>
      <c r="AV254" s="276" t="s">
        <v>83</v>
      </c>
      <c r="AW254" s="276" t="s">
        <v>30</v>
      </c>
      <c r="AX254" s="276" t="s">
        <v>73</v>
      </c>
      <c r="AY254" s="277" t="s">
        <v>156</v>
      </c>
    </row>
    <row r="255" spans="2:51" s="276" customFormat="1">
      <c r="B255" s="373"/>
      <c r="D255" s="273" t="s">
        <v>164</v>
      </c>
      <c r="E255" s="277" t="s">
        <v>1</v>
      </c>
      <c r="F255" s="278" t="s">
        <v>395</v>
      </c>
      <c r="H255" s="279">
        <v>7.2</v>
      </c>
      <c r="I255" s="102"/>
      <c r="L255" s="373"/>
      <c r="M255" s="374"/>
      <c r="N255" s="375"/>
      <c r="O255" s="375"/>
      <c r="P255" s="375"/>
      <c r="Q255" s="375"/>
      <c r="R255" s="375"/>
      <c r="S255" s="375"/>
      <c r="T255" s="376"/>
      <c r="AT255" s="277" t="s">
        <v>164</v>
      </c>
      <c r="AU255" s="277" t="s">
        <v>83</v>
      </c>
      <c r="AV255" s="276" t="s">
        <v>83</v>
      </c>
      <c r="AW255" s="276" t="s">
        <v>30</v>
      </c>
      <c r="AX255" s="276" t="s">
        <v>73</v>
      </c>
      <c r="AY255" s="277" t="s">
        <v>156</v>
      </c>
    </row>
    <row r="256" spans="2:51" s="276" customFormat="1">
      <c r="B256" s="373"/>
      <c r="D256" s="273" t="s">
        <v>164</v>
      </c>
      <c r="E256" s="277" t="s">
        <v>1</v>
      </c>
      <c r="F256" s="278" t="s">
        <v>396</v>
      </c>
      <c r="H256" s="279">
        <v>7.5</v>
      </c>
      <c r="I256" s="102"/>
      <c r="L256" s="373"/>
      <c r="M256" s="374"/>
      <c r="N256" s="375"/>
      <c r="O256" s="375"/>
      <c r="P256" s="375"/>
      <c r="Q256" s="375"/>
      <c r="R256" s="375"/>
      <c r="S256" s="375"/>
      <c r="T256" s="376"/>
      <c r="AT256" s="277" t="s">
        <v>164</v>
      </c>
      <c r="AU256" s="277" t="s">
        <v>83</v>
      </c>
      <c r="AV256" s="276" t="s">
        <v>83</v>
      </c>
      <c r="AW256" s="276" t="s">
        <v>30</v>
      </c>
      <c r="AX256" s="276" t="s">
        <v>73</v>
      </c>
      <c r="AY256" s="277" t="s">
        <v>156</v>
      </c>
    </row>
    <row r="257" spans="1:65" s="280" customFormat="1">
      <c r="B257" s="377"/>
      <c r="D257" s="273" t="s">
        <v>164</v>
      </c>
      <c r="E257" s="281" t="s">
        <v>1</v>
      </c>
      <c r="F257" s="282" t="s">
        <v>167</v>
      </c>
      <c r="H257" s="283">
        <v>1321.7100000000003</v>
      </c>
      <c r="I257" s="108"/>
      <c r="L257" s="377"/>
      <c r="M257" s="378"/>
      <c r="N257" s="379"/>
      <c r="O257" s="379"/>
      <c r="P257" s="379"/>
      <c r="Q257" s="379"/>
      <c r="R257" s="379"/>
      <c r="S257" s="379"/>
      <c r="T257" s="380"/>
      <c r="AT257" s="281" t="s">
        <v>164</v>
      </c>
      <c r="AU257" s="281" t="s">
        <v>83</v>
      </c>
      <c r="AV257" s="280" t="s">
        <v>163</v>
      </c>
      <c r="AW257" s="280" t="s">
        <v>30</v>
      </c>
      <c r="AX257" s="280" t="s">
        <v>73</v>
      </c>
      <c r="AY257" s="281" t="s">
        <v>156</v>
      </c>
    </row>
    <row r="258" spans="1:65" s="276" customFormat="1">
      <c r="B258" s="373"/>
      <c r="D258" s="273" t="s">
        <v>164</v>
      </c>
      <c r="E258" s="277" t="s">
        <v>1</v>
      </c>
      <c r="F258" s="278" t="s">
        <v>1147</v>
      </c>
      <c r="H258" s="279">
        <v>660.85500000000002</v>
      </c>
      <c r="I258" s="102"/>
      <c r="L258" s="373"/>
      <c r="M258" s="374"/>
      <c r="N258" s="375"/>
      <c r="O258" s="375"/>
      <c r="P258" s="375"/>
      <c r="Q258" s="375"/>
      <c r="R258" s="375"/>
      <c r="S258" s="375"/>
      <c r="T258" s="376"/>
      <c r="AT258" s="277" t="s">
        <v>164</v>
      </c>
      <c r="AU258" s="277" t="s">
        <v>83</v>
      </c>
      <c r="AV258" s="276" t="s">
        <v>83</v>
      </c>
      <c r="AW258" s="276" t="s">
        <v>30</v>
      </c>
      <c r="AX258" s="276" t="s">
        <v>73</v>
      </c>
      <c r="AY258" s="277" t="s">
        <v>156</v>
      </c>
    </row>
    <row r="259" spans="1:65" s="280" customFormat="1">
      <c r="B259" s="377"/>
      <c r="D259" s="273" t="s">
        <v>164</v>
      </c>
      <c r="E259" s="281" t="s">
        <v>1</v>
      </c>
      <c r="F259" s="282" t="s">
        <v>167</v>
      </c>
      <c r="H259" s="283">
        <v>660.85500000000002</v>
      </c>
      <c r="I259" s="108"/>
      <c r="L259" s="377"/>
      <c r="M259" s="378"/>
      <c r="N259" s="379"/>
      <c r="O259" s="379"/>
      <c r="P259" s="379"/>
      <c r="Q259" s="379"/>
      <c r="R259" s="379"/>
      <c r="S259" s="379"/>
      <c r="T259" s="380"/>
      <c r="AT259" s="281" t="s">
        <v>164</v>
      </c>
      <c r="AU259" s="281" t="s">
        <v>83</v>
      </c>
      <c r="AV259" s="280" t="s">
        <v>163</v>
      </c>
      <c r="AW259" s="280" t="s">
        <v>30</v>
      </c>
      <c r="AX259" s="280" t="s">
        <v>81</v>
      </c>
      <c r="AY259" s="281" t="s">
        <v>156</v>
      </c>
    </row>
    <row r="260" spans="1:65" s="260" customFormat="1" ht="22.9" customHeight="1">
      <c r="B260" s="356"/>
      <c r="D260" s="261" t="s">
        <v>72</v>
      </c>
      <c r="E260" s="264" t="s">
        <v>654</v>
      </c>
      <c r="F260" s="264" t="s">
        <v>655</v>
      </c>
      <c r="I260" s="79"/>
      <c r="J260" s="265">
        <f>BK260</f>
        <v>0</v>
      </c>
      <c r="L260" s="356"/>
      <c r="M260" s="357"/>
      <c r="N260" s="358"/>
      <c r="O260" s="358"/>
      <c r="P260" s="359">
        <f>SUM(P261:P266)</f>
        <v>0</v>
      </c>
      <c r="Q260" s="358"/>
      <c r="R260" s="359">
        <f>SUM(R261:R266)</f>
        <v>0</v>
      </c>
      <c r="S260" s="358"/>
      <c r="T260" s="360">
        <f>SUM(T261:T266)</f>
        <v>0</v>
      </c>
      <c r="AR260" s="261" t="s">
        <v>81</v>
      </c>
      <c r="AT260" s="361" t="s">
        <v>72</v>
      </c>
      <c r="AU260" s="361" t="s">
        <v>81</v>
      </c>
      <c r="AY260" s="261" t="s">
        <v>156</v>
      </c>
      <c r="BK260" s="362">
        <f>SUM(BK261:BK266)</f>
        <v>0</v>
      </c>
    </row>
    <row r="261" spans="1:65" s="168" customFormat="1" ht="33" customHeight="1">
      <c r="A261" s="162"/>
      <c r="B261" s="163"/>
      <c r="C261" s="266" t="s">
        <v>216</v>
      </c>
      <c r="D261" s="266" t="s">
        <v>158</v>
      </c>
      <c r="E261" s="267" t="s">
        <v>1187</v>
      </c>
      <c r="F261" s="268" t="s">
        <v>1188</v>
      </c>
      <c r="G261" s="269" t="s">
        <v>659</v>
      </c>
      <c r="H261" s="270">
        <v>67.75</v>
      </c>
      <c r="I261" s="87"/>
      <c r="J261" s="271">
        <f>ROUND(I261*H261,2)</f>
        <v>0</v>
      </c>
      <c r="K261" s="268" t="s">
        <v>162</v>
      </c>
      <c r="L261" s="163"/>
      <c r="M261" s="363" t="s">
        <v>1</v>
      </c>
      <c r="N261" s="364" t="s">
        <v>38</v>
      </c>
      <c r="O261" s="210"/>
      <c r="P261" s="365">
        <f>O261*H261</f>
        <v>0</v>
      </c>
      <c r="Q261" s="365">
        <v>0</v>
      </c>
      <c r="R261" s="365">
        <f>Q261*H261</f>
        <v>0</v>
      </c>
      <c r="S261" s="365">
        <v>0</v>
      </c>
      <c r="T261" s="366">
        <f>S261*H261</f>
        <v>0</v>
      </c>
      <c r="U261" s="162"/>
      <c r="V261" s="162"/>
      <c r="W261" s="162"/>
      <c r="X261" s="162"/>
      <c r="Y261" s="162"/>
      <c r="Z261" s="162"/>
      <c r="AA261" s="162"/>
      <c r="AB261" s="162"/>
      <c r="AC261" s="162"/>
      <c r="AD261" s="162"/>
      <c r="AE261" s="162"/>
      <c r="AR261" s="367" t="s">
        <v>163</v>
      </c>
      <c r="AT261" s="367" t="s">
        <v>158</v>
      </c>
      <c r="AU261" s="367" t="s">
        <v>83</v>
      </c>
      <c r="AY261" s="141" t="s">
        <v>156</v>
      </c>
      <c r="BE261" s="368">
        <f>IF(N261="základní",J261,0)</f>
        <v>0</v>
      </c>
      <c r="BF261" s="368">
        <f>IF(N261="snížená",J261,0)</f>
        <v>0</v>
      </c>
      <c r="BG261" s="368">
        <f>IF(N261="zákl. přenesená",J261,0)</f>
        <v>0</v>
      </c>
      <c r="BH261" s="368">
        <f>IF(N261="sníž. přenesená",J261,0)</f>
        <v>0</v>
      </c>
      <c r="BI261" s="368">
        <f>IF(N261="nulová",J261,0)</f>
        <v>0</v>
      </c>
      <c r="BJ261" s="141" t="s">
        <v>81</v>
      </c>
      <c r="BK261" s="368">
        <f>ROUND(I261*H261,2)</f>
        <v>0</v>
      </c>
      <c r="BL261" s="141" t="s">
        <v>163</v>
      </c>
      <c r="BM261" s="367" t="s">
        <v>219</v>
      </c>
    </row>
    <row r="262" spans="1:65" s="168" customFormat="1" ht="24.2" customHeight="1">
      <c r="A262" s="162"/>
      <c r="B262" s="163"/>
      <c r="C262" s="266" t="s">
        <v>187</v>
      </c>
      <c r="D262" s="266" t="s">
        <v>158</v>
      </c>
      <c r="E262" s="267" t="s">
        <v>661</v>
      </c>
      <c r="F262" s="268" t="s">
        <v>662</v>
      </c>
      <c r="G262" s="269" t="s">
        <v>659</v>
      </c>
      <c r="H262" s="270">
        <v>67.75</v>
      </c>
      <c r="I262" s="87"/>
      <c r="J262" s="271">
        <f>ROUND(I262*H262,2)</f>
        <v>0</v>
      </c>
      <c r="K262" s="268" t="s">
        <v>162</v>
      </c>
      <c r="L262" s="163"/>
      <c r="M262" s="363" t="s">
        <v>1</v>
      </c>
      <c r="N262" s="364" t="s">
        <v>38</v>
      </c>
      <c r="O262" s="210"/>
      <c r="P262" s="365">
        <f>O262*H262</f>
        <v>0</v>
      </c>
      <c r="Q262" s="365">
        <v>0</v>
      </c>
      <c r="R262" s="365">
        <f>Q262*H262</f>
        <v>0</v>
      </c>
      <c r="S262" s="365">
        <v>0</v>
      </c>
      <c r="T262" s="366">
        <f>S262*H262</f>
        <v>0</v>
      </c>
      <c r="U262" s="162"/>
      <c r="V262" s="162"/>
      <c r="W262" s="162"/>
      <c r="X262" s="162"/>
      <c r="Y262" s="162"/>
      <c r="Z262" s="162"/>
      <c r="AA262" s="162"/>
      <c r="AB262" s="162"/>
      <c r="AC262" s="162"/>
      <c r="AD262" s="162"/>
      <c r="AE262" s="162"/>
      <c r="AR262" s="367" t="s">
        <v>163</v>
      </c>
      <c r="AT262" s="367" t="s">
        <v>158</v>
      </c>
      <c r="AU262" s="367" t="s">
        <v>83</v>
      </c>
      <c r="AY262" s="141" t="s">
        <v>156</v>
      </c>
      <c r="BE262" s="368">
        <f>IF(N262="základní",J262,0)</f>
        <v>0</v>
      </c>
      <c r="BF262" s="368">
        <f>IF(N262="snížená",J262,0)</f>
        <v>0</v>
      </c>
      <c r="BG262" s="368">
        <f>IF(N262="zákl. přenesená",J262,0)</f>
        <v>0</v>
      </c>
      <c r="BH262" s="368">
        <f>IF(N262="sníž. přenesená",J262,0)</f>
        <v>0</v>
      </c>
      <c r="BI262" s="368">
        <f>IF(N262="nulová",J262,0)</f>
        <v>0</v>
      </c>
      <c r="BJ262" s="141" t="s">
        <v>81</v>
      </c>
      <c r="BK262" s="368">
        <f>ROUND(I262*H262,2)</f>
        <v>0</v>
      </c>
      <c r="BL262" s="141" t="s">
        <v>163</v>
      </c>
      <c r="BM262" s="367" t="s">
        <v>223</v>
      </c>
    </row>
    <row r="263" spans="1:65" s="168" customFormat="1" ht="24.2" customHeight="1">
      <c r="A263" s="162"/>
      <c r="B263" s="163"/>
      <c r="C263" s="266" t="s">
        <v>224</v>
      </c>
      <c r="D263" s="266" t="s">
        <v>158</v>
      </c>
      <c r="E263" s="267" t="s">
        <v>665</v>
      </c>
      <c r="F263" s="268" t="s">
        <v>666</v>
      </c>
      <c r="G263" s="269" t="s">
        <v>659</v>
      </c>
      <c r="H263" s="270">
        <v>677.5</v>
      </c>
      <c r="I263" s="87"/>
      <c r="J263" s="271">
        <f>ROUND(I263*H263,2)</f>
        <v>0</v>
      </c>
      <c r="K263" s="268" t="s">
        <v>162</v>
      </c>
      <c r="L263" s="163"/>
      <c r="M263" s="363" t="s">
        <v>1</v>
      </c>
      <c r="N263" s="364" t="s">
        <v>38</v>
      </c>
      <c r="O263" s="210"/>
      <c r="P263" s="365">
        <f>O263*H263</f>
        <v>0</v>
      </c>
      <c r="Q263" s="365">
        <v>0</v>
      </c>
      <c r="R263" s="365">
        <f>Q263*H263</f>
        <v>0</v>
      </c>
      <c r="S263" s="365">
        <v>0</v>
      </c>
      <c r="T263" s="366">
        <f>S263*H263</f>
        <v>0</v>
      </c>
      <c r="U263" s="162"/>
      <c r="V263" s="162"/>
      <c r="W263" s="162"/>
      <c r="X263" s="162"/>
      <c r="Y263" s="162"/>
      <c r="Z263" s="162"/>
      <c r="AA263" s="162"/>
      <c r="AB263" s="162"/>
      <c r="AC263" s="162"/>
      <c r="AD263" s="162"/>
      <c r="AE263" s="162"/>
      <c r="AR263" s="367" t="s">
        <v>163</v>
      </c>
      <c r="AT263" s="367" t="s">
        <v>158</v>
      </c>
      <c r="AU263" s="367" t="s">
        <v>83</v>
      </c>
      <c r="AY263" s="141" t="s">
        <v>156</v>
      </c>
      <c r="BE263" s="368">
        <f>IF(N263="základní",J263,0)</f>
        <v>0</v>
      </c>
      <c r="BF263" s="368">
        <f>IF(N263="snížená",J263,0)</f>
        <v>0</v>
      </c>
      <c r="BG263" s="368">
        <f>IF(N263="zákl. přenesená",J263,0)</f>
        <v>0</v>
      </c>
      <c r="BH263" s="368">
        <f>IF(N263="sníž. přenesená",J263,0)</f>
        <v>0</v>
      </c>
      <c r="BI263" s="368">
        <f>IF(N263="nulová",J263,0)</f>
        <v>0</v>
      </c>
      <c r="BJ263" s="141" t="s">
        <v>81</v>
      </c>
      <c r="BK263" s="368">
        <f>ROUND(I263*H263,2)</f>
        <v>0</v>
      </c>
      <c r="BL263" s="141" t="s">
        <v>163</v>
      </c>
      <c r="BM263" s="367" t="s">
        <v>231</v>
      </c>
    </row>
    <row r="264" spans="1:65" s="276" customFormat="1">
      <c r="B264" s="373"/>
      <c r="D264" s="273" t="s">
        <v>164</v>
      </c>
      <c r="E264" s="277" t="s">
        <v>1</v>
      </c>
      <c r="F264" s="278" t="s">
        <v>1189</v>
      </c>
      <c r="H264" s="279">
        <v>677.5</v>
      </c>
      <c r="I264" s="102"/>
      <c r="L264" s="373"/>
      <c r="M264" s="374"/>
      <c r="N264" s="375"/>
      <c r="O264" s="375"/>
      <c r="P264" s="375"/>
      <c r="Q264" s="375"/>
      <c r="R264" s="375"/>
      <c r="S264" s="375"/>
      <c r="T264" s="376"/>
      <c r="AT264" s="277" t="s">
        <v>164</v>
      </c>
      <c r="AU264" s="277" t="s">
        <v>83</v>
      </c>
      <c r="AV264" s="276" t="s">
        <v>83</v>
      </c>
      <c r="AW264" s="276" t="s">
        <v>30</v>
      </c>
      <c r="AX264" s="276" t="s">
        <v>73</v>
      </c>
      <c r="AY264" s="277" t="s">
        <v>156</v>
      </c>
    </row>
    <row r="265" spans="1:65" s="280" customFormat="1">
      <c r="B265" s="377"/>
      <c r="D265" s="273" t="s">
        <v>164</v>
      </c>
      <c r="E265" s="281" t="s">
        <v>1</v>
      </c>
      <c r="F265" s="282" t="s">
        <v>167</v>
      </c>
      <c r="H265" s="283">
        <v>677.5</v>
      </c>
      <c r="I265" s="108"/>
      <c r="L265" s="377"/>
      <c r="M265" s="378"/>
      <c r="N265" s="379"/>
      <c r="O265" s="379"/>
      <c r="P265" s="379"/>
      <c r="Q265" s="379"/>
      <c r="R265" s="379"/>
      <c r="S265" s="379"/>
      <c r="T265" s="380"/>
      <c r="AT265" s="281" t="s">
        <v>164</v>
      </c>
      <c r="AU265" s="281" t="s">
        <v>83</v>
      </c>
      <c r="AV265" s="280" t="s">
        <v>163</v>
      </c>
      <c r="AW265" s="280" t="s">
        <v>30</v>
      </c>
      <c r="AX265" s="280" t="s">
        <v>81</v>
      </c>
      <c r="AY265" s="281" t="s">
        <v>156</v>
      </c>
    </row>
    <row r="266" spans="1:65" s="168" customFormat="1" ht="33" customHeight="1">
      <c r="A266" s="162"/>
      <c r="B266" s="163"/>
      <c r="C266" s="266" t="s">
        <v>197</v>
      </c>
      <c r="D266" s="266" t="s">
        <v>158</v>
      </c>
      <c r="E266" s="267" t="s">
        <v>669</v>
      </c>
      <c r="F266" s="268" t="s">
        <v>670</v>
      </c>
      <c r="G266" s="269" t="s">
        <v>659</v>
      </c>
      <c r="H266" s="270">
        <v>67.75</v>
      </c>
      <c r="I266" s="87"/>
      <c r="J266" s="271">
        <f>ROUND(I266*H266,2)</f>
        <v>0</v>
      </c>
      <c r="K266" s="268" t="s">
        <v>162</v>
      </c>
      <c r="L266" s="163"/>
      <c r="M266" s="363" t="s">
        <v>1</v>
      </c>
      <c r="N266" s="364" t="s">
        <v>38</v>
      </c>
      <c r="O266" s="210"/>
      <c r="P266" s="365">
        <f>O266*H266</f>
        <v>0</v>
      </c>
      <c r="Q266" s="365">
        <v>0</v>
      </c>
      <c r="R266" s="365">
        <f>Q266*H266</f>
        <v>0</v>
      </c>
      <c r="S266" s="365">
        <v>0</v>
      </c>
      <c r="T266" s="366">
        <f>S266*H266</f>
        <v>0</v>
      </c>
      <c r="U266" s="162"/>
      <c r="V266" s="162"/>
      <c r="W266" s="162"/>
      <c r="X266" s="162"/>
      <c r="Y266" s="162"/>
      <c r="Z266" s="162"/>
      <c r="AA266" s="162"/>
      <c r="AB266" s="162"/>
      <c r="AC266" s="162"/>
      <c r="AD266" s="162"/>
      <c r="AE266" s="162"/>
      <c r="AR266" s="367" t="s">
        <v>163</v>
      </c>
      <c r="AT266" s="367" t="s">
        <v>158</v>
      </c>
      <c r="AU266" s="367" t="s">
        <v>83</v>
      </c>
      <c r="AY266" s="141" t="s">
        <v>156</v>
      </c>
      <c r="BE266" s="368">
        <f>IF(N266="základní",J266,0)</f>
        <v>0</v>
      </c>
      <c r="BF266" s="368">
        <f>IF(N266="snížená",J266,0)</f>
        <v>0</v>
      </c>
      <c r="BG266" s="368">
        <f>IF(N266="zákl. přenesená",J266,0)</f>
        <v>0</v>
      </c>
      <c r="BH266" s="368">
        <f>IF(N266="sníž. přenesená",J266,0)</f>
        <v>0</v>
      </c>
      <c r="BI266" s="368">
        <f>IF(N266="nulová",J266,0)</f>
        <v>0</v>
      </c>
      <c r="BJ266" s="141" t="s">
        <v>81</v>
      </c>
      <c r="BK266" s="368">
        <f>ROUND(I266*H266,2)</f>
        <v>0</v>
      </c>
      <c r="BL266" s="141" t="s">
        <v>163</v>
      </c>
      <c r="BM266" s="367" t="s">
        <v>238</v>
      </c>
    </row>
    <row r="267" spans="1:65" s="260" customFormat="1" ht="22.9" customHeight="1">
      <c r="B267" s="356"/>
      <c r="D267" s="261" t="s">
        <v>72</v>
      </c>
      <c r="E267" s="264" t="s">
        <v>672</v>
      </c>
      <c r="F267" s="264" t="s">
        <v>673</v>
      </c>
      <c r="I267" s="79"/>
      <c r="J267" s="265">
        <f>BK267</f>
        <v>0</v>
      </c>
      <c r="L267" s="356"/>
      <c r="M267" s="357"/>
      <c r="N267" s="358"/>
      <c r="O267" s="358"/>
      <c r="P267" s="359">
        <f>P268</f>
        <v>0</v>
      </c>
      <c r="Q267" s="358"/>
      <c r="R267" s="359">
        <f>R268</f>
        <v>0</v>
      </c>
      <c r="S267" s="358"/>
      <c r="T267" s="360">
        <f>T268</f>
        <v>0</v>
      </c>
      <c r="AR267" s="261" t="s">
        <v>81</v>
      </c>
      <c r="AT267" s="361" t="s">
        <v>72</v>
      </c>
      <c r="AU267" s="361" t="s">
        <v>81</v>
      </c>
      <c r="AY267" s="261" t="s">
        <v>156</v>
      </c>
      <c r="BK267" s="362">
        <f>BK268</f>
        <v>0</v>
      </c>
    </row>
    <row r="268" spans="1:65" s="168" customFormat="1" ht="16.5" customHeight="1">
      <c r="A268" s="162"/>
      <c r="B268" s="163"/>
      <c r="C268" s="266" t="s">
        <v>8</v>
      </c>
      <c r="D268" s="266" t="s">
        <v>158</v>
      </c>
      <c r="E268" s="267" t="s">
        <v>1190</v>
      </c>
      <c r="F268" s="268" t="s">
        <v>1191</v>
      </c>
      <c r="G268" s="269" t="s">
        <v>659</v>
      </c>
      <c r="H268" s="270">
        <v>24.193999999999999</v>
      </c>
      <c r="I268" s="87"/>
      <c r="J268" s="271">
        <f>ROUND(I268*H268,2)</f>
        <v>0</v>
      </c>
      <c r="K268" s="268" t="s">
        <v>162</v>
      </c>
      <c r="L268" s="163"/>
      <c r="M268" s="363" t="s">
        <v>1</v>
      </c>
      <c r="N268" s="364" t="s">
        <v>38</v>
      </c>
      <c r="O268" s="210"/>
      <c r="P268" s="365">
        <f>O268*H268</f>
        <v>0</v>
      </c>
      <c r="Q268" s="365">
        <v>0</v>
      </c>
      <c r="R268" s="365">
        <f>Q268*H268</f>
        <v>0</v>
      </c>
      <c r="S268" s="365">
        <v>0</v>
      </c>
      <c r="T268" s="366">
        <f>S268*H268</f>
        <v>0</v>
      </c>
      <c r="U268" s="162"/>
      <c r="V268" s="162"/>
      <c r="W268" s="162"/>
      <c r="X268" s="162"/>
      <c r="Y268" s="162"/>
      <c r="Z268" s="162"/>
      <c r="AA268" s="162"/>
      <c r="AB268" s="162"/>
      <c r="AC268" s="162"/>
      <c r="AD268" s="162"/>
      <c r="AE268" s="162"/>
      <c r="AR268" s="367" t="s">
        <v>163</v>
      </c>
      <c r="AT268" s="367" t="s">
        <v>158</v>
      </c>
      <c r="AU268" s="367" t="s">
        <v>83</v>
      </c>
      <c r="AY268" s="141" t="s">
        <v>156</v>
      </c>
      <c r="BE268" s="368">
        <f>IF(N268="základní",J268,0)</f>
        <v>0</v>
      </c>
      <c r="BF268" s="368">
        <f>IF(N268="snížená",J268,0)</f>
        <v>0</v>
      </c>
      <c r="BG268" s="368">
        <f>IF(N268="zákl. přenesená",J268,0)</f>
        <v>0</v>
      </c>
      <c r="BH268" s="368">
        <f>IF(N268="sníž. přenesená",J268,0)</f>
        <v>0</v>
      </c>
      <c r="BI268" s="368">
        <f>IF(N268="nulová",J268,0)</f>
        <v>0</v>
      </c>
      <c r="BJ268" s="141" t="s">
        <v>81</v>
      </c>
      <c r="BK268" s="368">
        <f>ROUND(I268*H268,2)</f>
        <v>0</v>
      </c>
      <c r="BL268" s="141" t="s">
        <v>163</v>
      </c>
      <c r="BM268" s="367" t="s">
        <v>397</v>
      </c>
    </row>
    <row r="269" spans="1:65" s="260" customFormat="1" ht="25.9" customHeight="1">
      <c r="B269" s="356"/>
      <c r="D269" s="261" t="s">
        <v>72</v>
      </c>
      <c r="E269" s="262" t="s">
        <v>678</v>
      </c>
      <c r="F269" s="262" t="s">
        <v>679</v>
      </c>
      <c r="I269" s="79"/>
      <c r="J269" s="263">
        <f>BK269</f>
        <v>0</v>
      </c>
      <c r="L269" s="356"/>
      <c r="M269" s="357"/>
      <c r="N269" s="358"/>
      <c r="O269" s="358"/>
      <c r="P269" s="359">
        <f>P270+P384</f>
        <v>0</v>
      </c>
      <c r="Q269" s="358"/>
      <c r="R269" s="359">
        <f>R270+R384</f>
        <v>1.1381776000000001</v>
      </c>
      <c r="S269" s="358"/>
      <c r="T269" s="360">
        <f>T270+T384</f>
        <v>0.20486504999999999</v>
      </c>
      <c r="AR269" s="261" t="s">
        <v>83</v>
      </c>
      <c r="AT269" s="361" t="s">
        <v>72</v>
      </c>
      <c r="AU269" s="361" t="s">
        <v>73</v>
      </c>
      <c r="AY269" s="261" t="s">
        <v>156</v>
      </c>
      <c r="BK269" s="362">
        <f>BK270+BK384</f>
        <v>0</v>
      </c>
    </row>
    <row r="270" spans="1:65" s="260" customFormat="1" ht="22.9" customHeight="1">
      <c r="B270" s="356"/>
      <c r="D270" s="261" t="s">
        <v>72</v>
      </c>
      <c r="E270" s="264" t="s">
        <v>865</v>
      </c>
      <c r="F270" s="264" t="s">
        <v>866</v>
      </c>
      <c r="I270" s="79"/>
      <c r="J270" s="265">
        <f>BK270</f>
        <v>0</v>
      </c>
      <c r="L270" s="356"/>
      <c r="M270" s="357"/>
      <c r="N270" s="358"/>
      <c r="O270" s="358"/>
      <c r="P270" s="359">
        <f>SUM(P271:P383)</f>
        <v>0</v>
      </c>
      <c r="Q270" s="358"/>
      <c r="R270" s="359">
        <f>SUM(R271:R383)</f>
        <v>0.17332929999999999</v>
      </c>
      <c r="S270" s="358"/>
      <c r="T270" s="360">
        <f>SUM(T271:T383)</f>
        <v>0</v>
      </c>
      <c r="AR270" s="261" t="s">
        <v>83</v>
      </c>
      <c r="AT270" s="361" t="s">
        <v>72</v>
      </c>
      <c r="AU270" s="361" t="s">
        <v>81</v>
      </c>
      <c r="AY270" s="261" t="s">
        <v>156</v>
      </c>
      <c r="BK270" s="362">
        <f>SUM(BK271:BK383)</f>
        <v>0</v>
      </c>
    </row>
    <row r="271" spans="1:65" s="168" customFormat="1" ht="24.2" customHeight="1">
      <c r="A271" s="162"/>
      <c r="B271" s="163"/>
      <c r="C271" s="266" t="s">
        <v>201</v>
      </c>
      <c r="D271" s="266" t="s">
        <v>158</v>
      </c>
      <c r="E271" s="267" t="s">
        <v>1192</v>
      </c>
      <c r="F271" s="268" t="s">
        <v>1193</v>
      </c>
      <c r="G271" s="269" t="s">
        <v>161</v>
      </c>
      <c r="H271" s="270">
        <v>60.8</v>
      </c>
      <c r="I271" s="87"/>
      <c r="J271" s="271">
        <f>ROUND(I271*H271,2)</f>
        <v>0</v>
      </c>
      <c r="K271" s="268" t="s">
        <v>162</v>
      </c>
      <c r="L271" s="163"/>
      <c r="M271" s="363" t="s">
        <v>1</v>
      </c>
      <c r="N271" s="364" t="s">
        <v>38</v>
      </c>
      <c r="O271" s="210"/>
      <c r="P271" s="365">
        <f>O271*H271</f>
        <v>0</v>
      </c>
      <c r="Q271" s="365">
        <v>2.7E-4</v>
      </c>
      <c r="R271" s="365">
        <f>Q271*H271</f>
        <v>1.6416E-2</v>
      </c>
      <c r="S271" s="365">
        <v>0</v>
      </c>
      <c r="T271" s="366">
        <f>S271*H271</f>
        <v>0</v>
      </c>
      <c r="U271" s="162"/>
      <c r="V271" s="162"/>
      <c r="W271" s="162"/>
      <c r="X271" s="162"/>
      <c r="Y271" s="162"/>
      <c r="Z271" s="162"/>
      <c r="AA271" s="162"/>
      <c r="AB271" s="162"/>
      <c r="AC271" s="162"/>
      <c r="AD271" s="162"/>
      <c r="AE271" s="162"/>
      <c r="AR271" s="367" t="s">
        <v>201</v>
      </c>
      <c r="AT271" s="367" t="s">
        <v>158</v>
      </c>
      <c r="AU271" s="367" t="s">
        <v>83</v>
      </c>
      <c r="AY271" s="141" t="s">
        <v>156</v>
      </c>
      <c r="BE271" s="368">
        <f>IF(N271="základní",J271,0)</f>
        <v>0</v>
      </c>
      <c r="BF271" s="368">
        <f>IF(N271="snížená",J271,0)</f>
        <v>0</v>
      </c>
      <c r="BG271" s="368">
        <f>IF(N271="zákl. přenesená",J271,0)</f>
        <v>0</v>
      </c>
      <c r="BH271" s="368">
        <f>IF(N271="sníž. přenesená",J271,0)</f>
        <v>0</v>
      </c>
      <c r="BI271" s="368">
        <f>IF(N271="nulová",J271,0)</f>
        <v>0</v>
      </c>
      <c r="BJ271" s="141" t="s">
        <v>81</v>
      </c>
      <c r="BK271" s="368">
        <f>ROUND(I271*H271,2)</f>
        <v>0</v>
      </c>
      <c r="BL271" s="141" t="s">
        <v>201</v>
      </c>
      <c r="BM271" s="367" t="s">
        <v>247</v>
      </c>
    </row>
    <row r="272" spans="1:65" s="272" customFormat="1" ht="22.5">
      <c r="B272" s="369"/>
      <c r="D272" s="273" t="s">
        <v>164</v>
      </c>
      <c r="E272" s="274" t="s">
        <v>1</v>
      </c>
      <c r="F272" s="275" t="s">
        <v>1145</v>
      </c>
      <c r="H272" s="274" t="s">
        <v>1</v>
      </c>
      <c r="I272" s="96"/>
      <c r="L272" s="369"/>
      <c r="M272" s="370"/>
      <c r="N272" s="371"/>
      <c r="O272" s="371"/>
      <c r="P272" s="371"/>
      <c r="Q272" s="371"/>
      <c r="R272" s="371"/>
      <c r="S272" s="371"/>
      <c r="T272" s="372"/>
      <c r="AT272" s="274" t="s">
        <v>164</v>
      </c>
      <c r="AU272" s="274" t="s">
        <v>83</v>
      </c>
      <c r="AV272" s="272" t="s">
        <v>81</v>
      </c>
      <c r="AW272" s="272" t="s">
        <v>30</v>
      </c>
      <c r="AX272" s="272" t="s">
        <v>73</v>
      </c>
      <c r="AY272" s="274" t="s">
        <v>156</v>
      </c>
    </row>
    <row r="273" spans="1:65" s="276" customFormat="1">
      <c r="B273" s="373"/>
      <c r="D273" s="273" t="s">
        <v>164</v>
      </c>
      <c r="E273" s="277" t="s">
        <v>1</v>
      </c>
      <c r="F273" s="278" t="s">
        <v>526</v>
      </c>
      <c r="H273" s="279">
        <v>43.2</v>
      </c>
      <c r="I273" s="102"/>
      <c r="L273" s="373"/>
      <c r="M273" s="374"/>
      <c r="N273" s="375"/>
      <c r="O273" s="375"/>
      <c r="P273" s="375"/>
      <c r="Q273" s="375"/>
      <c r="R273" s="375"/>
      <c r="S273" s="375"/>
      <c r="T273" s="376"/>
      <c r="AT273" s="277" t="s">
        <v>164</v>
      </c>
      <c r="AU273" s="277" t="s">
        <v>83</v>
      </c>
      <c r="AV273" s="276" t="s">
        <v>83</v>
      </c>
      <c r="AW273" s="276" t="s">
        <v>30</v>
      </c>
      <c r="AX273" s="276" t="s">
        <v>73</v>
      </c>
      <c r="AY273" s="277" t="s">
        <v>156</v>
      </c>
    </row>
    <row r="274" spans="1:65" s="276" customFormat="1">
      <c r="B274" s="373"/>
      <c r="D274" s="273" t="s">
        <v>164</v>
      </c>
      <c r="E274" s="277" t="s">
        <v>1</v>
      </c>
      <c r="F274" s="278" t="s">
        <v>529</v>
      </c>
      <c r="H274" s="279">
        <v>7.2</v>
      </c>
      <c r="I274" s="102"/>
      <c r="L274" s="373"/>
      <c r="M274" s="374"/>
      <c r="N274" s="375"/>
      <c r="O274" s="375"/>
      <c r="P274" s="375"/>
      <c r="Q274" s="375"/>
      <c r="R274" s="375"/>
      <c r="S274" s="375"/>
      <c r="T274" s="376"/>
      <c r="AT274" s="277" t="s">
        <v>164</v>
      </c>
      <c r="AU274" s="277" t="s">
        <v>83</v>
      </c>
      <c r="AV274" s="276" t="s">
        <v>83</v>
      </c>
      <c r="AW274" s="276" t="s">
        <v>30</v>
      </c>
      <c r="AX274" s="276" t="s">
        <v>73</v>
      </c>
      <c r="AY274" s="277" t="s">
        <v>156</v>
      </c>
    </row>
    <row r="275" spans="1:65" s="276" customFormat="1">
      <c r="B275" s="373"/>
      <c r="D275" s="273" t="s">
        <v>164</v>
      </c>
      <c r="E275" s="277" t="s">
        <v>1</v>
      </c>
      <c r="F275" s="278" t="s">
        <v>531</v>
      </c>
      <c r="H275" s="279">
        <v>5</v>
      </c>
      <c r="I275" s="102"/>
      <c r="L275" s="373"/>
      <c r="M275" s="374"/>
      <c r="N275" s="375"/>
      <c r="O275" s="375"/>
      <c r="P275" s="375"/>
      <c r="Q275" s="375"/>
      <c r="R275" s="375"/>
      <c r="S275" s="375"/>
      <c r="T275" s="376"/>
      <c r="AT275" s="277" t="s">
        <v>164</v>
      </c>
      <c r="AU275" s="277" t="s">
        <v>83</v>
      </c>
      <c r="AV275" s="276" t="s">
        <v>83</v>
      </c>
      <c r="AW275" s="276" t="s">
        <v>30</v>
      </c>
      <c r="AX275" s="276" t="s">
        <v>73</v>
      </c>
      <c r="AY275" s="277" t="s">
        <v>156</v>
      </c>
    </row>
    <row r="276" spans="1:65" s="276" customFormat="1">
      <c r="B276" s="373"/>
      <c r="D276" s="273" t="s">
        <v>164</v>
      </c>
      <c r="E276" s="277" t="s">
        <v>1</v>
      </c>
      <c r="F276" s="278" t="s">
        <v>530</v>
      </c>
      <c r="H276" s="279">
        <v>2.16</v>
      </c>
      <c r="I276" s="102"/>
      <c r="L276" s="373"/>
      <c r="M276" s="374"/>
      <c r="N276" s="375"/>
      <c r="O276" s="375"/>
      <c r="P276" s="375"/>
      <c r="Q276" s="375"/>
      <c r="R276" s="375"/>
      <c r="S276" s="375"/>
      <c r="T276" s="376"/>
      <c r="AT276" s="277" t="s">
        <v>164</v>
      </c>
      <c r="AU276" s="277" t="s">
        <v>83</v>
      </c>
      <c r="AV276" s="276" t="s">
        <v>83</v>
      </c>
      <c r="AW276" s="276" t="s">
        <v>30</v>
      </c>
      <c r="AX276" s="276" t="s">
        <v>73</v>
      </c>
      <c r="AY276" s="277" t="s">
        <v>156</v>
      </c>
    </row>
    <row r="277" spans="1:65" s="276" customFormat="1">
      <c r="B277" s="373"/>
      <c r="D277" s="273" t="s">
        <v>164</v>
      </c>
      <c r="E277" s="277" t="s">
        <v>1</v>
      </c>
      <c r="F277" s="278" t="s">
        <v>540</v>
      </c>
      <c r="H277" s="279">
        <v>1.8</v>
      </c>
      <c r="I277" s="102"/>
      <c r="L277" s="373"/>
      <c r="M277" s="374"/>
      <c r="N277" s="375"/>
      <c r="O277" s="375"/>
      <c r="P277" s="375"/>
      <c r="Q277" s="375"/>
      <c r="R277" s="375"/>
      <c r="S277" s="375"/>
      <c r="T277" s="376"/>
      <c r="AT277" s="277" t="s">
        <v>164</v>
      </c>
      <c r="AU277" s="277" t="s">
        <v>83</v>
      </c>
      <c r="AV277" s="276" t="s">
        <v>83</v>
      </c>
      <c r="AW277" s="276" t="s">
        <v>30</v>
      </c>
      <c r="AX277" s="276" t="s">
        <v>73</v>
      </c>
      <c r="AY277" s="277" t="s">
        <v>156</v>
      </c>
    </row>
    <row r="278" spans="1:65" s="276" customFormat="1">
      <c r="B278" s="373"/>
      <c r="D278" s="273" t="s">
        <v>164</v>
      </c>
      <c r="E278" s="277" t="s">
        <v>1</v>
      </c>
      <c r="F278" s="278" t="s">
        <v>541</v>
      </c>
      <c r="H278" s="279">
        <v>1.44</v>
      </c>
      <c r="I278" s="102"/>
      <c r="L278" s="373"/>
      <c r="M278" s="374"/>
      <c r="N278" s="375"/>
      <c r="O278" s="375"/>
      <c r="P278" s="375"/>
      <c r="Q278" s="375"/>
      <c r="R278" s="375"/>
      <c r="S278" s="375"/>
      <c r="T278" s="376"/>
      <c r="AT278" s="277" t="s">
        <v>164</v>
      </c>
      <c r="AU278" s="277" t="s">
        <v>83</v>
      </c>
      <c r="AV278" s="276" t="s">
        <v>83</v>
      </c>
      <c r="AW278" s="276" t="s">
        <v>30</v>
      </c>
      <c r="AX278" s="276" t="s">
        <v>73</v>
      </c>
      <c r="AY278" s="277" t="s">
        <v>156</v>
      </c>
    </row>
    <row r="279" spans="1:65" s="280" customFormat="1">
      <c r="B279" s="377"/>
      <c r="D279" s="273" t="s">
        <v>164</v>
      </c>
      <c r="E279" s="281" t="s">
        <v>1</v>
      </c>
      <c r="F279" s="282" t="s">
        <v>167</v>
      </c>
      <c r="H279" s="283">
        <v>60.8</v>
      </c>
      <c r="I279" s="108"/>
      <c r="L279" s="377"/>
      <c r="M279" s="378"/>
      <c r="N279" s="379"/>
      <c r="O279" s="379"/>
      <c r="P279" s="379"/>
      <c r="Q279" s="379"/>
      <c r="R279" s="379"/>
      <c r="S279" s="379"/>
      <c r="T279" s="380"/>
      <c r="AT279" s="281" t="s">
        <v>164</v>
      </c>
      <c r="AU279" s="281" t="s">
        <v>83</v>
      </c>
      <c r="AV279" s="280" t="s">
        <v>163</v>
      </c>
      <c r="AW279" s="280" t="s">
        <v>30</v>
      </c>
      <c r="AX279" s="280" t="s">
        <v>81</v>
      </c>
      <c r="AY279" s="281" t="s">
        <v>156</v>
      </c>
    </row>
    <row r="280" spans="1:65" s="168" customFormat="1" ht="37.9" customHeight="1">
      <c r="A280" s="162"/>
      <c r="B280" s="163"/>
      <c r="C280" s="284" t="s">
        <v>244</v>
      </c>
      <c r="D280" s="284" t="s">
        <v>235</v>
      </c>
      <c r="E280" s="285" t="s">
        <v>1194</v>
      </c>
      <c r="F280" s="286" t="s">
        <v>1195</v>
      </c>
      <c r="G280" s="287" t="s">
        <v>185</v>
      </c>
      <c r="H280" s="288">
        <v>48</v>
      </c>
      <c r="I280" s="112"/>
      <c r="J280" s="289">
        <f>ROUND(I280*H280,2)</f>
        <v>0</v>
      </c>
      <c r="K280" s="286" t="s">
        <v>186</v>
      </c>
      <c r="L280" s="383"/>
      <c r="M280" s="384" t="s">
        <v>1</v>
      </c>
      <c r="N280" s="385" t="s">
        <v>38</v>
      </c>
      <c r="O280" s="210"/>
      <c r="P280" s="365">
        <f>O280*H280</f>
        <v>0</v>
      </c>
      <c r="Q280" s="365">
        <v>0</v>
      </c>
      <c r="R280" s="365">
        <f>Q280*H280</f>
        <v>0</v>
      </c>
      <c r="S280" s="365">
        <v>0</v>
      </c>
      <c r="T280" s="366">
        <f>S280*H280</f>
        <v>0</v>
      </c>
      <c r="U280" s="162"/>
      <c r="V280" s="162"/>
      <c r="W280" s="162"/>
      <c r="X280" s="162"/>
      <c r="Y280" s="162"/>
      <c r="Z280" s="162"/>
      <c r="AA280" s="162"/>
      <c r="AB280" s="162"/>
      <c r="AC280" s="162"/>
      <c r="AD280" s="162"/>
      <c r="AE280" s="162"/>
      <c r="AR280" s="367" t="s">
        <v>247</v>
      </c>
      <c r="AT280" s="367" t="s">
        <v>235</v>
      </c>
      <c r="AU280" s="367" t="s">
        <v>83</v>
      </c>
      <c r="AY280" s="141" t="s">
        <v>156</v>
      </c>
      <c r="BE280" s="368">
        <f>IF(N280="základní",J280,0)</f>
        <v>0</v>
      </c>
      <c r="BF280" s="368">
        <f>IF(N280="snížená",J280,0)</f>
        <v>0</v>
      </c>
      <c r="BG280" s="368">
        <f>IF(N280="zákl. přenesená",J280,0)</f>
        <v>0</v>
      </c>
      <c r="BH280" s="368">
        <f>IF(N280="sníž. přenesená",J280,0)</f>
        <v>0</v>
      </c>
      <c r="BI280" s="368">
        <f>IF(N280="nulová",J280,0)</f>
        <v>0</v>
      </c>
      <c r="BJ280" s="141" t="s">
        <v>81</v>
      </c>
      <c r="BK280" s="368">
        <f>ROUND(I280*H280,2)</f>
        <v>0</v>
      </c>
      <c r="BL280" s="141" t="s">
        <v>201</v>
      </c>
      <c r="BM280" s="367" t="s">
        <v>254</v>
      </c>
    </row>
    <row r="281" spans="1:65" s="272" customFormat="1">
      <c r="B281" s="369"/>
      <c r="D281" s="273" t="s">
        <v>164</v>
      </c>
      <c r="E281" s="274" t="s">
        <v>1</v>
      </c>
      <c r="F281" s="275" t="s">
        <v>1196</v>
      </c>
      <c r="H281" s="274" t="s">
        <v>1</v>
      </c>
      <c r="I281" s="96"/>
      <c r="L281" s="369"/>
      <c r="M281" s="370"/>
      <c r="N281" s="371"/>
      <c r="O281" s="371"/>
      <c r="P281" s="371"/>
      <c r="Q281" s="371"/>
      <c r="R281" s="371"/>
      <c r="S281" s="371"/>
      <c r="T281" s="372"/>
      <c r="AT281" s="274" t="s">
        <v>164</v>
      </c>
      <c r="AU281" s="274" t="s">
        <v>83</v>
      </c>
      <c r="AV281" s="272" t="s">
        <v>81</v>
      </c>
      <c r="AW281" s="272" t="s">
        <v>30</v>
      </c>
      <c r="AX281" s="272" t="s">
        <v>73</v>
      </c>
      <c r="AY281" s="274" t="s">
        <v>156</v>
      </c>
    </row>
    <row r="282" spans="1:65" s="276" customFormat="1">
      <c r="B282" s="373"/>
      <c r="D282" s="273" t="s">
        <v>164</v>
      </c>
      <c r="E282" s="277" t="s">
        <v>1</v>
      </c>
      <c r="F282" s="278" t="s">
        <v>347</v>
      </c>
      <c r="H282" s="279">
        <v>48</v>
      </c>
      <c r="I282" s="102"/>
      <c r="L282" s="373"/>
      <c r="M282" s="374"/>
      <c r="N282" s="375"/>
      <c r="O282" s="375"/>
      <c r="P282" s="375"/>
      <c r="Q282" s="375"/>
      <c r="R282" s="375"/>
      <c r="S282" s="375"/>
      <c r="T282" s="376"/>
      <c r="AT282" s="277" t="s">
        <v>164</v>
      </c>
      <c r="AU282" s="277" t="s">
        <v>83</v>
      </c>
      <c r="AV282" s="276" t="s">
        <v>83</v>
      </c>
      <c r="AW282" s="276" t="s">
        <v>30</v>
      </c>
      <c r="AX282" s="276" t="s">
        <v>73</v>
      </c>
      <c r="AY282" s="277" t="s">
        <v>156</v>
      </c>
    </row>
    <row r="283" spans="1:65" s="280" customFormat="1">
      <c r="B283" s="377"/>
      <c r="D283" s="273" t="s">
        <v>164</v>
      </c>
      <c r="E283" s="281" t="s">
        <v>1</v>
      </c>
      <c r="F283" s="282" t="s">
        <v>167</v>
      </c>
      <c r="H283" s="283">
        <v>48</v>
      </c>
      <c r="I283" s="108"/>
      <c r="L283" s="377"/>
      <c r="M283" s="378"/>
      <c r="N283" s="379"/>
      <c r="O283" s="379"/>
      <c r="P283" s="379"/>
      <c r="Q283" s="379"/>
      <c r="R283" s="379"/>
      <c r="S283" s="379"/>
      <c r="T283" s="380"/>
      <c r="AT283" s="281" t="s">
        <v>164</v>
      </c>
      <c r="AU283" s="281" t="s">
        <v>83</v>
      </c>
      <c r="AV283" s="280" t="s">
        <v>163</v>
      </c>
      <c r="AW283" s="280" t="s">
        <v>30</v>
      </c>
      <c r="AX283" s="280" t="s">
        <v>81</v>
      </c>
      <c r="AY283" s="281" t="s">
        <v>156</v>
      </c>
    </row>
    <row r="284" spans="1:65" s="168" customFormat="1" ht="37.9" customHeight="1">
      <c r="A284" s="162"/>
      <c r="B284" s="163"/>
      <c r="C284" s="284" t="s">
        <v>207</v>
      </c>
      <c r="D284" s="284" t="s">
        <v>235</v>
      </c>
      <c r="E284" s="285" t="s">
        <v>1197</v>
      </c>
      <c r="F284" s="286" t="s">
        <v>1198</v>
      </c>
      <c r="G284" s="287" t="s">
        <v>185</v>
      </c>
      <c r="H284" s="288">
        <v>8</v>
      </c>
      <c r="I284" s="112"/>
      <c r="J284" s="289">
        <f>ROUND(I284*H284,2)</f>
        <v>0</v>
      </c>
      <c r="K284" s="286" t="s">
        <v>186</v>
      </c>
      <c r="L284" s="383"/>
      <c r="M284" s="384" t="s">
        <v>1</v>
      </c>
      <c r="N284" s="385" t="s">
        <v>38</v>
      </c>
      <c r="O284" s="210"/>
      <c r="P284" s="365">
        <f>O284*H284</f>
        <v>0</v>
      </c>
      <c r="Q284" s="365">
        <v>0</v>
      </c>
      <c r="R284" s="365">
        <f>Q284*H284</f>
        <v>0</v>
      </c>
      <c r="S284" s="365">
        <v>0</v>
      </c>
      <c r="T284" s="366">
        <f>S284*H284</f>
        <v>0</v>
      </c>
      <c r="U284" s="162"/>
      <c r="V284" s="162"/>
      <c r="W284" s="162"/>
      <c r="X284" s="162"/>
      <c r="Y284" s="162"/>
      <c r="Z284" s="162"/>
      <c r="AA284" s="162"/>
      <c r="AB284" s="162"/>
      <c r="AC284" s="162"/>
      <c r="AD284" s="162"/>
      <c r="AE284" s="162"/>
      <c r="AR284" s="367" t="s">
        <v>247</v>
      </c>
      <c r="AT284" s="367" t="s">
        <v>235</v>
      </c>
      <c r="AU284" s="367" t="s">
        <v>83</v>
      </c>
      <c r="AY284" s="141" t="s">
        <v>156</v>
      </c>
      <c r="BE284" s="368">
        <f>IF(N284="základní",J284,0)</f>
        <v>0</v>
      </c>
      <c r="BF284" s="368">
        <f>IF(N284="snížená",J284,0)</f>
        <v>0</v>
      </c>
      <c r="BG284" s="368">
        <f>IF(N284="zákl. přenesená",J284,0)</f>
        <v>0</v>
      </c>
      <c r="BH284" s="368">
        <f>IF(N284="sníž. přenesená",J284,0)</f>
        <v>0</v>
      </c>
      <c r="BI284" s="368">
        <f>IF(N284="nulová",J284,0)</f>
        <v>0</v>
      </c>
      <c r="BJ284" s="141" t="s">
        <v>81</v>
      </c>
      <c r="BK284" s="368">
        <f>ROUND(I284*H284,2)</f>
        <v>0</v>
      </c>
      <c r="BL284" s="141" t="s">
        <v>201</v>
      </c>
      <c r="BM284" s="367" t="s">
        <v>259</v>
      </c>
    </row>
    <row r="285" spans="1:65" s="272" customFormat="1">
      <c r="B285" s="369"/>
      <c r="D285" s="273" t="s">
        <v>164</v>
      </c>
      <c r="E285" s="274" t="s">
        <v>1</v>
      </c>
      <c r="F285" s="275" t="s">
        <v>1199</v>
      </c>
      <c r="H285" s="274" t="s">
        <v>1</v>
      </c>
      <c r="I285" s="96"/>
      <c r="L285" s="369"/>
      <c r="M285" s="370"/>
      <c r="N285" s="371"/>
      <c r="O285" s="371"/>
      <c r="P285" s="371"/>
      <c r="Q285" s="371"/>
      <c r="R285" s="371"/>
      <c r="S285" s="371"/>
      <c r="T285" s="372"/>
      <c r="AT285" s="274" t="s">
        <v>164</v>
      </c>
      <c r="AU285" s="274" t="s">
        <v>83</v>
      </c>
      <c r="AV285" s="272" t="s">
        <v>81</v>
      </c>
      <c r="AW285" s="272" t="s">
        <v>30</v>
      </c>
      <c r="AX285" s="272" t="s">
        <v>73</v>
      </c>
      <c r="AY285" s="274" t="s">
        <v>156</v>
      </c>
    </row>
    <row r="286" spans="1:65" s="276" customFormat="1">
      <c r="B286" s="373"/>
      <c r="D286" s="273" t="s">
        <v>164</v>
      </c>
      <c r="E286" s="277" t="s">
        <v>1</v>
      </c>
      <c r="F286" s="278" t="s">
        <v>176</v>
      </c>
      <c r="H286" s="279">
        <v>8</v>
      </c>
      <c r="I286" s="102"/>
      <c r="L286" s="373"/>
      <c r="M286" s="374"/>
      <c r="N286" s="375"/>
      <c r="O286" s="375"/>
      <c r="P286" s="375"/>
      <c r="Q286" s="375"/>
      <c r="R286" s="375"/>
      <c r="S286" s="375"/>
      <c r="T286" s="376"/>
      <c r="AT286" s="277" t="s">
        <v>164</v>
      </c>
      <c r="AU286" s="277" t="s">
        <v>83</v>
      </c>
      <c r="AV286" s="276" t="s">
        <v>83</v>
      </c>
      <c r="AW286" s="276" t="s">
        <v>30</v>
      </c>
      <c r="AX286" s="276" t="s">
        <v>73</v>
      </c>
      <c r="AY286" s="277" t="s">
        <v>156</v>
      </c>
    </row>
    <row r="287" spans="1:65" s="280" customFormat="1">
      <c r="B287" s="377"/>
      <c r="D287" s="273" t="s">
        <v>164</v>
      </c>
      <c r="E287" s="281" t="s">
        <v>1</v>
      </c>
      <c r="F287" s="282" t="s">
        <v>167</v>
      </c>
      <c r="H287" s="283">
        <v>8</v>
      </c>
      <c r="I287" s="108"/>
      <c r="L287" s="377"/>
      <c r="M287" s="378"/>
      <c r="N287" s="379"/>
      <c r="O287" s="379"/>
      <c r="P287" s="379"/>
      <c r="Q287" s="379"/>
      <c r="R287" s="379"/>
      <c r="S287" s="379"/>
      <c r="T287" s="380"/>
      <c r="AT287" s="281" t="s">
        <v>164</v>
      </c>
      <c r="AU287" s="281" t="s">
        <v>83</v>
      </c>
      <c r="AV287" s="280" t="s">
        <v>163</v>
      </c>
      <c r="AW287" s="280" t="s">
        <v>30</v>
      </c>
      <c r="AX287" s="280" t="s">
        <v>81</v>
      </c>
      <c r="AY287" s="281" t="s">
        <v>156</v>
      </c>
    </row>
    <row r="288" spans="1:65" s="168" customFormat="1" ht="37.9" customHeight="1">
      <c r="A288" s="162"/>
      <c r="B288" s="163"/>
      <c r="C288" s="284" t="s">
        <v>256</v>
      </c>
      <c r="D288" s="284" t="s">
        <v>235</v>
      </c>
      <c r="E288" s="285" t="s">
        <v>1200</v>
      </c>
      <c r="F288" s="286" t="s">
        <v>1201</v>
      </c>
      <c r="G288" s="287" t="s">
        <v>185</v>
      </c>
      <c r="H288" s="288">
        <v>4</v>
      </c>
      <c r="I288" s="112"/>
      <c r="J288" s="289">
        <f>ROUND(I288*H288,2)</f>
        <v>0</v>
      </c>
      <c r="K288" s="286" t="s">
        <v>186</v>
      </c>
      <c r="L288" s="383"/>
      <c r="M288" s="384" t="s">
        <v>1</v>
      </c>
      <c r="N288" s="385" t="s">
        <v>38</v>
      </c>
      <c r="O288" s="210"/>
      <c r="P288" s="365">
        <f>O288*H288</f>
        <v>0</v>
      </c>
      <c r="Q288" s="365">
        <v>0</v>
      </c>
      <c r="R288" s="365">
        <f>Q288*H288</f>
        <v>0</v>
      </c>
      <c r="S288" s="365">
        <v>0</v>
      </c>
      <c r="T288" s="366">
        <f>S288*H288</f>
        <v>0</v>
      </c>
      <c r="U288" s="162"/>
      <c r="V288" s="162"/>
      <c r="W288" s="162"/>
      <c r="X288" s="162"/>
      <c r="Y288" s="162"/>
      <c r="Z288" s="162"/>
      <c r="AA288" s="162"/>
      <c r="AB288" s="162"/>
      <c r="AC288" s="162"/>
      <c r="AD288" s="162"/>
      <c r="AE288" s="162"/>
      <c r="AR288" s="367" t="s">
        <v>247</v>
      </c>
      <c r="AT288" s="367" t="s">
        <v>235</v>
      </c>
      <c r="AU288" s="367" t="s">
        <v>83</v>
      </c>
      <c r="AY288" s="141" t="s">
        <v>156</v>
      </c>
      <c r="BE288" s="368">
        <f>IF(N288="základní",J288,0)</f>
        <v>0</v>
      </c>
      <c r="BF288" s="368">
        <f>IF(N288="snížená",J288,0)</f>
        <v>0</v>
      </c>
      <c r="BG288" s="368">
        <f>IF(N288="zákl. přenesená",J288,0)</f>
        <v>0</v>
      </c>
      <c r="BH288" s="368">
        <f>IF(N288="sníž. přenesená",J288,0)</f>
        <v>0</v>
      </c>
      <c r="BI288" s="368">
        <f>IF(N288="nulová",J288,0)</f>
        <v>0</v>
      </c>
      <c r="BJ288" s="141" t="s">
        <v>81</v>
      </c>
      <c r="BK288" s="368">
        <f>ROUND(I288*H288,2)</f>
        <v>0</v>
      </c>
      <c r="BL288" s="141" t="s">
        <v>201</v>
      </c>
      <c r="BM288" s="367" t="s">
        <v>265</v>
      </c>
    </row>
    <row r="289" spans="1:65" s="272" customFormat="1">
      <c r="B289" s="369"/>
      <c r="D289" s="273" t="s">
        <v>164</v>
      </c>
      <c r="E289" s="274" t="s">
        <v>1</v>
      </c>
      <c r="F289" s="275" t="s">
        <v>1202</v>
      </c>
      <c r="H289" s="274" t="s">
        <v>1</v>
      </c>
      <c r="I289" s="96"/>
      <c r="L289" s="369"/>
      <c r="M289" s="370"/>
      <c r="N289" s="371"/>
      <c r="O289" s="371"/>
      <c r="P289" s="371"/>
      <c r="Q289" s="371"/>
      <c r="R289" s="371"/>
      <c r="S289" s="371"/>
      <c r="T289" s="372"/>
      <c r="AT289" s="274" t="s">
        <v>164</v>
      </c>
      <c r="AU289" s="274" t="s">
        <v>83</v>
      </c>
      <c r="AV289" s="272" t="s">
        <v>81</v>
      </c>
      <c r="AW289" s="272" t="s">
        <v>30</v>
      </c>
      <c r="AX289" s="272" t="s">
        <v>73</v>
      </c>
      <c r="AY289" s="274" t="s">
        <v>156</v>
      </c>
    </row>
    <row r="290" spans="1:65" s="276" customFormat="1">
      <c r="B290" s="373"/>
      <c r="D290" s="273" t="s">
        <v>164</v>
      </c>
      <c r="E290" s="277" t="s">
        <v>1</v>
      </c>
      <c r="F290" s="278" t="s">
        <v>163</v>
      </c>
      <c r="H290" s="279">
        <v>4</v>
      </c>
      <c r="I290" s="102"/>
      <c r="L290" s="373"/>
      <c r="M290" s="374"/>
      <c r="N290" s="375"/>
      <c r="O290" s="375"/>
      <c r="P290" s="375"/>
      <c r="Q290" s="375"/>
      <c r="R290" s="375"/>
      <c r="S290" s="375"/>
      <c r="T290" s="376"/>
      <c r="AT290" s="277" t="s">
        <v>164</v>
      </c>
      <c r="AU290" s="277" t="s">
        <v>83</v>
      </c>
      <c r="AV290" s="276" t="s">
        <v>83</v>
      </c>
      <c r="AW290" s="276" t="s">
        <v>30</v>
      </c>
      <c r="AX290" s="276" t="s">
        <v>73</v>
      </c>
      <c r="AY290" s="277" t="s">
        <v>156</v>
      </c>
    </row>
    <row r="291" spans="1:65" s="280" customFormat="1">
      <c r="B291" s="377"/>
      <c r="D291" s="273" t="s">
        <v>164</v>
      </c>
      <c r="E291" s="281" t="s">
        <v>1</v>
      </c>
      <c r="F291" s="282" t="s">
        <v>167</v>
      </c>
      <c r="H291" s="283">
        <v>4</v>
      </c>
      <c r="I291" s="108"/>
      <c r="L291" s="377"/>
      <c r="M291" s="378"/>
      <c r="N291" s="379"/>
      <c r="O291" s="379"/>
      <c r="P291" s="379"/>
      <c r="Q291" s="379"/>
      <c r="R291" s="379"/>
      <c r="S291" s="379"/>
      <c r="T291" s="380"/>
      <c r="AT291" s="281" t="s">
        <v>164</v>
      </c>
      <c r="AU291" s="281" t="s">
        <v>83</v>
      </c>
      <c r="AV291" s="280" t="s">
        <v>163</v>
      </c>
      <c r="AW291" s="280" t="s">
        <v>30</v>
      </c>
      <c r="AX291" s="280" t="s">
        <v>81</v>
      </c>
      <c r="AY291" s="281" t="s">
        <v>156</v>
      </c>
    </row>
    <row r="292" spans="1:65" s="168" customFormat="1" ht="37.9" customHeight="1">
      <c r="A292" s="162"/>
      <c r="B292" s="163"/>
      <c r="C292" s="284" t="s">
        <v>213</v>
      </c>
      <c r="D292" s="284" t="s">
        <v>235</v>
      </c>
      <c r="E292" s="285" t="s">
        <v>1203</v>
      </c>
      <c r="F292" s="286" t="s">
        <v>1204</v>
      </c>
      <c r="G292" s="287" t="s">
        <v>185</v>
      </c>
      <c r="H292" s="288">
        <v>4</v>
      </c>
      <c r="I292" s="112"/>
      <c r="J292" s="289">
        <f>ROUND(I292*H292,2)</f>
        <v>0</v>
      </c>
      <c r="K292" s="286" t="s">
        <v>186</v>
      </c>
      <c r="L292" s="383"/>
      <c r="M292" s="384" t="s">
        <v>1</v>
      </c>
      <c r="N292" s="385" t="s">
        <v>38</v>
      </c>
      <c r="O292" s="210"/>
      <c r="P292" s="365">
        <f>O292*H292</f>
        <v>0</v>
      </c>
      <c r="Q292" s="365">
        <v>0</v>
      </c>
      <c r="R292" s="365">
        <f>Q292*H292</f>
        <v>0</v>
      </c>
      <c r="S292" s="365">
        <v>0</v>
      </c>
      <c r="T292" s="366">
        <f>S292*H292</f>
        <v>0</v>
      </c>
      <c r="U292" s="162"/>
      <c r="V292" s="162"/>
      <c r="W292" s="162"/>
      <c r="X292" s="162"/>
      <c r="Y292" s="162"/>
      <c r="Z292" s="162"/>
      <c r="AA292" s="162"/>
      <c r="AB292" s="162"/>
      <c r="AC292" s="162"/>
      <c r="AD292" s="162"/>
      <c r="AE292" s="162"/>
      <c r="AR292" s="367" t="s">
        <v>247</v>
      </c>
      <c r="AT292" s="367" t="s">
        <v>235</v>
      </c>
      <c r="AU292" s="367" t="s">
        <v>83</v>
      </c>
      <c r="AY292" s="141" t="s">
        <v>156</v>
      </c>
      <c r="BE292" s="368">
        <f>IF(N292="základní",J292,0)</f>
        <v>0</v>
      </c>
      <c r="BF292" s="368">
        <f>IF(N292="snížená",J292,0)</f>
        <v>0</v>
      </c>
      <c r="BG292" s="368">
        <f>IF(N292="zákl. přenesená",J292,0)</f>
        <v>0</v>
      </c>
      <c r="BH292" s="368">
        <f>IF(N292="sníž. přenesená",J292,0)</f>
        <v>0</v>
      </c>
      <c r="BI292" s="368">
        <f>IF(N292="nulová",J292,0)</f>
        <v>0</v>
      </c>
      <c r="BJ292" s="141" t="s">
        <v>81</v>
      </c>
      <c r="BK292" s="368">
        <f>ROUND(I292*H292,2)</f>
        <v>0</v>
      </c>
      <c r="BL292" s="141" t="s">
        <v>201</v>
      </c>
      <c r="BM292" s="367" t="s">
        <v>272</v>
      </c>
    </row>
    <row r="293" spans="1:65" s="272" customFormat="1">
      <c r="B293" s="369"/>
      <c r="D293" s="273" t="s">
        <v>164</v>
      </c>
      <c r="E293" s="274" t="s">
        <v>1</v>
      </c>
      <c r="F293" s="275" t="s">
        <v>1205</v>
      </c>
      <c r="H293" s="274" t="s">
        <v>1</v>
      </c>
      <c r="I293" s="96"/>
      <c r="L293" s="369"/>
      <c r="M293" s="370"/>
      <c r="N293" s="371"/>
      <c r="O293" s="371"/>
      <c r="P293" s="371"/>
      <c r="Q293" s="371"/>
      <c r="R293" s="371"/>
      <c r="S293" s="371"/>
      <c r="T293" s="372"/>
      <c r="AT293" s="274" t="s">
        <v>164</v>
      </c>
      <c r="AU293" s="274" t="s">
        <v>83</v>
      </c>
      <c r="AV293" s="272" t="s">
        <v>81</v>
      </c>
      <c r="AW293" s="272" t="s">
        <v>30</v>
      </c>
      <c r="AX293" s="272" t="s">
        <v>73</v>
      </c>
      <c r="AY293" s="274" t="s">
        <v>156</v>
      </c>
    </row>
    <row r="294" spans="1:65" s="276" customFormat="1">
      <c r="B294" s="373"/>
      <c r="D294" s="273" t="s">
        <v>164</v>
      </c>
      <c r="E294" s="277" t="s">
        <v>1</v>
      </c>
      <c r="F294" s="278" t="s">
        <v>163</v>
      </c>
      <c r="H294" s="279">
        <v>4</v>
      </c>
      <c r="I294" s="102"/>
      <c r="L294" s="373"/>
      <c r="M294" s="374"/>
      <c r="N294" s="375"/>
      <c r="O294" s="375"/>
      <c r="P294" s="375"/>
      <c r="Q294" s="375"/>
      <c r="R294" s="375"/>
      <c r="S294" s="375"/>
      <c r="T294" s="376"/>
      <c r="AT294" s="277" t="s">
        <v>164</v>
      </c>
      <c r="AU294" s="277" t="s">
        <v>83</v>
      </c>
      <c r="AV294" s="276" t="s">
        <v>83</v>
      </c>
      <c r="AW294" s="276" t="s">
        <v>30</v>
      </c>
      <c r="AX294" s="276" t="s">
        <v>73</v>
      </c>
      <c r="AY294" s="277" t="s">
        <v>156</v>
      </c>
    </row>
    <row r="295" spans="1:65" s="280" customFormat="1">
      <c r="B295" s="377"/>
      <c r="D295" s="273" t="s">
        <v>164</v>
      </c>
      <c r="E295" s="281" t="s">
        <v>1</v>
      </c>
      <c r="F295" s="282" t="s">
        <v>167</v>
      </c>
      <c r="H295" s="283">
        <v>4</v>
      </c>
      <c r="I295" s="108"/>
      <c r="L295" s="377"/>
      <c r="M295" s="378"/>
      <c r="N295" s="379"/>
      <c r="O295" s="379"/>
      <c r="P295" s="379"/>
      <c r="Q295" s="379"/>
      <c r="R295" s="379"/>
      <c r="S295" s="379"/>
      <c r="T295" s="380"/>
      <c r="AT295" s="281" t="s">
        <v>164</v>
      </c>
      <c r="AU295" s="281" t="s">
        <v>83</v>
      </c>
      <c r="AV295" s="280" t="s">
        <v>163</v>
      </c>
      <c r="AW295" s="280" t="s">
        <v>30</v>
      </c>
      <c r="AX295" s="280" t="s">
        <v>81</v>
      </c>
      <c r="AY295" s="281" t="s">
        <v>156</v>
      </c>
    </row>
    <row r="296" spans="1:65" s="168" customFormat="1" ht="37.9" customHeight="1">
      <c r="A296" s="162"/>
      <c r="B296" s="163"/>
      <c r="C296" s="284" t="s">
        <v>7</v>
      </c>
      <c r="D296" s="284" t="s">
        <v>235</v>
      </c>
      <c r="E296" s="285" t="s">
        <v>1206</v>
      </c>
      <c r="F296" s="286" t="s">
        <v>1207</v>
      </c>
      <c r="G296" s="287" t="s">
        <v>185</v>
      </c>
      <c r="H296" s="288">
        <v>1</v>
      </c>
      <c r="I296" s="112"/>
      <c r="J296" s="289">
        <f>ROUND(I296*H296,2)</f>
        <v>0</v>
      </c>
      <c r="K296" s="286" t="s">
        <v>186</v>
      </c>
      <c r="L296" s="383"/>
      <c r="M296" s="384" t="s">
        <v>1</v>
      </c>
      <c r="N296" s="385" t="s">
        <v>38</v>
      </c>
      <c r="O296" s="210"/>
      <c r="P296" s="365">
        <f>O296*H296</f>
        <v>0</v>
      </c>
      <c r="Q296" s="365">
        <v>0</v>
      </c>
      <c r="R296" s="365">
        <f>Q296*H296</f>
        <v>0</v>
      </c>
      <c r="S296" s="365">
        <v>0</v>
      </c>
      <c r="T296" s="366">
        <f>S296*H296</f>
        <v>0</v>
      </c>
      <c r="U296" s="162"/>
      <c r="V296" s="162"/>
      <c r="W296" s="162"/>
      <c r="X296" s="162"/>
      <c r="Y296" s="162"/>
      <c r="Z296" s="162"/>
      <c r="AA296" s="162"/>
      <c r="AB296" s="162"/>
      <c r="AC296" s="162"/>
      <c r="AD296" s="162"/>
      <c r="AE296" s="162"/>
      <c r="AR296" s="367" t="s">
        <v>247</v>
      </c>
      <c r="AT296" s="367" t="s">
        <v>235</v>
      </c>
      <c r="AU296" s="367" t="s">
        <v>83</v>
      </c>
      <c r="AY296" s="141" t="s">
        <v>156</v>
      </c>
      <c r="BE296" s="368">
        <f>IF(N296="základní",J296,0)</f>
        <v>0</v>
      </c>
      <c r="BF296" s="368">
        <f>IF(N296="snížená",J296,0)</f>
        <v>0</v>
      </c>
      <c r="BG296" s="368">
        <f>IF(N296="zákl. přenesená",J296,0)</f>
        <v>0</v>
      </c>
      <c r="BH296" s="368">
        <f>IF(N296="sníž. přenesená",J296,0)</f>
        <v>0</v>
      </c>
      <c r="BI296" s="368">
        <f>IF(N296="nulová",J296,0)</f>
        <v>0</v>
      </c>
      <c r="BJ296" s="141" t="s">
        <v>81</v>
      </c>
      <c r="BK296" s="368">
        <f>ROUND(I296*H296,2)</f>
        <v>0</v>
      </c>
      <c r="BL296" s="141" t="s">
        <v>201</v>
      </c>
      <c r="BM296" s="367" t="s">
        <v>280</v>
      </c>
    </row>
    <row r="297" spans="1:65" s="272" customFormat="1">
      <c r="B297" s="369"/>
      <c r="D297" s="273" t="s">
        <v>164</v>
      </c>
      <c r="E297" s="274" t="s">
        <v>1</v>
      </c>
      <c r="F297" s="275" t="s">
        <v>1208</v>
      </c>
      <c r="H297" s="274" t="s">
        <v>1</v>
      </c>
      <c r="I297" s="96"/>
      <c r="L297" s="369"/>
      <c r="M297" s="370"/>
      <c r="N297" s="371"/>
      <c r="O297" s="371"/>
      <c r="P297" s="371"/>
      <c r="Q297" s="371"/>
      <c r="R297" s="371"/>
      <c r="S297" s="371"/>
      <c r="T297" s="372"/>
      <c r="AT297" s="274" t="s">
        <v>164</v>
      </c>
      <c r="AU297" s="274" t="s">
        <v>83</v>
      </c>
      <c r="AV297" s="272" t="s">
        <v>81</v>
      </c>
      <c r="AW297" s="272" t="s">
        <v>30</v>
      </c>
      <c r="AX297" s="272" t="s">
        <v>73</v>
      </c>
      <c r="AY297" s="274" t="s">
        <v>156</v>
      </c>
    </row>
    <row r="298" spans="1:65" s="276" customFormat="1">
      <c r="B298" s="373"/>
      <c r="D298" s="273" t="s">
        <v>164</v>
      </c>
      <c r="E298" s="277" t="s">
        <v>1</v>
      </c>
      <c r="F298" s="278" t="s">
        <v>81</v>
      </c>
      <c r="H298" s="279">
        <v>1</v>
      </c>
      <c r="I298" s="102"/>
      <c r="L298" s="373"/>
      <c r="M298" s="374"/>
      <c r="N298" s="375"/>
      <c r="O298" s="375"/>
      <c r="P298" s="375"/>
      <c r="Q298" s="375"/>
      <c r="R298" s="375"/>
      <c r="S298" s="375"/>
      <c r="T298" s="376"/>
      <c r="AT298" s="277" t="s">
        <v>164</v>
      </c>
      <c r="AU298" s="277" t="s">
        <v>83</v>
      </c>
      <c r="AV298" s="276" t="s">
        <v>83</v>
      </c>
      <c r="AW298" s="276" t="s">
        <v>30</v>
      </c>
      <c r="AX298" s="276" t="s">
        <v>73</v>
      </c>
      <c r="AY298" s="277" t="s">
        <v>156</v>
      </c>
    </row>
    <row r="299" spans="1:65" s="280" customFormat="1">
      <c r="B299" s="377"/>
      <c r="D299" s="273" t="s">
        <v>164</v>
      </c>
      <c r="E299" s="281" t="s">
        <v>1</v>
      </c>
      <c r="F299" s="282" t="s">
        <v>167</v>
      </c>
      <c r="H299" s="283">
        <v>1</v>
      </c>
      <c r="I299" s="108"/>
      <c r="L299" s="377"/>
      <c r="M299" s="378"/>
      <c r="N299" s="379"/>
      <c r="O299" s="379"/>
      <c r="P299" s="379"/>
      <c r="Q299" s="379"/>
      <c r="R299" s="379"/>
      <c r="S299" s="379"/>
      <c r="T299" s="380"/>
      <c r="AT299" s="281" t="s">
        <v>164</v>
      </c>
      <c r="AU299" s="281" t="s">
        <v>83</v>
      </c>
      <c r="AV299" s="280" t="s">
        <v>163</v>
      </c>
      <c r="AW299" s="280" t="s">
        <v>30</v>
      </c>
      <c r="AX299" s="280" t="s">
        <v>81</v>
      </c>
      <c r="AY299" s="281" t="s">
        <v>156</v>
      </c>
    </row>
    <row r="300" spans="1:65" s="168" customFormat="1" ht="37.9" customHeight="1">
      <c r="A300" s="162"/>
      <c r="B300" s="163"/>
      <c r="C300" s="284" t="s">
        <v>219</v>
      </c>
      <c r="D300" s="284" t="s">
        <v>235</v>
      </c>
      <c r="E300" s="285" t="s">
        <v>1209</v>
      </c>
      <c r="F300" s="286" t="s">
        <v>1210</v>
      </c>
      <c r="G300" s="287" t="s">
        <v>185</v>
      </c>
      <c r="H300" s="288">
        <v>4</v>
      </c>
      <c r="I300" s="112"/>
      <c r="J300" s="289">
        <f>ROUND(I300*H300,2)</f>
        <v>0</v>
      </c>
      <c r="K300" s="286" t="s">
        <v>186</v>
      </c>
      <c r="L300" s="383"/>
      <c r="M300" s="384" t="s">
        <v>1</v>
      </c>
      <c r="N300" s="385" t="s">
        <v>38</v>
      </c>
      <c r="O300" s="210"/>
      <c r="P300" s="365">
        <f>O300*H300</f>
        <v>0</v>
      </c>
      <c r="Q300" s="365">
        <v>0</v>
      </c>
      <c r="R300" s="365">
        <f>Q300*H300</f>
        <v>0</v>
      </c>
      <c r="S300" s="365">
        <v>0</v>
      </c>
      <c r="T300" s="366">
        <f>S300*H300</f>
        <v>0</v>
      </c>
      <c r="U300" s="162"/>
      <c r="V300" s="162"/>
      <c r="W300" s="162"/>
      <c r="X300" s="162"/>
      <c r="Y300" s="162"/>
      <c r="Z300" s="162"/>
      <c r="AA300" s="162"/>
      <c r="AB300" s="162"/>
      <c r="AC300" s="162"/>
      <c r="AD300" s="162"/>
      <c r="AE300" s="162"/>
      <c r="AR300" s="367" t="s">
        <v>247</v>
      </c>
      <c r="AT300" s="367" t="s">
        <v>235</v>
      </c>
      <c r="AU300" s="367" t="s">
        <v>83</v>
      </c>
      <c r="AY300" s="141" t="s">
        <v>156</v>
      </c>
      <c r="BE300" s="368">
        <f>IF(N300="základní",J300,0)</f>
        <v>0</v>
      </c>
      <c r="BF300" s="368">
        <f>IF(N300="snížená",J300,0)</f>
        <v>0</v>
      </c>
      <c r="BG300" s="368">
        <f>IF(N300="zákl. přenesená",J300,0)</f>
        <v>0</v>
      </c>
      <c r="BH300" s="368">
        <f>IF(N300="sníž. přenesená",J300,0)</f>
        <v>0</v>
      </c>
      <c r="BI300" s="368">
        <f>IF(N300="nulová",J300,0)</f>
        <v>0</v>
      </c>
      <c r="BJ300" s="141" t="s">
        <v>81</v>
      </c>
      <c r="BK300" s="368">
        <f>ROUND(I300*H300,2)</f>
        <v>0</v>
      </c>
      <c r="BL300" s="141" t="s">
        <v>201</v>
      </c>
      <c r="BM300" s="367" t="s">
        <v>283</v>
      </c>
    </row>
    <row r="301" spans="1:65" s="272" customFormat="1">
      <c r="B301" s="369"/>
      <c r="D301" s="273" t="s">
        <v>164</v>
      </c>
      <c r="E301" s="274" t="s">
        <v>1</v>
      </c>
      <c r="F301" s="275" t="s">
        <v>1211</v>
      </c>
      <c r="H301" s="274" t="s">
        <v>1</v>
      </c>
      <c r="I301" s="96"/>
      <c r="L301" s="369"/>
      <c r="M301" s="370"/>
      <c r="N301" s="371"/>
      <c r="O301" s="371"/>
      <c r="P301" s="371"/>
      <c r="Q301" s="371"/>
      <c r="R301" s="371"/>
      <c r="S301" s="371"/>
      <c r="T301" s="372"/>
      <c r="AT301" s="274" t="s">
        <v>164</v>
      </c>
      <c r="AU301" s="274" t="s">
        <v>83</v>
      </c>
      <c r="AV301" s="272" t="s">
        <v>81</v>
      </c>
      <c r="AW301" s="272" t="s">
        <v>30</v>
      </c>
      <c r="AX301" s="272" t="s">
        <v>73</v>
      </c>
      <c r="AY301" s="274" t="s">
        <v>156</v>
      </c>
    </row>
    <row r="302" spans="1:65" s="276" customFormat="1">
      <c r="B302" s="373"/>
      <c r="D302" s="273" t="s">
        <v>164</v>
      </c>
      <c r="E302" s="277" t="s">
        <v>1</v>
      </c>
      <c r="F302" s="278" t="s">
        <v>163</v>
      </c>
      <c r="H302" s="279">
        <v>4</v>
      </c>
      <c r="I302" s="102"/>
      <c r="L302" s="373"/>
      <c r="M302" s="374"/>
      <c r="N302" s="375"/>
      <c r="O302" s="375"/>
      <c r="P302" s="375"/>
      <c r="Q302" s="375"/>
      <c r="R302" s="375"/>
      <c r="S302" s="375"/>
      <c r="T302" s="376"/>
      <c r="AT302" s="277" t="s">
        <v>164</v>
      </c>
      <c r="AU302" s="277" t="s">
        <v>83</v>
      </c>
      <c r="AV302" s="276" t="s">
        <v>83</v>
      </c>
      <c r="AW302" s="276" t="s">
        <v>30</v>
      </c>
      <c r="AX302" s="276" t="s">
        <v>73</v>
      </c>
      <c r="AY302" s="277" t="s">
        <v>156</v>
      </c>
    </row>
    <row r="303" spans="1:65" s="280" customFormat="1">
      <c r="B303" s="377"/>
      <c r="D303" s="273" t="s">
        <v>164</v>
      </c>
      <c r="E303" s="281" t="s">
        <v>1</v>
      </c>
      <c r="F303" s="282" t="s">
        <v>167</v>
      </c>
      <c r="H303" s="283">
        <v>4</v>
      </c>
      <c r="I303" s="108"/>
      <c r="L303" s="377"/>
      <c r="M303" s="378"/>
      <c r="N303" s="379"/>
      <c r="O303" s="379"/>
      <c r="P303" s="379"/>
      <c r="Q303" s="379"/>
      <c r="R303" s="379"/>
      <c r="S303" s="379"/>
      <c r="T303" s="380"/>
      <c r="AT303" s="281" t="s">
        <v>164</v>
      </c>
      <c r="AU303" s="281" t="s">
        <v>83</v>
      </c>
      <c r="AV303" s="280" t="s">
        <v>163</v>
      </c>
      <c r="AW303" s="280" t="s">
        <v>30</v>
      </c>
      <c r="AX303" s="280" t="s">
        <v>81</v>
      </c>
      <c r="AY303" s="281" t="s">
        <v>156</v>
      </c>
    </row>
    <row r="304" spans="1:65" s="168" customFormat="1" ht="24.2" customHeight="1">
      <c r="A304" s="162"/>
      <c r="B304" s="163"/>
      <c r="C304" s="266" t="s">
        <v>277</v>
      </c>
      <c r="D304" s="266" t="s">
        <v>158</v>
      </c>
      <c r="E304" s="267" t="s">
        <v>1212</v>
      </c>
      <c r="F304" s="268" t="s">
        <v>1213</v>
      </c>
      <c r="G304" s="269" t="s">
        <v>161</v>
      </c>
      <c r="H304" s="270">
        <v>379.90499999999997</v>
      </c>
      <c r="I304" s="87"/>
      <c r="J304" s="271">
        <f>ROUND(I304*H304,2)</f>
        <v>0</v>
      </c>
      <c r="K304" s="268" t="s">
        <v>162</v>
      </c>
      <c r="L304" s="163"/>
      <c r="M304" s="363" t="s">
        <v>1</v>
      </c>
      <c r="N304" s="364" t="s">
        <v>38</v>
      </c>
      <c r="O304" s="210"/>
      <c r="P304" s="365">
        <f>O304*H304</f>
        <v>0</v>
      </c>
      <c r="Q304" s="365">
        <v>2.5999999999999998E-4</v>
      </c>
      <c r="R304" s="365">
        <f>Q304*H304</f>
        <v>9.8775299999999983E-2</v>
      </c>
      <c r="S304" s="365">
        <v>0</v>
      </c>
      <c r="T304" s="366">
        <f>S304*H304</f>
        <v>0</v>
      </c>
      <c r="U304" s="162"/>
      <c r="V304" s="162"/>
      <c r="W304" s="162"/>
      <c r="X304" s="162"/>
      <c r="Y304" s="162"/>
      <c r="Z304" s="162"/>
      <c r="AA304" s="162"/>
      <c r="AB304" s="162"/>
      <c r="AC304" s="162"/>
      <c r="AD304" s="162"/>
      <c r="AE304" s="162"/>
      <c r="AR304" s="367" t="s">
        <v>201</v>
      </c>
      <c r="AT304" s="367" t="s">
        <v>158</v>
      </c>
      <c r="AU304" s="367" t="s">
        <v>83</v>
      </c>
      <c r="AY304" s="141" t="s">
        <v>156</v>
      </c>
      <c r="BE304" s="368">
        <f>IF(N304="základní",J304,0)</f>
        <v>0</v>
      </c>
      <c r="BF304" s="368">
        <f>IF(N304="snížená",J304,0)</f>
        <v>0</v>
      </c>
      <c r="BG304" s="368">
        <f>IF(N304="zákl. přenesená",J304,0)</f>
        <v>0</v>
      </c>
      <c r="BH304" s="368">
        <f>IF(N304="sníž. přenesená",J304,0)</f>
        <v>0</v>
      </c>
      <c r="BI304" s="368">
        <f>IF(N304="nulová",J304,0)</f>
        <v>0</v>
      </c>
      <c r="BJ304" s="141" t="s">
        <v>81</v>
      </c>
      <c r="BK304" s="368">
        <f>ROUND(I304*H304,2)</f>
        <v>0</v>
      </c>
      <c r="BL304" s="141" t="s">
        <v>201</v>
      </c>
      <c r="BM304" s="367" t="s">
        <v>341</v>
      </c>
    </row>
    <row r="305" spans="1:65" s="272" customFormat="1" ht="22.5">
      <c r="B305" s="369"/>
      <c r="D305" s="273" t="s">
        <v>164</v>
      </c>
      <c r="E305" s="274" t="s">
        <v>1</v>
      </c>
      <c r="F305" s="275" t="s">
        <v>1145</v>
      </c>
      <c r="H305" s="274" t="s">
        <v>1</v>
      </c>
      <c r="I305" s="96"/>
      <c r="L305" s="369"/>
      <c r="M305" s="370"/>
      <c r="N305" s="371"/>
      <c r="O305" s="371"/>
      <c r="P305" s="371"/>
      <c r="Q305" s="371"/>
      <c r="R305" s="371"/>
      <c r="S305" s="371"/>
      <c r="T305" s="372"/>
      <c r="AT305" s="274" t="s">
        <v>164</v>
      </c>
      <c r="AU305" s="274" t="s">
        <v>83</v>
      </c>
      <c r="AV305" s="272" t="s">
        <v>81</v>
      </c>
      <c r="AW305" s="272" t="s">
        <v>30</v>
      </c>
      <c r="AX305" s="272" t="s">
        <v>73</v>
      </c>
      <c r="AY305" s="274" t="s">
        <v>156</v>
      </c>
    </row>
    <row r="306" spans="1:65" s="276" customFormat="1">
      <c r="B306" s="373"/>
      <c r="D306" s="273" t="s">
        <v>164</v>
      </c>
      <c r="E306" s="277" t="s">
        <v>1</v>
      </c>
      <c r="F306" s="278" t="s">
        <v>1177</v>
      </c>
      <c r="H306" s="279">
        <v>244.44</v>
      </c>
      <c r="I306" s="102"/>
      <c r="L306" s="373"/>
      <c r="M306" s="374"/>
      <c r="N306" s="375"/>
      <c r="O306" s="375"/>
      <c r="P306" s="375"/>
      <c r="Q306" s="375"/>
      <c r="R306" s="375"/>
      <c r="S306" s="375"/>
      <c r="T306" s="376"/>
      <c r="AT306" s="277" t="s">
        <v>164</v>
      </c>
      <c r="AU306" s="277" t="s">
        <v>83</v>
      </c>
      <c r="AV306" s="276" t="s">
        <v>83</v>
      </c>
      <c r="AW306" s="276" t="s">
        <v>30</v>
      </c>
      <c r="AX306" s="276" t="s">
        <v>73</v>
      </c>
      <c r="AY306" s="277" t="s">
        <v>156</v>
      </c>
    </row>
    <row r="307" spans="1:65" s="276" customFormat="1">
      <c r="B307" s="373"/>
      <c r="D307" s="273" t="s">
        <v>164</v>
      </c>
      <c r="E307" s="277" t="s">
        <v>1</v>
      </c>
      <c r="F307" s="278" t="s">
        <v>1178</v>
      </c>
      <c r="H307" s="279">
        <v>30.75</v>
      </c>
      <c r="I307" s="102"/>
      <c r="L307" s="373"/>
      <c r="M307" s="374"/>
      <c r="N307" s="375"/>
      <c r="O307" s="375"/>
      <c r="P307" s="375"/>
      <c r="Q307" s="375"/>
      <c r="R307" s="375"/>
      <c r="S307" s="375"/>
      <c r="T307" s="376"/>
      <c r="AT307" s="277" t="s">
        <v>164</v>
      </c>
      <c r="AU307" s="277" t="s">
        <v>83</v>
      </c>
      <c r="AV307" s="276" t="s">
        <v>83</v>
      </c>
      <c r="AW307" s="276" t="s">
        <v>30</v>
      </c>
      <c r="AX307" s="276" t="s">
        <v>73</v>
      </c>
      <c r="AY307" s="277" t="s">
        <v>156</v>
      </c>
    </row>
    <row r="308" spans="1:65" s="276" customFormat="1">
      <c r="B308" s="373"/>
      <c r="D308" s="273" t="s">
        <v>164</v>
      </c>
      <c r="E308" s="277" t="s">
        <v>1</v>
      </c>
      <c r="F308" s="278" t="s">
        <v>528</v>
      </c>
      <c r="H308" s="279">
        <v>15.75</v>
      </c>
      <c r="I308" s="102"/>
      <c r="L308" s="373"/>
      <c r="M308" s="374"/>
      <c r="N308" s="375"/>
      <c r="O308" s="375"/>
      <c r="P308" s="375"/>
      <c r="Q308" s="375"/>
      <c r="R308" s="375"/>
      <c r="S308" s="375"/>
      <c r="T308" s="376"/>
      <c r="AT308" s="277" t="s">
        <v>164</v>
      </c>
      <c r="AU308" s="277" t="s">
        <v>83</v>
      </c>
      <c r="AV308" s="276" t="s">
        <v>83</v>
      </c>
      <c r="AW308" s="276" t="s">
        <v>30</v>
      </c>
      <c r="AX308" s="276" t="s">
        <v>73</v>
      </c>
      <c r="AY308" s="277" t="s">
        <v>156</v>
      </c>
    </row>
    <row r="309" spans="1:65" s="276" customFormat="1">
      <c r="B309" s="373"/>
      <c r="D309" s="273" t="s">
        <v>164</v>
      </c>
      <c r="E309" s="277" t="s">
        <v>1</v>
      </c>
      <c r="F309" s="278" t="s">
        <v>534</v>
      </c>
      <c r="H309" s="279">
        <v>25.704000000000001</v>
      </c>
      <c r="I309" s="102"/>
      <c r="L309" s="373"/>
      <c r="M309" s="374"/>
      <c r="N309" s="375"/>
      <c r="O309" s="375"/>
      <c r="P309" s="375"/>
      <c r="Q309" s="375"/>
      <c r="R309" s="375"/>
      <c r="S309" s="375"/>
      <c r="T309" s="376"/>
      <c r="AT309" s="277" t="s">
        <v>164</v>
      </c>
      <c r="AU309" s="277" t="s">
        <v>83</v>
      </c>
      <c r="AV309" s="276" t="s">
        <v>83</v>
      </c>
      <c r="AW309" s="276" t="s">
        <v>30</v>
      </c>
      <c r="AX309" s="276" t="s">
        <v>73</v>
      </c>
      <c r="AY309" s="277" t="s">
        <v>156</v>
      </c>
    </row>
    <row r="310" spans="1:65" s="276" customFormat="1">
      <c r="B310" s="373"/>
      <c r="D310" s="273" t="s">
        <v>164</v>
      </c>
      <c r="E310" s="277" t="s">
        <v>1</v>
      </c>
      <c r="F310" s="278" t="s">
        <v>535</v>
      </c>
      <c r="H310" s="279">
        <v>17.135999999999999</v>
      </c>
      <c r="I310" s="102"/>
      <c r="L310" s="373"/>
      <c r="M310" s="374"/>
      <c r="N310" s="375"/>
      <c r="O310" s="375"/>
      <c r="P310" s="375"/>
      <c r="Q310" s="375"/>
      <c r="R310" s="375"/>
      <c r="S310" s="375"/>
      <c r="T310" s="376"/>
      <c r="AT310" s="277" t="s">
        <v>164</v>
      </c>
      <c r="AU310" s="277" t="s">
        <v>83</v>
      </c>
      <c r="AV310" s="276" t="s">
        <v>83</v>
      </c>
      <c r="AW310" s="276" t="s">
        <v>30</v>
      </c>
      <c r="AX310" s="276" t="s">
        <v>73</v>
      </c>
      <c r="AY310" s="277" t="s">
        <v>156</v>
      </c>
    </row>
    <row r="311" spans="1:65" s="276" customFormat="1">
      <c r="B311" s="373"/>
      <c r="D311" s="273" t="s">
        <v>164</v>
      </c>
      <c r="E311" s="277" t="s">
        <v>1</v>
      </c>
      <c r="F311" s="278" t="s">
        <v>536</v>
      </c>
      <c r="H311" s="279">
        <v>36</v>
      </c>
      <c r="I311" s="102"/>
      <c r="L311" s="373"/>
      <c r="M311" s="374"/>
      <c r="N311" s="375"/>
      <c r="O311" s="375"/>
      <c r="P311" s="375"/>
      <c r="Q311" s="375"/>
      <c r="R311" s="375"/>
      <c r="S311" s="375"/>
      <c r="T311" s="376"/>
      <c r="AT311" s="277" t="s">
        <v>164</v>
      </c>
      <c r="AU311" s="277" t="s">
        <v>83</v>
      </c>
      <c r="AV311" s="276" t="s">
        <v>83</v>
      </c>
      <c r="AW311" s="276" t="s">
        <v>30</v>
      </c>
      <c r="AX311" s="276" t="s">
        <v>73</v>
      </c>
      <c r="AY311" s="277" t="s">
        <v>156</v>
      </c>
    </row>
    <row r="312" spans="1:65" s="276" customFormat="1">
      <c r="B312" s="373"/>
      <c r="D312" s="273" t="s">
        <v>164</v>
      </c>
      <c r="E312" s="277" t="s">
        <v>1</v>
      </c>
      <c r="F312" s="278" t="s">
        <v>539</v>
      </c>
      <c r="H312" s="279">
        <v>10.125</v>
      </c>
      <c r="I312" s="102"/>
      <c r="L312" s="373"/>
      <c r="M312" s="374"/>
      <c r="N312" s="375"/>
      <c r="O312" s="375"/>
      <c r="P312" s="375"/>
      <c r="Q312" s="375"/>
      <c r="R312" s="375"/>
      <c r="S312" s="375"/>
      <c r="T312" s="376"/>
      <c r="AT312" s="277" t="s">
        <v>164</v>
      </c>
      <c r="AU312" s="277" t="s">
        <v>83</v>
      </c>
      <c r="AV312" s="276" t="s">
        <v>83</v>
      </c>
      <c r="AW312" s="276" t="s">
        <v>30</v>
      </c>
      <c r="AX312" s="276" t="s">
        <v>73</v>
      </c>
      <c r="AY312" s="277" t="s">
        <v>156</v>
      </c>
    </row>
    <row r="313" spans="1:65" s="280" customFormat="1">
      <c r="B313" s="377"/>
      <c r="D313" s="273" t="s">
        <v>164</v>
      </c>
      <c r="E313" s="281" t="s">
        <v>1</v>
      </c>
      <c r="F313" s="282" t="s">
        <v>167</v>
      </c>
      <c r="H313" s="283">
        <v>379.90500000000003</v>
      </c>
      <c r="I313" s="108"/>
      <c r="L313" s="377"/>
      <c r="M313" s="378"/>
      <c r="N313" s="379"/>
      <c r="O313" s="379"/>
      <c r="P313" s="379"/>
      <c r="Q313" s="379"/>
      <c r="R313" s="379"/>
      <c r="S313" s="379"/>
      <c r="T313" s="380"/>
      <c r="AT313" s="281" t="s">
        <v>164</v>
      </c>
      <c r="AU313" s="281" t="s">
        <v>83</v>
      </c>
      <c r="AV313" s="280" t="s">
        <v>163</v>
      </c>
      <c r="AW313" s="280" t="s">
        <v>30</v>
      </c>
      <c r="AX313" s="280" t="s">
        <v>81</v>
      </c>
      <c r="AY313" s="281" t="s">
        <v>156</v>
      </c>
    </row>
    <row r="314" spans="1:65" s="168" customFormat="1" ht="37.9" customHeight="1">
      <c r="A314" s="162"/>
      <c r="B314" s="163"/>
      <c r="C314" s="284" t="s">
        <v>223</v>
      </c>
      <c r="D314" s="284" t="s">
        <v>235</v>
      </c>
      <c r="E314" s="285" t="s">
        <v>1214</v>
      </c>
      <c r="F314" s="286" t="s">
        <v>1215</v>
      </c>
      <c r="G314" s="287" t="s">
        <v>185</v>
      </c>
      <c r="H314" s="288">
        <v>97</v>
      </c>
      <c r="I314" s="112"/>
      <c r="J314" s="289">
        <f>ROUND(I314*H314,2)</f>
        <v>0</v>
      </c>
      <c r="K314" s="286" t="s">
        <v>186</v>
      </c>
      <c r="L314" s="383"/>
      <c r="M314" s="384" t="s">
        <v>1</v>
      </c>
      <c r="N314" s="385" t="s">
        <v>38</v>
      </c>
      <c r="O314" s="210"/>
      <c r="P314" s="365">
        <f>O314*H314</f>
        <v>0</v>
      </c>
      <c r="Q314" s="365">
        <v>0</v>
      </c>
      <c r="R314" s="365">
        <f>Q314*H314</f>
        <v>0</v>
      </c>
      <c r="S314" s="365">
        <v>0</v>
      </c>
      <c r="T314" s="366">
        <f>S314*H314</f>
        <v>0</v>
      </c>
      <c r="U314" s="162"/>
      <c r="V314" s="162"/>
      <c r="W314" s="162"/>
      <c r="X314" s="162"/>
      <c r="Y314" s="162"/>
      <c r="Z314" s="162"/>
      <c r="AA314" s="162"/>
      <c r="AB314" s="162"/>
      <c r="AC314" s="162"/>
      <c r="AD314" s="162"/>
      <c r="AE314" s="162"/>
      <c r="AR314" s="367" t="s">
        <v>247</v>
      </c>
      <c r="AT314" s="367" t="s">
        <v>235</v>
      </c>
      <c r="AU314" s="367" t="s">
        <v>83</v>
      </c>
      <c r="AY314" s="141" t="s">
        <v>156</v>
      </c>
      <c r="BE314" s="368">
        <f>IF(N314="základní",J314,0)</f>
        <v>0</v>
      </c>
      <c r="BF314" s="368">
        <f>IF(N314="snížená",J314,0)</f>
        <v>0</v>
      </c>
      <c r="BG314" s="368">
        <f>IF(N314="zákl. přenesená",J314,0)</f>
        <v>0</v>
      </c>
      <c r="BH314" s="368">
        <f>IF(N314="sníž. přenesená",J314,0)</f>
        <v>0</v>
      </c>
      <c r="BI314" s="368">
        <f>IF(N314="nulová",J314,0)</f>
        <v>0</v>
      </c>
      <c r="BJ314" s="141" t="s">
        <v>81</v>
      </c>
      <c r="BK314" s="368">
        <f>ROUND(I314*H314,2)</f>
        <v>0</v>
      </c>
      <c r="BL314" s="141" t="s">
        <v>201</v>
      </c>
      <c r="BM314" s="367" t="s">
        <v>347</v>
      </c>
    </row>
    <row r="315" spans="1:65" s="272" customFormat="1">
      <c r="B315" s="369"/>
      <c r="D315" s="273" t="s">
        <v>164</v>
      </c>
      <c r="E315" s="274" t="s">
        <v>1</v>
      </c>
      <c r="F315" s="275" t="s">
        <v>1216</v>
      </c>
      <c r="H315" s="274" t="s">
        <v>1</v>
      </c>
      <c r="I315" s="96"/>
      <c r="L315" s="369"/>
      <c r="M315" s="370"/>
      <c r="N315" s="371"/>
      <c r="O315" s="371"/>
      <c r="P315" s="371"/>
      <c r="Q315" s="371"/>
      <c r="R315" s="371"/>
      <c r="S315" s="371"/>
      <c r="T315" s="372"/>
      <c r="AT315" s="274" t="s">
        <v>164</v>
      </c>
      <c r="AU315" s="274" t="s">
        <v>83</v>
      </c>
      <c r="AV315" s="272" t="s">
        <v>81</v>
      </c>
      <c r="AW315" s="272" t="s">
        <v>30</v>
      </c>
      <c r="AX315" s="272" t="s">
        <v>73</v>
      </c>
      <c r="AY315" s="274" t="s">
        <v>156</v>
      </c>
    </row>
    <row r="316" spans="1:65" s="276" customFormat="1">
      <c r="B316" s="373"/>
      <c r="D316" s="273" t="s">
        <v>164</v>
      </c>
      <c r="E316" s="277" t="s">
        <v>1</v>
      </c>
      <c r="F316" s="278" t="s">
        <v>815</v>
      </c>
      <c r="H316" s="279">
        <v>97</v>
      </c>
      <c r="I316" s="102"/>
      <c r="L316" s="373"/>
      <c r="M316" s="374"/>
      <c r="N316" s="375"/>
      <c r="O316" s="375"/>
      <c r="P316" s="375"/>
      <c r="Q316" s="375"/>
      <c r="R316" s="375"/>
      <c r="S316" s="375"/>
      <c r="T316" s="376"/>
      <c r="AT316" s="277" t="s">
        <v>164</v>
      </c>
      <c r="AU316" s="277" t="s">
        <v>83</v>
      </c>
      <c r="AV316" s="276" t="s">
        <v>83</v>
      </c>
      <c r="AW316" s="276" t="s">
        <v>30</v>
      </c>
      <c r="AX316" s="276" t="s">
        <v>73</v>
      </c>
      <c r="AY316" s="277" t="s">
        <v>156</v>
      </c>
    </row>
    <row r="317" spans="1:65" s="280" customFormat="1">
      <c r="B317" s="377"/>
      <c r="D317" s="273" t="s">
        <v>164</v>
      </c>
      <c r="E317" s="281" t="s">
        <v>1</v>
      </c>
      <c r="F317" s="282" t="s">
        <v>167</v>
      </c>
      <c r="H317" s="283">
        <v>97</v>
      </c>
      <c r="I317" s="108"/>
      <c r="L317" s="377"/>
      <c r="M317" s="378"/>
      <c r="N317" s="379"/>
      <c r="O317" s="379"/>
      <c r="P317" s="379"/>
      <c r="Q317" s="379"/>
      <c r="R317" s="379"/>
      <c r="S317" s="379"/>
      <c r="T317" s="380"/>
      <c r="AT317" s="281" t="s">
        <v>164</v>
      </c>
      <c r="AU317" s="281" t="s">
        <v>83</v>
      </c>
      <c r="AV317" s="280" t="s">
        <v>163</v>
      </c>
      <c r="AW317" s="280" t="s">
        <v>30</v>
      </c>
      <c r="AX317" s="280" t="s">
        <v>81</v>
      </c>
      <c r="AY317" s="281" t="s">
        <v>156</v>
      </c>
    </row>
    <row r="318" spans="1:65" s="168" customFormat="1" ht="37.9" customHeight="1">
      <c r="A318" s="162"/>
      <c r="B318" s="163"/>
      <c r="C318" s="284" t="s">
        <v>338</v>
      </c>
      <c r="D318" s="284" t="s">
        <v>235</v>
      </c>
      <c r="E318" s="285" t="s">
        <v>1217</v>
      </c>
      <c r="F318" s="286" t="s">
        <v>1218</v>
      </c>
      <c r="G318" s="287" t="s">
        <v>185</v>
      </c>
      <c r="H318" s="288">
        <v>10</v>
      </c>
      <c r="I318" s="112"/>
      <c r="J318" s="289">
        <f>ROUND(I318*H318,2)</f>
        <v>0</v>
      </c>
      <c r="K318" s="286" t="s">
        <v>186</v>
      </c>
      <c r="L318" s="383"/>
      <c r="M318" s="384" t="s">
        <v>1</v>
      </c>
      <c r="N318" s="385" t="s">
        <v>38</v>
      </c>
      <c r="O318" s="210"/>
      <c r="P318" s="365">
        <f>O318*H318</f>
        <v>0</v>
      </c>
      <c r="Q318" s="365">
        <v>0</v>
      </c>
      <c r="R318" s="365">
        <f>Q318*H318</f>
        <v>0</v>
      </c>
      <c r="S318" s="365">
        <v>0</v>
      </c>
      <c r="T318" s="366">
        <f>S318*H318</f>
        <v>0</v>
      </c>
      <c r="U318" s="162"/>
      <c r="V318" s="162"/>
      <c r="W318" s="162"/>
      <c r="X318" s="162"/>
      <c r="Y318" s="162"/>
      <c r="Z318" s="162"/>
      <c r="AA318" s="162"/>
      <c r="AB318" s="162"/>
      <c r="AC318" s="162"/>
      <c r="AD318" s="162"/>
      <c r="AE318" s="162"/>
      <c r="AR318" s="367" t="s">
        <v>247</v>
      </c>
      <c r="AT318" s="367" t="s">
        <v>235</v>
      </c>
      <c r="AU318" s="367" t="s">
        <v>83</v>
      </c>
      <c r="AY318" s="141" t="s">
        <v>156</v>
      </c>
      <c r="BE318" s="368">
        <f>IF(N318="základní",J318,0)</f>
        <v>0</v>
      </c>
      <c r="BF318" s="368">
        <f>IF(N318="snížená",J318,0)</f>
        <v>0</v>
      </c>
      <c r="BG318" s="368">
        <f>IF(N318="zákl. přenesená",J318,0)</f>
        <v>0</v>
      </c>
      <c r="BH318" s="368">
        <f>IF(N318="sníž. přenesená",J318,0)</f>
        <v>0</v>
      </c>
      <c r="BI318" s="368">
        <f>IF(N318="nulová",J318,0)</f>
        <v>0</v>
      </c>
      <c r="BJ318" s="141" t="s">
        <v>81</v>
      </c>
      <c r="BK318" s="368">
        <f>ROUND(I318*H318,2)</f>
        <v>0</v>
      </c>
      <c r="BL318" s="141" t="s">
        <v>201</v>
      </c>
      <c r="BM318" s="367" t="s">
        <v>356</v>
      </c>
    </row>
    <row r="319" spans="1:65" s="272" customFormat="1">
      <c r="B319" s="369"/>
      <c r="D319" s="273" t="s">
        <v>164</v>
      </c>
      <c r="E319" s="274" t="s">
        <v>1</v>
      </c>
      <c r="F319" s="275" t="s">
        <v>1219</v>
      </c>
      <c r="H319" s="274" t="s">
        <v>1</v>
      </c>
      <c r="I319" s="96"/>
      <c r="L319" s="369"/>
      <c r="M319" s="370"/>
      <c r="N319" s="371"/>
      <c r="O319" s="371"/>
      <c r="P319" s="371"/>
      <c r="Q319" s="371"/>
      <c r="R319" s="371"/>
      <c r="S319" s="371"/>
      <c r="T319" s="372"/>
      <c r="AT319" s="274" t="s">
        <v>164</v>
      </c>
      <c r="AU319" s="274" t="s">
        <v>83</v>
      </c>
      <c r="AV319" s="272" t="s">
        <v>81</v>
      </c>
      <c r="AW319" s="272" t="s">
        <v>30</v>
      </c>
      <c r="AX319" s="272" t="s">
        <v>73</v>
      </c>
      <c r="AY319" s="274" t="s">
        <v>156</v>
      </c>
    </row>
    <row r="320" spans="1:65" s="276" customFormat="1">
      <c r="B320" s="373"/>
      <c r="D320" s="273" t="s">
        <v>164</v>
      </c>
      <c r="E320" s="277" t="s">
        <v>1</v>
      </c>
      <c r="F320" s="278" t="s">
        <v>181</v>
      </c>
      <c r="H320" s="279">
        <v>10</v>
      </c>
      <c r="I320" s="102"/>
      <c r="L320" s="373"/>
      <c r="M320" s="374"/>
      <c r="N320" s="375"/>
      <c r="O320" s="375"/>
      <c r="P320" s="375"/>
      <c r="Q320" s="375"/>
      <c r="R320" s="375"/>
      <c r="S320" s="375"/>
      <c r="T320" s="376"/>
      <c r="AT320" s="277" t="s">
        <v>164</v>
      </c>
      <c r="AU320" s="277" t="s">
        <v>83</v>
      </c>
      <c r="AV320" s="276" t="s">
        <v>83</v>
      </c>
      <c r="AW320" s="276" t="s">
        <v>30</v>
      </c>
      <c r="AX320" s="276" t="s">
        <v>73</v>
      </c>
      <c r="AY320" s="277" t="s">
        <v>156</v>
      </c>
    </row>
    <row r="321" spans="1:65" s="280" customFormat="1">
      <c r="B321" s="377"/>
      <c r="D321" s="273" t="s">
        <v>164</v>
      </c>
      <c r="E321" s="281" t="s">
        <v>1</v>
      </c>
      <c r="F321" s="282" t="s">
        <v>167</v>
      </c>
      <c r="H321" s="283">
        <v>10</v>
      </c>
      <c r="I321" s="108"/>
      <c r="L321" s="377"/>
      <c r="M321" s="378"/>
      <c r="N321" s="379"/>
      <c r="O321" s="379"/>
      <c r="P321" s="379"/>
      <c r="Q321" s="379"/>
      <c r="R321" s="379"/>
      <c r="S321" s="379"/>
      <c r="T321" s="380"/>
      <c r="AT321" s="281" t="s">
        <v>164</v>
      </c>
      <c r="AU321" s="281" t="s">
        <v>83</v>
      </c>
      <c r="AV321" s="280" t="s">
        <v>163</v>
      </c>
      <c r="AW321" s="280" t="s">
        <v>30</v>
      </c>
      <c r="AX321" s="280" t="s">
        <v>81</v>
      </c>
      <c r="AY321" s="281" t="s">
        <v>156</v>
      </c>
    </row>
    <row r="322" spans="1:65" s="168" customFormat="1" ht="37.9" customHeight="1">
      <c r="A322" s="162"/>
      <c r="B322" s="163"/>
      <c r="C322" s="284" t="s">
        <v>231</v>
      </c>
      <c r="D322" s="284" t="s">
        <v>235</v>
      </c>
      <c r="E322" s="285" t="s">
        <v>1220</v>
      </c>
      <c r="F322" s="286" t="s">
        <v>1221</v>
      </c>
      <c r="G322" s="287" t="s">
        <v>185</v>
      </c>
      <c r="H322" s="288">
        <v>7</v>
      </c>
      <c r="I322" s="112"/>
      <c r="J322" s="289">
        <f>ROUND(I322*H322,2)</f>
        <v>0</v>
      </c>
      <c r="K322" s="286" t="s">
        <v>186</v>
      </c>
      <c r="L322" s="383"/>
      <c r="M322" s="384" t="s">
        <v>1</v>
      </c>
      <c r="N322" s="385" t="s">
        <v>38</v>
      </c>
      <c r="O322" s="210"/>
      <c r="P322" s="365">
        <f>O322*H322</f>
        <v>0</v>
      </c>
      <c r="Q322" s="365">
        <v>0</v>
      </c>
      <c r="R322" s="365">
        <f>Q322*H322</f>
        <v>0</v>
      </c>
      <c r="S322" s="365">
        <v>0</v>
      </c>
      <c r="T322" s="366">
        <f>S322*H322</f>
        <v>0</v>
      </c>
      <c r="U322" s="162"/>
      <c r="V322" s="162"/>
      <c r="W322" s="162"/>
      <c r="X322" s="162"/>
      <c r="Y322" s="162"/>
      <c r="Z322" s="162"/>
      <c r="AA322" s="162"/>
      <c r="AB322" s="162"/>
      <c r="AC322" s="162"/>
      <c r="AD322" s="162"/>
      <c r="AE322" s="162"/>
      <c r="AR322" s="367" t="s">
        <v>247</v>
      </c>
      <c r="AT322" s="367" t="s">
        <v>235</v>
      </c>
      <c r="AU322" s="367" t="s">
        <v>83</v>
      </c>
      <c r="AY322" s="141" t="s">
        <v>156</v>
      </c>
      <c r="BE322" s="368">
        <f>IF(N322="základní",J322,0)</f>
        <v>0</v>
      </c>
      <c r="BF322" s="368">
        <f>IF(N322="snížená",J322,0)</f>
        <v>0</v>
      </c>
      <c r="BG322" s="368">
        <f>IF(N322="zákl. přenesená",J322,0)</f>
        <v>0</v>
      </c>
      <c r="BH322" s="368">
        <f>IF(N322="sníž. přenesená",J322,0)</f>
        <v>0</v>
      </c>
      <c r="BI322" s="368">
        <f>IF(N322="nulová",J322,0)</f>
        <v>0</v>
      </c>
      <c r="BJ322" s="141" t="s">
        <v>81</v>
      </c>
      <c r="BK322" s="368">
        <f>ROUND(I322*H322,2)</f>
        <v>0</v>
      </c>
      <c r="BL322" s="141" t="s">
        <v>201</v>
      </c>
      <c r="BM322" s="367" t="s">
        <v>376</v>
      </c>
    </row>
    <row r="323" spans="1:65" s="272" customFormat="1">
      <c r="B323" s="369"/>
      <c r="D323" s="273" t="s">
        <v>164</v>
      </c>
      <c r="E323" s="274" t="s">
        <v>1</v>
      </c>
      <c r="F323" s="275" t="s">
        <v>1222</v>
      </c>
      <c r="H323" s="274" t="s">
        <v>1</v>
      </c>
      <c r="I323" s="96"/>
      <c r="L323" s="369"/>
      <c r="M323" s="370"/>
      <c r="N323" s="371"/>
      <c r="O323" s="371"/>
      <c r="P323" s="371"/>
      <c r="Q323" s="371"/>
      <c r="R323" s="371"/>
      <c r="S323" s="371"/>
      <c r="T323" s="372"/>
      <c r="AT323" s="274" t="s">
        <v>164</v>
      </c>
      <c r="AU323" s="274" t="s">
        <v>83</v>
      </c>
      <c r="AV323" s="272" t="s">
        <v>81</v>
      </c>
      <c r="AW323" s="272" t="s">
        <v>30</v>
      </c>
      <c r="AX323" s="272" t="s">
        <v>73</v>
      </c>
      <c r="AY323" s="274" t="s">
        <v>156</v>
      </c>
    </row>
    <row r="324" spans="1:65" s="276" customFormat="1">
      <c r="B324" s="373"/>
      <c r="D324" s="273" t="s">
        <v>164</v>
      </c>
      <c r="E324" s="277" t="s">
        <v>1</v>
      </c>
      <c r="F324" s="278" t="s">
        <v>194</v>
      </c>
      <c r="H324" s="279">
        <v>7</v>
      </c>
      <c r="I324" s="102"/>
      <c r="L324" s="373"/>
      <c r="M324" s="374"/>
      <c r="N324" s="375"/>
      <c r="O324" s="375"/>
      <c r="P324" s="375"/>
      <c r="Q324" s="375"/>
      <c r="R324" s="375"/>
      <c r="S324" s="375"/>
      <c r="T324" s="376"/>
      <c r="AT324" s="277" t="s">
        <v>164</v>
      </c>
      <c r="AU324" s="277" t="s">
        <v>83</v>
      </c>
      <c r="AV324" s="276" t="s">
        <v>83</v>
      </c>
      <c r="AW324" s="276" t="s">
        <v>30</v>
      </c>
      <c r="AX324" s="276" t="s">
        <v>73</v>
      </c>
      <c r="AY324" s="277" t="s">
        <v>156</v>
      </c>
    </row>
    <row r="325" spans="1:65" s="280" customFormat="1">
      <c r="B325" s="377"/>
      <c r="D325" s="273" t="s">
        <v>164</v>
      </c>
      <c r="E325" s="281" t="s">
        <v>1</v>
      </c>
      <c r="F325" s="282" t="s">
        <v>167</v>
      </c>
      <c r="H325" s="283">
        <v>7</v>
      </c>
      <c r="I325" s="108"/>
      <c r="L325" s="377"/>
      <c r="M325" s="378"/>
      <c r="N325" s="379"/>
      <c r="O325" s="379"/>
      <c r="P325" s="379"/>
      <c r="Q325" s="379"/>
      <c r="R325" s="379"/>
      <c r="S325" s="379"/>
      <c r="T325" s="380"/>
      <c r="AT325" s="281" t="s">
        <v>164</v>
      </c>
      <c r="AU325" s="281" t="s">
        <v>83</v>
      </c>
      <c r="AV325" s="280" t="s">
        <v>163</v>
      </c>
      <c r="AW325" s="280" t="s">
        <v>30</v>
      </c>
      <c r="AX325" s="280" t="s">
        <v>81</v>
      </c>
      <c r="AY325" s="281" t="s">
        <v>156</v>
      </c>
    </row>
    <row r="326" spans="1:65" s="168" customFormat="1" ht="37.9" customHeight="1">
      <c r="A326" s="162"/>
      <c r="B326" s="163"/>
      <c r="C326" s="284" t="s">
        <v>352</v>
      </c>
      <c r="D326" s="284" t="s">
        <v>235</v>
      </c>
      <c r="E326" s="285" t="s">
        <v>1223</v>
      </c>
      <c r="F326" s="286" t="s">
        <v>1224</v>
      </c>
      <c r="G326" s="287" t="s">
        <v>185</v>
      </c>
      <c r="H326" s="288">
        <v>9</v>
      </c>
      <c r="I326" s="112"/>
      <c r="J326" s="289">
        <f>ROUND(I326*H326,2)</f>
        <v>0</v>
      </c>
      <c r="K326" s="286" t="s">
        <v>186</v>
      </c>
      <c r="L326" s="383"/>
      <c r="M326" s="384" t="s">
        <v>1</v>
      </c>
      <c r="N326" s="385" t="s">
        <v>38</v>
      </c>
      <c r="O326" s="210"/>
      <c r="P326" s="365">
        <f>O326*H326</f>
        <v>0</v>
      </c>
      <c r="Q326" s="365">
        <v>0</v>
      </c>
      <c r="R326" s="365">
        <f>Q326*H326</f>
        <v>0</v>
      </c>
      <c r="S326" s="365">
        <v>0</v>
      </c>
      <c r="T326" s="366">
        <f>S326*H326</f>
        <v>0</v>
      </c>
      <c r="U326" s="162"/>
      <c r="V326" s="162"/>
      <c r="W326" s="162"/>
      <c r="X326" s="162"/>
      <c r="Y326" s="162"/>
      <c r="Z326" s="162"/>
      <c r="AA326" s="162"/>
      <c r="AB326" s="162"/>
      <c r="AC326" s="162"/>
      <c r="AD326" s="162"/>
      <c r="AE326" s="162"/>
      <c r="AR326" s="367" t="s">
        <v>247</v>
      </c>
      <c r="AT326" s="367" t="s">
        <v>235</v>
      </c>
      <c r="AU326" s="367" t="s">
        <v>83</v>
      </c>
      <c r="AY326" s="141" t="s">
        <v>156</v>
      </c>
      <c r="BE326" s="368">
        <f>IF(N326="základní",J326,0)</f>
        <v>0</v>
      </c>
      <c r="BF326" s="368">
        <f>IF(N326="snížená",J326,0)</f>
        <v>0</v>
      </c>
      <c r="BG326" s="368">
        <f>IF(N326="zákl. přenesená",J326,0)</f>
        <v>0</v>
      </c>
      <c r="BH326" s="368">
        <f>IF(N326="sníž. přenesená",J326,0)</f>
        <v>0</v>
      </c>
      <c r="BI326" s="368">
        <f>IF(N326="nulová",J326,0)</f>
        <v>0</v>
      </c>
      <c r="BJ326" s="141" t="s">
        <v>81</v>
      </c>
      <c r="BK326" s="368">
        <f>ROUND(I326*H326,2)</f>
        <v>0</v>
      </c>
      <c r="BL326" s="141" t="s">
        <v>201</v>
      </c>
      <c r="BM326" s="367" t="s">
        <v>378</v>
      </c>
    </row>
    <row r="327" spans="1:65" s="272" customFormat="1">
      <c r="B327" s="369"/>
      <c r="D327" s="273" t="s">
        <v>164</v>
      </c>
      <c r="E327" s="274" t="s">
        <v>1</v>
      </c>
      <c r="F327" s="275" t="s">
        <v>1225</v>
      </c>
      <c r="H327" s="274" t="s">
        <v>1</v>
      </c>
      <c r="I327" s="96"/>
      <c r="L327" s="369"/>
      <c r="M327" s="370"/>
      <c r="N327" s="371"/>
      <c r="O327" s="371"/>
      <c r="P327" s="371"/>
      <c r="Q327" s="371"/>
      <c r="R327" s="371"/>
      <c r="S327" s="371"/>
      <c r="T327" s="372"/>
      <c r="AT327" s="274" t="s">
        <v>164</v>
      </c>
      <c r="AU327" s="274" t="s">
        <v>83</v>
      </c>
      <c r="AV327" s="272" t="s">
        <v>81</v>
      </c>
      <c r="AW327" s="272" t="s">
        <v>30</v>
      </c>
      <c r="AX327" s="272" t="s">
        <v>73</v>
      </c>
      <c r="AY327" s="274" t="s">
        <v>156</v>
      </c>
    </row>
    <row r="328" spans="1:65" s="276" customFormat="1">
      <c r="B328" s="373"/>
      <c r="D328" s="273" t="s">
        <v>164</v>
      </c>
      <c r="E328" s="277" t="s">
        <v>1</v>
      </c>
      <c r="F328" s="278" t="s">
        <v>204</v>
      </c>
      <c r="H328" s="279">
        <v>9</v>
      </c>
      <c r="I328" s="102"/>
      <c r="L328" s="373"/>
      <c r="M328" s="374"/>
      <c r="N328" s="375"/>
      <c r="O328" s="375"/>
      <c r="P328" s="375"/>
      <c r="Q328" s="375"/>
      <c r="R328" s="375"/>
      <c r="S328" s="375"/>
      <c r="T328" s="376"/>
      <c r="AT328" s="277" t="s">
        <v>164</v>
      </c>
      <c r="AU328" s="277" t="s">
        <v>83</v>
      </c>
      <c r="AV328" s="276" t="s">
        <v>83</v>
      </c>
      <c r="AW328" s="276" t="s">
        <v>30</v>
      </c>
      <c r="AX328" s="276" t="s">
        <v>73</v>
      </c>
      <c r="AY328" s="277" t="s">
        <v>156</v>
      </c>
    </row>
    <row r="329" spans="1:65" s="280" customFormat="1">
      <c r="B329" s="377"/>
      <c r="D329" s="273" t="s">
        <v>164</v>
      </c>
      <c r="E329" s="281" t="s">
        <v>1</v>
      </c>
      <c r="F329" s="282" t="s">
        <v>167</v>
      </c>
      <c r="H329" s="283">
        <v>9</v>
      </c>
      <c r="I329" s="108"/>
      <c r="L329" s="377"/>
      <c r="M329" s="378"/>
      <c r="N329" s="379"/>
      <c r="O329" s="379"/>
      <c r="P329" s="379"/>
      <c r="Q329" s="379"/>
      <c r="R329" s="379"/>
      <c r="S329" s="379"/>
      <c r="T329" s="380"/>
      <c r="AT329" s="281" t="s">
        <v>164</v>
      </c>
      <c r="AU329" s="281" t="s">
        <v>83</v>
      </c>
      <c r="AV329" s="280" t="s">
        <v>163</v>
      </c>
      <c r="AW329" s="280" t="s">
        <v>30</v>
      </c>
      <c r="AX329" s="280" t="s">
        <v>81</v>
      </c>
      <c r="AY329" s="281" t="s">
        <v>156</v>
      </c>
    </row>
    <row r="330" spans="1:65" s="168" customFormat="1" ht="37.9" customHeight="1">
      <c r="A330" s="162"/>
      <c r="B330" s="163"/>
      <c r="C330" s="284" t="s">
        <v>238</v>
      </c>
      <c r="D330" s="284" t="s">
        <v>235</v>
      </c>
      <c r="E330" s="285" t="s">
        <v>1226</v>
      </c>
      <c r="F330" s="286" t="s">
        <v>1224</v>
      </c>
      <c r="G330" s="287" t="s">
        <v>185</v>
      </c>
      <c r="H330" s="288">
        <v>6</v>
      </c>
      <c r="I330" s="112"/>
      <c r="J330" s="289">
        <f>ROUND(I330*H330,2)</f>
        <v>0</v>
      </c>
      <c r="K330" s="286" t="s">
        <v>186</v>
      </c>
      <c r="L330" s="383"/>
      <c r="M330" s="384" t="s">
        <v>1</v>
      </c>
      <c r="N330" s="385" t="s">
        <v>38</v>
      </c>
      <c r="O330" s="210"/>
      <c r="P330" s="365">
        <f>O330*H330</f>
        <v>0</v>
      </c>
      <c r="Q330" s="365">
        <v>0</v>
      </c>
      <c r="R330" s="365">
        <f>Q330*H330</f>
        <v>0</v>
      </c>
      <c r="S330" s="365">
        <v>0</v>
      </c>
      <c r="T330" s="366">
        <f>S330*H330</f>
        <v>0</v>
      </c>
      <c r="U330" s="162"/>
      <c r="V330" s="162"/>
      <c r="W330" s="162"/>
      <c r="X330" s="162"/>
      <c r="Y330" s="162"/>
      <c r="Z330" s="162"/>
      <c r="AA330" s="162"/>
      <c r="AB330" s="162"/>
      <c r="AC330" s="162"/>
      <c r="AD330" s="162"/>
      <c r="AE330" s="162"/>
      <c r="AR330" s="367" t="s">
        <v>247</v>
      </c>
      <c r="AT330" s="367" t="s">
        <v>235</v>
      </c>
      <c r="AU330" s="367" t="s">
        <v>83</v>
      </c>
      <c r="AY330" s="141" t="s">
        <v>156</v>
      </c>
      <c r="BE330" s="368">
        <f>IF(N330="základní",J330,0)</f>
        <v>0</v>
      </c>
      <c r="BF330" s="368">
        <f>IF(N330="snížená",J330,0)</f>
        <v>0</v>
      </c>
      <c r="BG330" s="368">
        <f>IF(N330="zákl. přenesená",J330,0)</f>
        <v>0</v>
      </c>
      <c r="BH330" s="368">
        <f>IF(N330="sníž. přenesená",J330,0)</f>
        <v>0</v>
      </c>
      <c r="BI330" s="368">
        <f>IF(N330="nulová",J330,0)</f>
        <v>0</v>
      </c>
      <c r="BJ330" s="141" t="s">
        <v>81</v>
      </c>
      <c r="BK330" s="368">
        <f>ROUND(I330*H330,2)</f>
        <v>0</v>
      </c>
      <c r="BL330" s="141" t="s">
        <v>201</v>
      </c>
      <c r="BM330" s="367" t="s">
        <v>400</v>
      </c>
    </row>
    <row r="331" spans="1:65" s="272" customFormat="1">
      <c r="B331" s="369"/>
      <c r="D331" s="273" t="s">
        <v>164</v>
      </c>
      <c r="E331" s="274" t="s">
        <v>1</v>
      </c>
      <c r="F331" s="275" t="s">
        <v>1227</v>
      </c>
      <c r="H331" s="274" t="s">
        <v>1</v>
      </c>
      <c r="I331" s="96"/>
      <c r="L331" s="369"/>
      <c r="M331" s="370"/>
      <c r="N331" s="371"/>
      <c r="O331" s="371"/>
      <c r="P331" s="371"/>
      <c r="Q331" s="371"/>
      <c r="R331" s="371"/>
      <c r="S331" s="371"/>
      <c r="T331" s="372"/>
      <c r="AT331" s="274" t="s">
        <v>164</v>
      </c>
      <c r="AU331" s="274" t="s">
        <v>83</v>
      </c>
      <c r="AV331" s="272" t="s">
        <v>81</v>
      </c>
      <c r="AW331" s="272" t="s">
        <v>30</v>
      </c>
      <c r="AX331" s="272" t="s">
        <v>73</v>
      </c>
      <c r="AY331" s="274" t="s">
        <v>156</v>
      </c>
    </row>
    <row r="332" spans="1:65" s="276" customFormat="1">
      <c r="B332" s="373"/>
      <c r="D332" s="273" t="s">
        <v>164</v>
      </c>
      <c r="E332" s="277" t="s">
        <v>1</v>
      </c>
      <c r="F332" s="278" t="s">
        <v>173</v>
      </c>
      <c r="H332" s="279">
        <v>6</v>
      </c>
      <c r="I332" s="102"/>
      <c r="L332" s="373"/>
      <c r="M332" s="374"/>
      <c r="N332" s="375"/>
      <c r="O332" s="375"/>
      <c r="P332" s="375"/>
      <c r="Q332" s="375"/>
      <c r="R332" s="375"/>
      <c r="S332" s="375"/>
      <c r="T332" s="376"/>
      <c r="AT332" s="277" t="s">
        <v>164</v>
      </c>
      <c r="AU332" s="277" t="s">
        <v>83</v>
      </c>
      <c r="AV332" s="276" t="s">
        <v>83</v>
      </c>
      <c r="AW332" s="276" t="s">
        <v>30</v>
      </c>
      <c r="AX332" s="276" t="s">
        <v>73</v>
      </c>
      <c r="AY332" s="277" t="s">
        <v>156</v>
      </c>
    </row>
    <row r="333" spans="1:65" s="280" customFormat="1">
      <c r="B333" s="377"/>
      <c r="D333" s="273" t="s">
        <v>164</v>
      </c>
      <c r="E333" s="281" t="s">
        <v>1</v>
      </c>
      <c r="F333" s="282" t="s">
        <v>167</v>
      </c>
      <c r="H333" s="283">
        <v>6</v>
      </c>
      <c r="I333" s="108"/>
      <c r="L333" s="377"/>
      <c r="M333" s="378"/>
      <c r="N333" s="379"/>
      <c r="O333" s="379"/>
      <c r="P333" s="379"/>
      <c r="Q333" s="379"/>
      <c r="R333" s="379"/>
      <c r="S333" s="379"/>
      <c r="T333" s="380"/>
      <c r="AT333" s="281" t="s">
        <v>164</v>
      </c>
      <c r="AU333" s="281" t="s">
        <v>83</v>
      </c>
      <c r="AV333" s="280" t="s">
        <v>163</v>
      </c>
      <c r="AW333" s="280" t="s">
        <v>30</v>
      </c>
      <c r="AX333" s="280" t="s">
        <v>81</v>
      </c>
      <c r="AY333" s="281" t="s">
        <v>156</v>
      </c>
    </row>
    <row r="334" spans="1:65" s="168" customFormat="1" ht="37.9" customHeight="1">
      <c r="A334" s="162"/>
      <c r="B334" s="163"/>
      <c r="C334" s="284" t="s">
        <v>377</v>
      </c>
      <c r="D334" s="284" t="s">
        <v>235</v>
      </c>
      <c r="E334" s="285" t="s">
        <v>1228</v>
      </c>
      <c r="F334" s="286" t="s">
        <v>1229</v>
      </c>
      <c r="G334" s="287" t="s">
        <v>185</v>
      </c>
      <c r="H334" s="288">
        <v>3</v>
      </c>
      <c r="I334" s="112"/>
      <c r="J334" s="289">
        <f>ROUND(I334*H334,2)</f>
        <v>0</v>
      </c>
      <c r="K334" s="286" t="s">
        <v>186</v>
      </c>
      <c r="L334" s="383"/>
      <c r="M334" s="384" t="s">
        <v>1</v>
      </c>
      <c r="N334" s="385" t="s">
        <v>38</v>
      </c>
      <c r="O334" s="210"/>
      <c r="P334" s="365">
        <f>O334*H334</f>
        <v>0</v>
      </c>
      <c r="Q334" s="365">
        <v>0</v>
      </c>
      <c r="R334" s="365">
        <f>Q334*H334</f>
        <v>0</v>
      </c>
      <c r="S334" s="365">
        <v>0</v>
      </c>
      <c r="T334" s="366">
        <f>S334*H334</f>
        <v>0</v>
      </c>
      <c r="U334" s="162"/>
      <c r="V334" s="162"/>
      <c r="W334" s="162"/>
      <c r="X334" s="162"/>
      <c r="Y334" s="162"/>
      <c r="Z334" s="162"/>
      <c r="AA334" s="162"/>
      <c r="AB334" s="162"/>
      <c r="AC334" s="162"/>
      <c r="AD334" s="162"/>
      <c r="AE334" s="162"/>
      <c r="AR334" s="367" t="s">
        <v>247</v>
      </c>
      <c r="AT334" s="367" t="s">
        <v>235</v>
      </c>
      <c r="AU334" s="367" t="s">
        <v>83</v>
      </c>
      <c r="AY334" s="141" t="s">
        <v>156</v>
      </c>
      <c r="BE334" s="368">
        <f>IF(N334="základní",J334,0)</f>
        <v>0</v>
      </c>
      <c r="BF334" s="368">
        <f>IF(N334="snížená",J334,0)</f>
        <v>0</v>
      </c>
      <c r="BG334" s="368">
        <f>IF(N334="zákl. přenesená",J334,0)</f>
        <v>0</v>
      </c>
      <c r="BH334" s="368">
        <f>IF(N334="sníž. přenesená",J334,0)</f>
        <v>0</v>
      </c>
      <c r="BI334" s="368">
        <f>IF(N334="nulová",J334,0)</f>
        <v>0</v>
      </c>
      <c r="BJ334" s="141" t="s">
        <v>81</v>
      </c>
      <c r="BK334" s="368">
        <f>ROUND(I334*H334,2)</f>
        <v>0</v>
      </c>
      <c r="BL334" s="141" t="s">
        <v>201</v>
      </c>
      <c r="BM334" s="367" t="s">
        <v>404</v>
      </c>
    </row>
    <row r="335" spans="1:65" s="272" customFormat="1">
      <c r="B335" s="369"/>
      <c r="D335" s="273" t="s">
        <v>164</v>
      </c>
      <c r="E335" s="274" t="s">
        <v>1</v>
      </c>
      <c r="F335" s="275" t="s">
        <v>1230</v>
      </c>
      <c r="H335" s="274" t="s">
        <v>1</v>
      </c>
      <c r="I335" s="96"/>
      <c r="L335" s="369"/>
      <c r="M335" s="370"/>
      <c r="N335" s="371"/>
      <c r="O335" s="371"/>
      <c r="P335" s="371"/>
      <c r="Q335" s="371"/>
      <c r="R335" s="371"/>
      <c r="S335" s="371"/>
      <c r="T335" s="372"/>
      <c r="AT335" s="274" t="s">
        <v>164</v>
      </c>
      <c r="AU335" s="274" t="s">
        <v>83</v>
      </c>
      <c r="AV335" s="272" t="s">
        <v>81</v>
      </c>
      <c r="AW335" s="272" t="s">
        <v>30</v>
      </c>
      <c r="AX335" s="272" t="s">
        <v>73</v>
      </c>
      <c r="AY335" s="274" t="s">
        <v>156</v>
      </c>
    </row>
    <row r="336" spans="1:65" s="276" customFormat="1">
      <c r="B336" s="373"/>
      <c r="D336" s="273" t="s">
        <v>164</v>
      </c>
      <c r="E336" s="277" t="s">
        <v>1</v>
      </c>
      <c r="F336" s="278" t="s">
        <v>170</v>
      </c>
      <c r="H336" s="279">
        <v>3</v>
      </c>
      <c r="I336" s="102"/>
      <c r="L336" s="373"/>
      <c r="M336" s="374"/>
      <c r="N336" s="375"/>
      <c r="O336" s="375"/>
      <c r="P336" s="375"/>
      <c r="Q336" s="375"/>
      <c r="R336" s="375"/>
      <c r="S336" s="375"/>
      <c r="T336" s="376"/>
      <c r="AT336" s="277" t="s">
        <v>164</v>
      </c>
      <c r="AU336" s="277" t="s">
        <v>83</v>
      </c>
      <c r="AV336" s="276" t="s">
        <v>83</v>
      </c>
      <c r="AW336" s="276" t="s">
        <v>30</v>
      </c>
      <c r="AX336" s="276" t="s">
        <v>73</v>
      </c>
      <c r="AY336" s="277" t="s">
        <v>156</v>
      </c>
    </row>
    <row r="337" spans="1:65" s="280" customFormat="1">
      <c r="B337" s="377"/>
      <c r="D337" s="273" t="s">
        <v>164</v>
      </c>
      <c r="E337" s="281" t="s">
        <v>1</v>
      </c>
      <c r="F337" s="282" t="s">
        <v>167</v>
      </c>
      <c r="H337" s="283">
        <v>3</v>
      </c>
      <c r="I337" s="108"/>
      <c r="L337" s="377"/>
      <c r="M337" s="378"/>
      <c r="N337" s="379"/>
      <c r="O337" s="379"/>
      <c r="P337" s="379"/>
      <c r="Q337" s="379"/>
      <c r="R337" s="379"/>
      <c r="S337" s="379"/>
      <c r="T337" s="380"/>
      <c r="AT337" s="281" t="s">
        <v>164</v>
      </c>
      <c r="AU337" s="281" t="s">
        <v>83</v>
      </c>
      <c r="AV337" s="280" t="s">
        <v>163</v>
      </c>
      <c r="AW337" s="280" t="s">
        <v>30</v>
      </c>
      <c r="AX337" s="280" t="s">
        <v>81</v>
      </c>
      <c r="AY337" s="281" t="s">
        <v>156</v>
      </c>
    </row>
    <row r="338" spans="1:65" s="168" customFormat="1" ht="24.2" customHeight="1">
      <c r="A338" s="162"/>
      <c r="B338" s="163"/>
      <c r="C338" s="266" t="s">
        <v>397</v>
      </c>
      <c r="D338" s="266" t="s">
        <v>158</v>
      </c>
      <c r="E338" s="267" t="s">
        <v>1231</v>
      </c>
      <c r="F338" s="268" t="s">
        <v>1232</v>
      </c>
      <c r="G338" s="269" t="s">
        <v>161</v>
      </c>
      <c r="H338" s="270">
        <v>201.4</v>
      </c>
      <c r="I338" s="87"/>
      <c r="J338" s="271">
        <f>ROUND(I338*H338,2)</f>
        <v>0</v>
      </c>
      <c r="K338" s="268" t="s">
        <v>162</v>
      </c>
      <c r="L338" s="163"/>
      <c r="M338" s="363" t="s">
        <v>1</v>
      </c>
      <c r="N338" s="364" t="s">
        <v>38</v>
      </c>
      <c r="O338" s="210"/>
      <c r="P338" s="365">
        <f>O338*H338</f>
        <v>0</v>
      </c>
      <c r="Q338" s="365">
        <v>2.7E-4</v>
      </c>
      <c r="R338" s="365">
        <f>Q338*H338</f>
        <v>5.4378000000000003E-2</v>
      </c>
      <c r="S338" s="365">
        <v>0</v>
      </c>
      <c r="T338" s="366">
        <f>S338*H338</f>
        <v>0</v>
      </c>
      <c r="U338" s="162"/>
      <c r="V338" s="162"/>
      <c r="W338" s="162"/>
      <c r="X338" s="162"/>
      <c r="Y338" s="162"/>
      <c r="Z338" s="162"/>
      <c r="AA338" s="162"/>
      <c r="AB338" s="162"/>
      <c r="AC338" s="162"/>
      <c r="AD338" s="162"/>
      <c r="AE338" s="162"/>
      <c r="AR338" s="367" t="s">
        <v>201</v>
      </c>
      <c r="AT338" s="367" t="s">
        <v>158</v>
      </c>
      <c r="AU338" s="367" t="s">
        <v>83</v>
      </c>
      <c r="AY338" s="141" t="s">
        <v>156</v>
      </c>
      <c r="BE338" s="368">
        <f>IF(N338="základní",J338,0)</f>
        <v>0</v>
      </c>
      <c r="BF338" s="368">
        <f>IF(N338="snížená",J338,0)</f>
        <v>0</v>
      </c>
      <c r="BG338" s="368">
        <f>IF(N338="zákl. přenesená",J338,0)</f>
        <v>0</v>
      </c>
      <c r="BH338" s="368">
        <f>IF(N338="sníž. přenesená",J338,0)</f>
        <v>0</v>
      </c>
      <c r="BI338" s="368">
        <f>IF(N338="nulová",J338,0)</f>
        <v>0</v>
      </c>
      <c r="BJ338" s="141" t="s">
        <v>81</v>
      </c>
      <c r="BK338" s="368">
        <f>ROUND(I338*H338,2)</f>
        <v>0</v>
      </c>
      <c r="BL338" s="141" t="s">
        <v>201</v>
      </c>
      <c r="BM338" s="367" t="s">
        <v>414</v>
      </c>
    </row>
    <row r="339" spans="1:65" s="272" customFormat="1" ht="22.5">
      <c r="B339" s="369"/>
      <c r="D339" s="273" t="s">
        <v>164</v>
      </c>
      <c r="E339" s="274" t="s">
        <v>1</v>
      </c>
      <c r="F339" s="275" t="s">
        <v>1145</v>
      </c>
      <c r="H339" s="274" t="s">
        <v>1</v>
      </c>
      <c r="I339" s="96"/>
      <c r="L339" s="369"/>
      <c r="M339" s="370"/>
      <c r="N339" s="371"/>
      <c r="O339" s="371"/>
      <c r="P339" s="371"/>
      <c r="Q339" s="371"/>
      <c r="R339" s="371"/>
      <c r="S339" s="371"/>
      <c r="T339" s="372"/>
      <c r="AT339" s="274" t="s">
        <v>164</v>
      </c>
      <c r="AU339" s="274" t="s">
        <v>83</v>
      </c>
      <c r="AV339" s="272" t="s">
        <v>81</v>
      </c>
      <c r="AW339" s="272" t="s">
        <v>30</v>
      </c>
      <c r="AX339" s="272" t="s">
        <v>73</v>
      </c>
      <c r="AY339" s="274" t="s">
        <v>156</v>
      </c>
    </row>
    <row r="340" spans="1:65" s="276" customFormat="1">
      <c r="B340" s="373"/>
      <c r="D340" s="273" t="s">
        <v>164</v>
      </c>
      <c r="E340" s="277" t="s">
        <v>1</v>
      </c>
      <c r="F340" s="278" t="s">
        <v>532</v>
      </c>
      <c r="H340" s="279">
        <v>120.84</v>
      </c>
      <c r="I340" s="102"/>
      <c r="L340" s="373"/>
      <c r="M340" s="374"/>
      <c r="N340" s="375"/>
      <c r="O340" s="375"/>
      <c r="P340" s="375"/>
      <c r="Q340" s="375"/>
      <c r="R340" s="375"/>
      <c r="S340" s="375"/>
      <c r="T340" s="376"/>
      <c r="AT340" s="277" t="s">
        <v>164</v>
      </c>
      <c r="AU340" s="277" t="s">
        <v>83</v>
      </c>
      <c r="AV340" s="276" t="s">
        <v>83</v>
      </c>
      <c r="AW340" s="276" t="s">
        <v>30</v>
      </c>
      <c r="AX340" s="276" t="s">
        <v>73</v>
      </c>
      <c r="AY340" s="277" t="s">
        <v>156</v>
      </c>
    </row>
    <row r="341" spans="1:65" s="276" customFormat="1">
      <c r="B341" s="373"/>
      <c r="D341" s="273" t="s">
        <v>164</v>
      </c>
      <c r="E341" s="277" t="s">
        <v>1</v>
      </c>
      <c r="F341" s="278" t="s">
        <v>533</v>
      </c>
      <c r="H341" s="279">
        <v>80.56</v>
      </c>
      <c r="I341" s="102"/>
      <c r="L341" s="373"/>
      <c r="M341" s="374"/>
      <c r="N341" s="375"/>
      <c r="O341" s="375"/>
      <c r="P341" s="375"/>
      <c r="Q341" s="375"/>
      <c r="R341" s="375"/>
      <c r="S341" s="375"/>
      <c r="T341" s="376"/>
      <c r="AT341" s="277" t="s">
        <v>164</v>
      </c>
      <c r="AU341" s="277" t="s">
        <v>83</v>
      </c>
      <c r="AV341" s="276" t="s">
        <v>83</v>
      </c>
      <c r="AW341" s="276" t="s">
        <v>30</v>
      </c>
      <c r="AX341" s="276" t="s">
        <v>73</v>
      </c>
      <c r="AY341" s="277" t="s">
        <v>156</v>
      </c>
    </row>
    <row r="342" spans="1:65" s="280" customFormat="1">
      <c r="B342" s="377"/>
      <c r="D342" s="273" t="s">
        <v>164</v>
      </c>
      <c r="E342" s="281" t="s">
        <v>1</v>
      </c>
      <c r="F342" s="282" t="s">
        <v>167</v>
      </c>
      <c r="H342" s="283">
        <v>201.4</v>
      </c>
      <c r="I342" s="108"/>
      <c r="L342" s="377"/>
      <c r="M342" s="378"/>
      <c r="N342" s="379"/>
      <c r="O342" s="379"/>
      <c r="P342" s="379"/>
      <c r="Q342" s="379"/>
      <c r="R342" s="379"/>
      <c r="S342" s="379"/>
      <c r="T342" s="380"/>
      <c r="AT342" s="281" t="s">
        <v>164</v>
      </c>
      <c r="AU342" s="281" t="s">
        <v>83</v>
      </c>
      <c r="AV342" s="280" t="s">
        <v>163</v>
      </c>
      <c r="AW342" s="280" t="s">
        <v>30</v>
      </c>
      <c r="AX342" s="280" t="s">
        <v>81</v>
      </c>
      <c r="AY342" s="281" t="s">
        <v>156</v>
      </c>
    </row>
    <row r="343" spans="1:65" s="168" customFormat="1" ht="37.9" customHeight="1">
      <c r="A343" s="162"/>
      <c r="B343" s="163"/>
      <c r="C343" s="284" t="s">
        <v>401</v>
      </c>
      <c r="D343" s="284" t="s">
        <v>235</v>
      </c>
      <c r="E343" s="285" t="s">
        <v>1233</v>
      </c>
      <c r="F343" s="286" t="s">
        <v>1234</v>
      </c>
      <c r="G343" s="287" t="s">
        <v>185</v>
      </c>
      <c r="H343" s="288">
        <v>12</v>
      </c>
      <c r="I343" s="112"/>
      <c r="J343" s="289">
        <f>ROUND(I343*H343,2)</f>
        <v>0</v>
      </c>
      <c r="K343" s="286" t="s">
        <v>186</v>
      </c>
      <c r="L343" s="383"/>
      <c r="M343" s="384" t="s">
        <v>1</v>
      </c>
      <c r="N343" s="385" t="s">
        <v>38</v>
      </c>
      <c r="O343" s="210"/>
      <c r="P343" s="365">
        <f>O343*H343</f>
        <v>0</v>
      </c>
      <c r="Q343" s="365">
        <v>0</v>
      </c>
      <c r="R343" s="365">
        <f>Q343*H343</f>
        <v>0</v>
      </c>
      <c r="S343" s="365">
        <v>0</v>
      </c>
      <c r="T343" s="366">
        <f>S343*H343</f>
        <v>0</v>
      </c>
      <c r="U343" s="162"/>
      <c r="V343" s="162"/>
      <c r="W343" s="162"/>
      <c r="X343" s="162"/>
      <c r="Y343" s="162"/>
      <c r="Z343" s="162"/>
      <c r="AA343" s="162"/>
      <c r="AB343" s="162"/>
      <c r="AC343" s="162"/>
      <c r="AD343" s="162"/>
      <c r="AE343" s="162"/>
      <c r="AR343" s="367" t="s">
        <v>247</v>
      </c>
      <c r="AT343" s="367" t="s">
        <v>235</v>
      </c>
      <c r="AU343" s="367" t="s">
        <v>83</v>
      </c>
      <c r="AY343" s="141" t="s">
        <v>156</v>
      </c>
      <c r="BE343" s="368">
        <f>IF(N343="základní",J343,0)</f>
        <v>0</v>
      </c>
      <c r="BF343" s="368">
        <f>IF(N343="snížená",J343,0)</f>
        <v>0</v>
      </c>
      <c r="BG343" s="368">
        <f>IF(N343="zákl. přenesená",J343,0)</f>
        <v>0</v>
      </c>
      <c r="BH343" s="368">
        <f>IF(N343="sníž. přenesená",J343,0)</f>
        <v>0</v>
      </c>
      <c r="BI343" s="368">
        <f>IF(N343="nulová",J343,0)</f>
        <v>0</v>
      </c>
      <c r="BJ343" s="141" t="s">
        <v>81</v>
      </c>
      <c r="BK343" s="368">
        <f>ROUND(I343*H343,2)</f>
        <v>0</v>
      </c>
      <c r="BL343" s="141" t="s">
        <v>201</v>
      </c>
      <c r="BM343" s="367" t="s">
        <v>418</v>
      </c>
    </row>
    <row r="344" spans="1:65" s="272" customFormat="1">
      <c r="B344" s="369"/>
      <c r="D344" s="273" t="s">
        <v>164</v>
      </c>
      <c r="E344" s="274" t="s">
        <v>1</v>
      </c>
      <c r="F344" s="275" t="s">
        <v>1235</v>
      </c>
      <c r="H344" s="274" t="s">
        <v>1</v>
      </c>
      <c r="I344" s="96"/>
      <c r="L344" s="369"/>
      <c r="M344" s="370"/>
      <c r="N344" s="371"/>
      <c r="O344" s="371"/>
      <c r="P344" s="371"/>
      <c r="Q344" s="371"/>
      <c r="R344" s="371"/>
      <c r="S344" s="371"/>
      <c r="T344" s="372"/>
      <c r="AT344" s="274" t="s">
        <v>164</v>
      </c>
      <c r="AU344" s="274" t="s">
        <v>83</v>
      </c>
      <c r="AV344" s="272" t="s">
        <v>81</v>
      </c>
      <c r="AW344" s="272" t="s">
        <v>30</v>
      </c>
      <c r="AX344" s="272" t="s">
        <v>73</v>
      </c>
      <c r="AY344" s="274" t="s">
        <v>156</v>
      </c>
    </row>
    <row r="345" spans="1:65" s="276" customFormat="1">
      <c r="B345" s="373"/>
      <c r="D345" s="273" t="s">
        <v>164</v>
      </c>
      <c r="E345" s="277" t="s">
        <v>1</v>
      </c>
      <c r="F345" s="278" t="s">
        <v>187</v>
      </c>
      <c r="H345" s="279">
        <v>12</v>
      </c>
      <c r="I345" s="102"/>
      <c r="L345" s="373"/>
      <c r="M345" s="374"/>
      <c r="N345" s="375"/>
      <c r="O345" s="375"/>
      <c r="P345" s="375"/>
      <c r="Q345" s="375"/>
      <c r="R345" s="375"/>
      <c r="S345" s="375"/>
      <c r="T345" s="376"/>
      <c r="AT345" s="277" t="s">
        <v>164</v>
      </c>
      <c r="AU345" s="277" t="s">
        <v>83</v>
      </c>
      <c r="AV345" s="276" t="s">
        <v>83</v>
      </c>
      <c r="AW345" s="276" t="s">
        <v>30</v>
      </c>
      <c r="AX345" s="276" t="s">
        <v>73</v>
      </c>
      <c r="AY345" s="277" t="s">
        <v>156</v>
      </c>
    </row>
    <row r="346" spans="1:65" s="280" customFormat="1">
      <c r="B346" s="377"/>
      <c r="D346" s="273" t="s">
        <v>164</v>
      </c>
      <c r="E346" s="281" t="s">
        <v>1</v>
      </c>
      <c r="F346" s="282" t="s">
        <v>167</v>
      </c>
      <c r="H346" s="283">
        <v>12</v>
      </c>
      <c r="I346" s="108"/>
      <c r="L346" s="377"/>
      <c r="M346" s="378"/>
      <c r="N346" s="379"/>
      <c r="O346" s="379"/>
      <c r="P346" s="379"/>
      <c r="Q346" s="379"/>
      <c r="R346" s="379"/>
      <c r="S346" s="379"/>
      <c r="T346" s="380"/>
      <c r="AT346" s="281" t="s">
        <v>164</v>
      </c>
      <c r="AU346" s="281" t="s">
        <v>83</v>
      </c>
      <c r="AV346" s="280" t="s">
        <v>163</v>
      </c>
      <c r="AW346" s="280" t="s">
        <v>30</v>
      </c>
      <c r="AX346" s="280" t="s">
        <v>81</v>
      </c>
      <c r="AY346" s="281" t="s">
        <v>156</v>
      </c>
    </row>
    <row r="347" spans="1:65" s="168" customFormat="1" ht="37.9" customHeight="1">
      <c r="A347" s="162"/>
      <c r="B347" s="163"/>
      <c r="C347" s="284" t="s">
        <v>247</v>
      </c>
      <c r="D347" s="284" t="s">
        <v>235</v>
      </c>
      <c r="E347" s="285" t="s">
        <v>1236</v>
      </c>
      <c r="F347" s="286" t="s">
        <v>1234</v>
      </c>
      <c r="G347" s="287" t="s">
        <v>185</v>
      </c>
      <c r="H347" s="288">
        <v>8</v>
      </c>
      <c r="I347" s="112"/>
      <c r="J347" s="289">
        <f>ROUND(I347*H347,2)</f>
        <v>0</v>
      </c>
      <c r="K347" s="286" t="s">
        <v>186</v>
      </c>
      <c r="L347" s="383"/>
      <c r="M347" s="384" t="s">
        <v>1</v>
      </c>
      <c r="N347" s="385" t="s">
        <v>38</v>
      </c>
      <c r="O347" s="210"/>
      <c r="P347" s="365">
        <f>O347*H347</f>
        <v>0</v>
      </c>
      <c r="Q347" s="365">
        <v>0</v>
      </c>
      <c r="R347" s="365">
        <f>Q347*H347</f>
        <v>0</v>
      </c>
      <c r="S347" s="365">
        <v>0</v>
      </c>
      <c r="T347" s="366">
        <f>S347*H347</f>
        <v>0</v>
      </c>
      <c r="U347" s="162"/>
      <c r="V347" s="162"/>
      <c r="W347" s="162"/>
      <c r="X347" s="162"/>
      <c r="Y347" s="162"/>
      <c r="Z347" s="162"/>
      <c r="AA347" s="162"/>
      <c r="AB347" s="162"/>
      <c r="AC347" s="162"/>
      <c r="AD347" s="162"/>
      <c r="AE347" s="162"/>
      <c r="AR347" s="367" t="s">
        <v>247</v>
      </c>
      <c r="AT347" s="367" t="s">
        <v>235</v>
      </c>
      <c r="AU347" s="367" t="s">
        <v>83</v>
      </c>
      <c r="AY347" s="141" t="s">
        <v>156</v>
      </c>
      <c r="BE347" s="368">
        <f>IF(N347="základní",J347,0)</f>
        <v>0</v>
      </c>
      <c r="BF347" s="368">
        <f>IF(N347="snížená",J347,0)</f>
        <v>0</v>
      </c>
      <c r="BG347" s="368">
        <f>IF(N347="zákl. přenesená",J347,0)</f>
        <v>0</v>
      </c>
      <c r="BH347" s="368">
        <f>IF(N347="sníž. přenesená",J347,0)</f>
        <v>0</v>
      </c>
      <c r="BI347" s="368">
        <f>IF(N347="nulová",J347,0)</f>
        <v>0</v>
      </c>
      <c r="BJ347" s="141" t="s">
        <v>81</v>
      </c>
      <c r="BK347" s="368">
        <f>ROUND(I347*H347,2)</f>
        <v>0</v>
      </c>
      <c r="BL347" s="141" t="s">
        <v>201</v>
      </c>
      <c r="BM347" s="367" t="s">
        <v>424</v>
      </c>
    </row>
    <row r="348" spans="1:65" s="272" customFormat="1">
      <c r="B348" s="369"/>
      <c r="D348" s="273" t="s">
        <v>164</v>
      </c>
      <c r="E348" s="274" t="s">
        <v>1</v>
      </c>
      <c r="F348" s="275" t="s">
        <v>1237</v>
      </c>
      <c r="H348" s="274" t="s">
        <v>1</v>
      </c>
      <c r="I348" s="96"/>
      <c r="L348" s="369"/>
      <c r="M348" s="370"/>
      <c r="N348" s="371"/>
      <c r="O348" s="371"/>
      <c r="P348" s="371"/>
      <c r="Q348" s="371"/>
      <c r="R348" s="371"/>
      <c r="S348" s="371"/>
      <c r="T348" s="372"/>
      <c r="AT348" s="274" t="s">
        <v>164</v>
      </c>
      <c r="AU348" s="274" t="s">
        <v>83</v>
      </c>
      <c r="AV348" s="272" t="s">
        <v>81</v>
      </c>
      <c r="AW348" s="272" t="s">
        <v>30</v>
      </c>
      <c r="AX348" s="272" t="s">
        <v>73</v>
      </c>
      <c r="AY348" s="274" t="s">
        <v>156</v>
      </c>
    </row>
    <row r="349" spans="1:65" s="276" customFormat="1">
      <c r="B349" s="373"/>
      <c r="D349" s="273" t="s">
        <v>164</v>
      </c>
      <c r="E349" s="277" t="s">
        <v>1</v>
      </c>
      <c r="F349" s="278" t="s">
        <v>176</v>
      </c>
      <c r="H349" s="279">
        <v>8</v>
      </c>
      <c r="I349" s="102"/>
      <c r="L349" s="373"/>
      <c r="M349" s="374"/>
      <c r="N349" s="375"/>
      <c r="O349" s="375"/>
      <c r="P349" s="375"/>
      <c r="Q349" s="375"/>
      <c r="R349" s="375"/>
      <c r="S349" s="375"/>
      <c r="T349" s="376"/>
      <c r="AT349" s="277" t="s">
        <v>164</v>
      </c>
      <c r="AU349" s="277" t="s">
        <v>83</v>
      </c>
      <c r="AV349" s="276" t="s">
        <v>83</v>
      </c>
      <c r="AW349" s="276" t="s">
        <v>30</v>
      </c>
      <c r="AX349" s="276" t="s">
        <v>73</v>
      </c>
      <c r="AY349" s="277" t="s">
        <v>156</v>
      </c>
    </row>
    <row r="350" spans="1:65" s="280" customFormat="1">
      <c r="B350" s="377"/>
      <c r="D350" s="273" t="s">
        <v>164</v>
      </c>
      <c r="E350" s="281" t="s">
        <v>1</v>
      </c>
      <c r="F350" s="282" t="s">
        <v>167</v>
      </c>
      <c r="H350" s="283">
        <v>8</v>
      </c>
      <c r="I350" s="108"/>
      <c r="L350" s="377"/>
      <c r="M350" s="378"/>
      <c r="N350" s="379"/>
      <c r="O350" s="379"/>
      <c r="P350" s="379"/>
      <c r="Q350" s="379"/>
      <c r="R350" s="379"/>
      <c r="S350" s="379"/>
      <c r="T350" s="380"/>
      <c r="AT350" s="281" t="s">
        <v>164</v>
      </c>
      <c r="AU350" s="281" t="s">
        <v>83</v>
      </c>
      <c r="AV350" s="280" t="s">
        <v>163</v>
      </c>
      <c r="AW350" s="280" t="s">
        <v>30</v>
      </c>
      <c r="AX350" s="280" t="s">
        <v>81</v>
      </c>
      <c r="AY350" s="281" t="s">
        <v>156</v>
      </c>
    </row>
    <row r="351" spans="1:65" s="168" customFormat="1" ht="33" customHeight="1">
      <c r="A351" s="162"/>
      <c r="B351" s="163"/>
      <c r="C351" s="266" t="s">
        <v>415</v>
      </c>
      <c r="D351" s="266" t="s">
        <v>158</v>
      </c>
      <c r="E351" s="267" t="s">
        <v>1238</v>
      </c>
      <c r="F351" s="268" t="s">
        <v>1239</v>
      </c>
      <c r="G351" s="269" t="s">
        <v>185</v>
      </c>
      <c r="H351" s="270">
        <v>1</v>
      </c>
      <c r="I351" s="87"/>
      <c r="J351" s="271">
        <f>ROUND(I351*H351,2)</f>
        <v>0</v>
      </c>
      <c r="K351" s="268" t="s">
        <v>162</v>
      </c>
      <c r="L351" s="163"/>
      <c r="M351" s="363" t="s">
        <v>1</v>
      </c>
      <c r="N351" s="364" t="s">
        <v>38</v>
      </c>
      <c r="O351" s="210"/>
      <c r="P351" s="365">
        <f>O351*H351</f>
        <v>0</v>
      </c>
      <c r="Q351" s="365">
        <v>2.5999999999999998E-4</v>
      </c>
      <c r="R351" s="365">
        <f>Q351*H351</f>
        <v>2.5999999999999998E-4</v>
      </c>
      <c r="S351" s="365">
        <v>0</v>
      </c>
      <c r="T351" s="366">
        <f>S351*H351</f>
        <v>0</v>
      </c>
      <c r="U351" s="162"/>
      <c r="V351" s="162"/>
      <c r="W351" s="162"/>
      <c r="X351" s="162"/>
      <c r="Y351" s="162"/>
      <c r="Z351" s="162"/>
      <c r="AA351" s="162"/>
      <c r="AB351" s="162"/>
      <c r="AC351" s="162"/>
      <c r="AD351" s="162"/>
      <c r="AE351" s="162"/>
      <c r="AR351" s="367" t="s">
        <v>201</v>
      </c>
      <c r="AT351" s="367" t="s">
        <v>158</v>
      </c>
      <c r="AU351" s="367" t="s">
        <v>83</v>
      </c>
      <c r="AY351" s="141" t="s">
        <v>156</v>
      </c>
      <c r="BE351" s="368">
        <f>IF(N351="základní",J351,0)</f>
        <v>0</v>
      </c>
      <c r="BF351" s="368">
        <f>IF(N351="snížená",J351,0)</f>
        <v>0</v>
      </c>
      <c r="BG351" s="368">
        <f>IF(N351="zákl. přenesená",J351,0)</f>
        <v>0</v>
      </c>
      <c r="BH351" s="368">
        <f>IF(N351="sníž. přenesená",J351,0)</f>
        <v>0</v>
      </c>
      <c r="BI351" s="368">
        <f>IF(N351="nulová",J351,0)</f>
        <v>0</v>
      </c>
      <c r="BJ351" s="141" t="s">
        <v>81</v>
      </c>
      <c r="BK351" s="368">
        <f>ROUND(I351*H351,2)</f>
        <v>0</v>
      </c>
      <c r="BL351" s="141" t="s">
        <v>201</v>
      </c>
      <c r="BM351" s="367" t="s">
        <v>430</v>
      </c>
    </row>
    <row r="352" spans="1:65" s="272" customFormat="1">
      <c r="B352" s="369"/>
      <c r="D352" s="273" t="s">
        <v>164</v>
      </c>
      <c r="E352" s="274" t="s">
        <v>1</v>
      </c>
      <c r="F352" s="275" t="s">
        <v>1240</v>
      </c>
      <c r="H352" s="274" t="s">
        <v>1</v>
      </c>
      <c r="I352" s="96"/>
      <c r="L352" s="369"/>
      <c r="M352" s="370"/>
      <c r="N352" s="371"/>
      <c r="O352" s="371"/>
      <c r="P352" s="371"/>
      <c r="Q352" s="371"/>
      <c r="R352" s="371"/>
      <c r="S352" s="371"/>
      <c r="T352" s="372"/>
      <c r="AT352" s="274" t="s">
        <v>164</v>
      </c>
      <c r="AU352" s="274" t="s">
        <v>83</v>
      </c>
      <c r="AV352" s="272" t="s">
        <v>81</v>
      </c>
      <c r="AW352" s="272" t="s">
        <v>30</v>
      </c>
      <c r="AX352" s="272" t="s">
        <v>73</v>
      </c>
      <c r="AY352" s="274" t="s">
        <v>156</v>
      </c>
    </row>
    <row r="353" spans="1:65" s="276" customFormat="1">
      <c r="B353" s="373"/>
      <c r="D353" s="273" t="s">
        <v>164</v>
      </c>
      <c r="E353" s="277" t="s">
        <v>1</v>
      </c>
      <c r="F353" s="278" t="s">
        <v>81</v>
      </c>
      <c r="H353" s="279">
        <v>1</v>
      </c>
      <c r="I353" s="102"/>
      <c r="L353" s="373"/>
      <c r="M353" s="374"/>
      <c r="N353" s="375"/>
      <c r="O353" s="375"/>
      <c r="P353" s="375"/>
      <c r="Q353" s="375"/>
      <c r="R353" s="375"/>
      <c r="S353" s="375"/>
      <c r="T353" s="376"/>
      <c r="AT353" s="277" t="s">
        <v>164</v>
      </c>
      <c r="AU353" s="277" t="s">
        <v>83</v>
      </c>
      <c r="AV353" s="276" t="s">
        <v>83</v>
      </c>
      <c r="AW353" s="276" t="s">
        <v>30</v>
      </c>
      <c r="AX353" s="276" t="s">
        <v>73</v>
      </c>
      <c r="AY353" s="277" t="s">
        <v>156</v>
      </c>
    </row>
    <row r="354" spans="1:65" s="280" customFormat="1">
      <c r="B354" s="377"/>
      <c r="D354" s="273" t="s">
        <v>164</v>
      </c>
      <c r="E354" s="281" t="s">
        <v>1</v>
      </c>
      <c r="F354" s="282" t="s">
        <v>167</v>
      </c>
      <c r="H354" s="283">
        <v>1</v>
      </c>
      <c r="I354" s="108"/>
      <c r="L354" s="377"/>
      <c r="M354" s="378"/>
      <c r="N354" s="379"/>
      <c r="O354" s="379"/>
      <c r="P354" s="379"/>
      <c r="Q354" s="379"/>
      <c r="R354" s="379"/>
      <c r="S354" s="379"/>
      <c r="T354" s="380"/>
      <c r="AT354" s="281" t="s">
        <v>164</v>
      </c>
      <c r="AU354" s="281" t="s">
        <v>83</v>
      </c>
      <c r="AV354" s="280" t="s">
        <v>163</v>
      </c>
      <c r="AW354" s="280" t="s">
        <v>30</v>
      </c>
      <c r="AX354" s="280" t="s">
        <v>81</v>
      </c>
      <c r="AY354" s="281" t="s">
        <v>156</v>
      </c>
    </row>
    <row r="355" spans="1:65" s="168" customFormat="1" ht="33" customHeight="1">
      <c r="A355" s="162"/>
      <c r="B355" s="163"/>
      <c r="C355" s="284" t="s">
        <v>254</v>
      </c>
      <c r="D355" s="284" t="s">
        <v>235</v>
      </c>
      <c r="E355" s="285" t="s">
        <v>1241</v>
      </c>
      <c r="F355" s="286" t="s">
        <v>1242</v>
      </c>
      <c r="G355" s="287" t="s">
        <v>185</v>
      </c>
      <c r="H355" s="288">
        <v>1</v>
      </c>
      <c r="I355" s="112"/>
      <c r="J355" s="289">
        <f>ROUND(I355*H355,2)</f>
        <v>0</v>
      </c>
      <c r="K355" s="286" t="s">
        <v>186</v>
      </c>
      <c r="L355" s="383"/>
      <c r="M355" s="384" t="s">
        <v>1</v>
      </c>
      <c r="N355" s="385" t="s">
        <v>38</v>
      </c>
      <c r="O355" s="210"/>
      <c r="P355" s="365">
        <f>O355*H355</f>
        <v>0</v>
      </c>
      <c r="Q355" s="365">
        <v>0</v>
      </c>
      <c r="R355" s="365">
        <f>Q355*H355</f>
        <v>0</v>
      </c>
      <c r="S355" s="365">
        <v>0</v>
      </c>
      <c r="T355" s="366">
        <f>S355*H355</f>
        <v>0</v>
      </c>
      <c r="U355" s="162"/>
      <c r="V355" s="162"/>
      <c r="W355" s="162"/>
      <c r="X355" s="162"/>
      <c r="Y355" s="162"/>
      <c r="Z355" s="162"/>
      <c r="AA355" s="162"/>
      <c r="AB355" s="162"/>
      <c r="AC355" s="162"/>
      <c r="AD355" s="162"/>
      <c r="AE355" s="162"/>
      <c r="AR355" s="367" t="s">
        <v>247</v>
      </c>
      <c r="AT355" s="367" t="s">
        <v>235</v>
      </c>
      <c r="AU355" s="367" t="s">
        <v>83</v>
      </c>
      <c r="AY355" s="141" t="s">
        <v>156</v>
      </c>
      <c r="BE355" s="368">
        <f>IF(N355="základní",J355,0)</f>
        <v>0</v>
      </c>
      <c r="BF355" s="368">
        <f>IF(N355="snížená",J355,0)</f>
        <v>0</v>
      </c>
      <c r="BG355" s="368">
        <f>IF(N355="zákl. přenesená",J355,0)</f>
        <v>0</v>
      </c>
      <c r="BH355" s="368">
        <f>IF(N355="sníž. přenesená",J355,0)</f>
        <v>0</v>
      </c>
      <c r="BI355" s="368">
        <f>IF(N355="nulová",J355,0)</f>
        <v>0</v>
      </c>
      <c r="BJ355" s="141" t="s">
        <v>81</v>
      </c>
      <c r="BK355" s="368">
        <f>ROUND(I355*H355,2)</f>
        <v>0</v>
      </c>
      <c r="BL355" s="141" t="s">
        <v>201</v>
      </c>
      <c r="BM355" s="367" t="s">
        <v>434</v>
      </c>
    </row>
    <row r="356" spans="1:65" s="272" customFormat="1">
      <c r="B356" s="369"/>
      <c r="D356" s="273" t="s">
        <v>164</v>
      </c>
      <c r="E356" s="274" t="s">
        <v>1</v>
      </c>
      <c r="F356" s="275" t="s">
        <v>1240</v>
      </c>
      <c r="H356" s="274" t="s">
        <v>1</v>
      </c>
      <c r="I356" s="96"/>
      <c r="L356" s="369"/>
      <c r="M356" s="370"/>
      <c r="N356" s="371"/>
      <c r="O356" s="371"/>
      <c r="P356" s="371"/>
      <c r="Q356" s="371"/>
      <c r="R356" s="371"/>
      <c r="S356" s="371"/>
      <c r="T356" s="372"/>
      <c r="AT356" s="274" t="s">
        <v>164</v>
      </c>
      <c r="AU356" s="274" t="s">
        <v>83</v>
      </c>
      <c r="AV356" s="272" t="s">
        <v>81</v>
      </c>
      <c r="AW356" s="272" t="s">
        <v>30</v>
      </c>
      <c r="AX356" s="272" t="s">
        <v>73</v>
      </c>
      <c r="AY356" s="274" t="s">
        <v>156</v>
      </c>
    </row>
    <row r="357" spans="1:65" s="276" customFormat="1">
      <c r="B357" s="373"/>
      <c r="D357" s="273" t="s">
        <v>164</v>
      </c>
      <c r="E357" s="277" t="s">
        <v>1</v>
      </c>
      <c r="F357" s="278" t="s">
        <v>81</v>
      </c>
      <c r="H357" s="279">
        <v>1</v>
      </c>
      <c r="I357" s="102"/>
      <c r="L357" s="373"/>
      <c r="M357" s="374"/>
      <c r="N357" s="375"/>
      <c r="O357" s="375"/>
      <c r="P357" s="375"/>
      <c r="Q357" s="375"/>
      <c r="R357" s="375"/>
      <c r="S357" s="375"/>
      <c r="T357" s="376"/>
      <c r="AT357" s="277" t="s">
        <v>164</v>
      </c>
      <c r="AU357" s="277" t="s">
        <v>83</v>
      </c>
      <c r="AV357" s="276" t="s">
        <v>83</v>
      </c>
      <c r="AW357" s="276" t="s">
        <v>30</v>
      </c>
      <c r="AX357" s="276" t="s">
        <v>73</v>
      </c>
      <c r="AY357" s="277" t="s">
        <v>156</v>
      </c>
    </row>
    <row r="358" spans="1:65" s="280" customFormat="1">
      <c r="B358" s="377"/>
      <c r="D358" s="273" t="s">
        <v>164</v>
      </c>
      <c r="E358" s="281" t="s">
        <v>1</v>
      </c>
      <c r="F358" s="282" t="s">
        <v>167</v>
      </c>
      <c r="H358" s="283">
        <v>1</v>
      </c>
      <c r="I358" s="108"/>
      <c r="L358" s="377"/>
      <c r="M358" s="378"/>
      <c r="N358" s="379"/>
      <c r="O358" s="379"/>
      <c r="P358" s="379"/>
      <c r="Q358" s="379"/>
      <c r="R358" s="379"/>
      <c r="S358" s="379"/>
      <c r="T358" s="380"/>
      <c r="AT358" s="281" t="s">
        <v>164</v>
      </c>
      <c r="AU358" s="281" t="s">
        <v>83</v>
      </c>
      <c r="AV358" s="280" t="s">
        <v>163</v>
      </c>
      <c r="AW358" s="280" t="s">
        <v>30</v>
      </c>
      <c r="AX358" s="280" t="s">
        <v>81</v>
      </c>
      <c r="AY358" s="281" t="s">
        <v>156</v>
      </c>
    </row>
    <row r="359" spans="1:65" s="168" customFormat="1" ht="24.2" customHeight="1">
      <c r="A359" s="162"/>
      <c r="B359" s="163"/>
      <c r="C359" s="266" t="s">
        <v>427</v>
      </c>
      <c r="D359" s="266" t="s">
        <v>158</v>
      </c>
      <c r="E359" s="267" t="s">
        <v>1243</v>
      </c>
      <c r="F359" s="268" t="s">
        <v>1244</v>
      </c>
      <c r="G359" s="269" t="s">
        <v>185</v>
      </c>
      <c r="H359" s="270">
        <v>3</v>
      </c>
      <c r="I359" s="87"/>
      <c r="J359" s="271">
        <f>ROUND(I359*H359,2)</f>
        <v>0</v>
      </c>
      <c r="K359" s="268" t="s">
        <v>162</v>
      </c>
      <c r="L359" s="163"/>
      <c r="M359" s="363" t="s">
        <v>1</v>
      </c>
      <c r="N359" s="364" t="s">
        <v>38</v>
      </c>
      <c r="O359" s="210"/>
      <c r="P359" s="365">
        <f>O359*H359</f>
        <v>0</v>
      </c>
      <c r="Q359" s="365">
        <v>8.5999999999999998E-4</v>
      </c>
      <c r="R359" s="365">
        <f>Q359*H359</f>
        <v>2.5799999999999998E-3</v>
      </c>
      <c r="S359" s="365">
        <v>0</v>
      </c>
      <c r="T359" s="366">
        <f>S359*H359</f>
        <v>0</v>
      </c>
      <c r="U359" s="162"/>
      <c r="V359" s="162"/>
      <c r="W359" s="162"/>
      <c r="X359" s="162"/>
      <c r="Y359" s="162"/>
      <c r="Z359" s="162"/>
      <c r="AA359" s="162"/>
      <c r="AB359" s="162"/>
      <c r="AC359" s="162"/>
      <c r="AD359" s="162"/>
      <c r="AE359" s="162"/>
      <c r="AR359" s="367" t="s">
        <v>201</v>
      </c>
      <c r="AT359" s="367" t="s">
        <v>158</v>
      </c>
      <c r="AU359" s="367" t="s">
        <v>83</v>
      </c>
      <c r="AY359" s="141" t="s">
        <v>156</v>
      </c>
      <c r="BE359" s="368">
        <f>IF(N359="základní",J359,0)</f>
        <v>0</v>
      </c>
      <c r="BF359" s="368">
        <f>IF(N359="snížená",J359,0)</f>
        <v>0</v>
      </c>
      <c r="BG359" s="368">
        <f>IF(N359="zákl. přenesená",J359,0)</f>
        <v>0</v>
      </c>
      <c r="BH359" s="368">
        <f>IF(N359="sníž. přenesená",J359,0)</f>
        <v>0</v>
      </c>
      <c r="BI359" s="368">
        <f>IF(N359="nulová",J359,0)</f>
        <v>0</v>
      </c>
      <c r="BJ359" s="141" t="s">
        <v>81</v>
      </c>
      <c r="BK359" s="368">
        <f>ROUND(I359*H359,2)</f>
        <v>0</v>
      </c>
      <c r="BL359" s="141" t="s">
        <v>201</v>
      </c>
      <c r="BM359" s="367" t="s">
        <v>441</v>
      </c>
    </row>
    <row r="360" spans="1:65" s="272" customFormat="1">
      <c r="B360" s="369"/>
      <c r="D360" s="273" t="s">
        <v>164</v>
      </c>
      <c r="E360" s="274" t="s">
        <v>1</v>
      </c>
      <c r="F360" s="275" t="s">
        <v>1245</v>
      </c>
      <c r="H360" s="274" t="s">
        <v>1</v>
      </c>
      <c r="I360" s="96"/>
      <c r="L360" s="369"/>
      <c r="M360" s="370"/>
      <c r="N360" s="371"/>
      <c r="O360" s="371"/>
      <c r="P360" s="371"/>
      <c r="Q360" s="371"/>
      <c r="R360" s="371"/>
      <c r="S360" s="371"/>
      <c r="T360" s="372"/>
      <c r="AT360" s="274" t="s">
        <v>164</v>
      </c>
      <c r="AU360" s="274" t="s">
        <v>83</v>
      </c>
      <c r="AV360" s="272" t="s">
        <v>81</v>
      </c>
      <c r="AW360" s="272" t="s">
        <v>30</v>
      </c>
      <c r="AX360" s="272" t="s">
        <v>73</v>
      </c>
      <c r="AY360" s="274" t="s">
        <v>156</v>
      </c>
    </row>
    <row r="361" spans="1:65" s="276" customFormat="1">
      <c r="B361" s="373"/>
      <c r="D361" s="273" t="s">
        <v>164</v>
      </c>
      <c r="E361" s="277" t="s">
        <v>1</v>
      </c>
      <c r="F361" s="278" t="s">
        <v>170</v>
      </c>
      <c r="H361" s="279">
        <v>3</v>
      </c>
      <c r="I361" s="102"/>
      <c r="L361" s="373"/>
      <c r="M361" s="374"/>
      <c r="N361" s="375"/>
      <c r="O361" s="375"/>
      <c r="P361" s="375"/>
      <c r="Q361" s="375"/>
      <c r="R361" s="375"/>
      <c r="S361" s="375"/>
      <c r="T361" s="376"/>
      <c r="AT361" s="277" t="s">
        <v>164</v>
      </c>
      <c r="AU361" s="277" t="s">
        <v>83</v>
      </c>
      <c r="AV361" s="276" t="s">
        <v>83</v>
      </c>
      <c r="AW361" s="276" t="s">
        <v>30</v>
      </c>
      <c r="AX361" s="276" t="s">
        <v>73</v>
      </c>
      <c r="AY361" s="277" t="s">
        <v>156</v>
      </c>
    </row>
    <row r="362" spans="1:65" s="280" customFormat="1">
      <c r="B362" s="377"/>
      <c r="D362" s="273" t="s">
        <v>164</v>
      </c>
      <c r="E362" s="281" t="s">
        <v>1</v>
      </c>
      <c r="F362" s="282" t="s">
        <v>167</v>
      </c>
      <c r="H362" s="283">
        <v>3</v>
      </c>
      <c r="I362" s="108"/>
      <c r="L362" s="377"/>
      <c r="M362" s="378"/>
      <c r="N362" s="379"/>
      <c r="O362" s="379"/>
      <c r="P362" s="379"/>
      <c r="Q362" s="379"/>
      <c r="R362" s="379"/>
      <c r="S362" s="379"/>
      <c r="T362" s="380"/>
      <c r="AT362" s="281" t="s">
        <v>164</v>
      </c>
      <c r="AU362" s="281" t="s">
        <v>83</v>
      </c>
      <c r="AV362" s="280" t="s">
        <v>163</v>
      </c>
      <c r="AW362" s="280" t="s">
        <v>30</v>
      </c>
      <c r="AX362" s="280" t="s">
        <v>81</v>
      </c>
      <c r="AY362" s="281" t="s">
        <v>156</v>
      </c>
    </row>
    <row r="363" spans="1:65" s="168" customFormat="1" ht="37.9" customHeight="1">
      <c r="A363" s="162"/>
      <c r="B363" s="163"/>
      <c r="C363" s="284" t="s">
        <v>259</v>
      </c>
      <c r="D363" s="284" t="s">
        <v>235</v>
      </c>
      <c r="E363" s="285" t="s">
        <v>1246</v>
      </c>
      <c r="F363" s="286" t="s">
        <v>1247</v>
      </c>
      <c r="G363" s="287" t="s">
        <v>185</v>
      </c>
      <c r="H363" s="288">
        <v>1</v>
      </c>
      <c r="I363" s="112"/>
      <c r="J363" s="289">
        <f>ROUND(I363*H363,2)</f>
        <v>0</v>
      </c>
      <c r="K363" s="286" t="s">
        <v>186</v>
      </c>
      <c r="L363" s="383"/>
      <c r="M363" s="384" t="s">
        <v>1</v>
      </c>
      <c r="N363" s="385" t="s">
        <v>38</v>
      </c>
      <c r="O363" s="210"/>
      <c r="P363" s="365">
        <f>O363*H363</f>
        <v>0</v>
      </c>
      <c r="Q363" s="365">
        <v>0</v>
      </c>
      <c r="R363" s="365">
        <f>Q363*H363</f>
        <v>0</v>
      </c>
      <c r="S363" s="365">
        <v>0</v>
      </c>
      <c r="T363" s="366">
        <f>S363*H363</f>
        <v>0</v>
      </c>
      <c r="U363" s="162"/>
      <c r="V363" s="162"/>
      <c r="W363" s="162"/>
      <c r="X363" s="162"/>
      <c r="Y363" s="162"/>
      <c r="Z363" s="162"/>
      <c r="AA363" s="162"/>
      <c r="AB363" s="162"/>
      <c r="AC363" s="162"/>
      <c r="AD363" s="162"/>
      <c r="AE363" s="162"/>
      <c r="AR363" s="367" t="s">
        <v>247</v>
      </c>
      <c r="AT363" s="367" t="s">
        <v>235</v>
      </c>
      <c r="AU363" s="367" t="s">
        <v>83</v>
      </c>
      <c r="AY363" s="141" t="s">
        <v>156</v>
      </c>
      <c r="BE363" s="368">
        <f>IF(N363="základní",J363,0)</f>
        <v>0</v>
      </c>
      <c r="BF363" s="368">
        <f>IF(N363="snížená",J363,0)</f>
        <v>0</v>
      </c>
      <c r="BG363" s="368">
        <f>IF(N363="zákl. přenesená",J363,0)</f>
        <v>0</v>
      </c>
      <c r="BH363" s="368">
        <f>IF(N363="sníž. přenesená",J363,0)</f>
        <v>0</v>
      </c>
      <c r="BI363" s="368">
        <f>IF(N363="nulová",J363,0)</f>
        <v>0</v>
      </c>
      <c r="BJ363" s="141" t="s">
        <v>81</v>
      </c>
      <c r="BK363" s="368">
        <f>ROUND(I363*H363,2)</f>
        <v>0</v>
      </c>
      <c r="BL363" s="141" t="s">
        <v>201</v>
      </c>
      <c r="BM363" s="367" t="s">
        <v>444</v>
      </c>
    </row>
    <row r="364" spans="1:65" s="272" customFormat="1">
      <c r="B364" s="369"/>
      <c r="D364" s="273" t="s">
        <v>164</v>
      </c>
      <c r="E364" s="274" t="s">
        <v>1</v>
      </c>
      <c r="F364" s="275" t="s">
        <v>1248</v>
      </c>
      <c r="H364" s="274" t="s">
        <v>1</v>
      </c>
      <c r="I364" s="96"/>
      <c r="L364" s="369"/>
      <c r="M364" s="370"/>
      <c r="N364" s="371"/>
      <c r="O364" s="371"/>
      <c r="P364" s="371"/>
      <c r="Q364" s="371"/>
      <c r="R364" s="371"/>
      <c r="S364" s="371"/>
      <c r="T364" s="372"/>
      <c r="AT364" s="274" t="s">
        <v>164</v>
      </c>
      <c r="AU364" s="274" t="s">
        <v>83</v>
      </c>
      <c r="AV364" s="272" t="s">
        <v>81</v>
      </c>
      <c r="AW364" s="272" t="s">
        <v>30</v>
      </c>
      <c r="AX364" s="272" t="s">
        <v>73</v>
      </c>
      <c r="AY364" s="274" t="s">
        <v>156</v>
      </c>
    </row>
    <row r="365" spans="1:65" s="276" customFormat="1">
      <c r="B365" s="373"/>
      <c r="D365" s="273" t="s">
        <v>164</v>
      </c>
      <c r="E365" s="277" t="s">
        <v>1</v>
      </c>
      <c r="F365" s="278" t="s">
        <v>81</v>
      </c>
      <c r="H365" s="279">
        <v>1</v>
      </c>
      <c r="I365" s="102"/>
      <c r="L365" s="373"/>
      <c r="M365" s="374"/>
      <c r="N365" s="375"/>
      <c r="O365" s="375"/>
      <c r="P365" s="375"/>
      <c r="Q365" s="375"/>
      <c r="R365" s="375"/>
      <c r="S365" s="375"/>
      <c r="T365" s="376"/>
      <c r="AT365" s="277" t="s">
        <v>164</v>
      </c>
      <c r="AU365" s="277" t="s">
        <v>83</v>
      </c>
      <c r="AV365" s="276" t="s">
        <v>83</v>
      </c>
      <c r="AW365" s="276" t="s">
        <v>30</v>
      </c>
      <c r="AX365" s="276" t="s">
        <v>73</v>
      </c>
      <c r="AY365" s="277" t="s">
        <v>156</v>
      </c>
    </row>
    <row r="366" spans="1:65" s="280" customFormat="1">
      <c r="B366" s="377"/>
      <c r="D366" s="273" t="s">
        <v>164</v>
      </c>
      <c r="E366" s="281" t="s">
        <v>1</v>
      </c>
      <c r="F366" s="282" t="s">
        <v>167</v>
      </c>
      <c r="H366" s="283">
        <v>1</v>
      </c>
      <c r="I366" s="108"/>
      <c r="L366" s="377"/>
      <c r="M366" s="378"/>
      <c r="N366" s="379"/>
      <c r="O366" s="379"/>
      <c r="P366" s="379"/>
      <c r="Q366" s="379"/>
      <c r="R366" s="379"/>
      <c r="S366" s="379"/>
      <c r="T366" s="380"/>
      <c r="AT366" s="281" t="s">
        <v>164</v>
      </c>
      <c r="AU366" s="281" t="s">
        <v>83</v>
      </c>
      <c r="AV366" s="280" t="s">
        <v>163</v>
      </c>
      <c r="AW366" s="280" t="s">
        <v>30</v>
      </c>
      <c r="AX366" s="280" t="s">
        <v>81</v>
      </c>
      <c r="AY366" s="281" t="s">
        <v>156</v>
      </c>
    </row>
    <row r="367" spans="1:65" s="168" customFormat="1" ht="37.9" customHeight="1">
      <c r="A367" s="162"/>
      <c r="B367" s="163"/>
      <c r="C367" s="284" t="s">
        <v>438</v>
      </c>
      <c r="D367" s="284" t="s">
        <v>235</v>
      </c>
      <c r="E367" s="285" t="s">
        <v>1249</v>
      </c>
      <c r="F367" s="286" t="s">
        <v>1250</v>
      </c>
      <c r="G367" s="287" t="s">
        <v>185</v>
      </c>
      <c r="H367" s="288">
        <v>1</v>
      </c>
      <c r="I367" s="112"/>
      <c r="J367" s="289">
        <f>ROUND(I367*H367,2)</f>
        <v>0</v>
      </c>
      <c r="K367" s="286" t="s">
        <v>186</v>
      </c>
      <c r="L367" s="383"/>
      <c r="M367" s="384" t="s">
        <v>1</v>
      </c>
      <c r="N367" s="385" t="s">
        <v>38</v>
      </c>
      <c r="O367" s="210"/>
      <c r="P367" s="365">
        <f>O367*H367</f>
        <v>0</v>
      </c>
      <c r="Q367" s="365">
        <v>0</v>
      </c>
      <c r="R367" s="365">
        <f>Q367*H367</f>
        <v>0</v>
      </c>
      <c r="S367" s="365">
        <v>0</v>
      </c>
      <c r="T367" s="366">
        <f>S367*H367</f>
        <v>0</v>
      </c>
      <c r="U367" s="162"/>
      <c r="V367" s="162"/>
      <c r="W367" s="162"/>
      <c r="X367" s="162"/>
      <c r="Y367" s="162"/>
      <c r="Z367" s="162"/>
      <c r="AA367" s="162"/>
      <c r="AB367" s="162"/>
      <c r="AC367" s="162"/>
      <c r="AD367" s="162"/>
      <c r="AE367" s="162"/>
      <c r="AR367" s="367" t="s">
        <v>247</v>
      </c>
      <c r="AT367" s="367" t="s">
        <v>235</v>
      </c>
      <c r="AU367" s="367" t="s">
        <v>83</v>
      </c>
      <c r="AY367" s="141" t="s">
        <v>156</v>
      </c>
      <c r="BE367" s="368">
        <f>IF(N367="základní",J367,0)</f>
        <v>0</v>
      </c>
      <c r="BF367" s="368">
        <f>IF(N367="snížená",J367,0)</f>
        <v>0</v>
      </c>
      <c r="BG367" s="368">
        <f>IF(N367="zákl. přenesená",J367,0)</f>
        <v>0</v>
      </c>
      <c r="BH367" s="368">
        <f>IF(N367="sníž. přenesená",J367,0)</f>
        <v>0</v>
      </c>
      <c r="BI367" s="368">
        <f>IF(N367="nulová",J367,0)</f>
        <v>0</v>
      </c>
      <c r="BJ367" s="141" t="s">
        <v>81</v>
      </c>
      <c r="BK367" s="368">
        <f>ROUND(I367*H367,2)</f>
        <v>0</v>
      </c>
      <c r="BL367" s="141" t="s">
        <v>201</v>
      </c>
      <c r="BM367" s="367" t="s">
        <v>449</v>
      </c>
    </row>
    <row r="368" spans="1:65" s="272" customFormat="1">
      <c r="B368" s="369"/>
      <c r="D368" s="273" t="s">
        <v>164</v>
      </c>
      <c r="E368" s="274" t="s">
        <v>1</v>
      </c>
      <c r="F368" s="275" t="s">
        <v>1251</v>
      </c>
      <c r="H368" s="274" t="s">
        <v>1</v>
      </c>
      <c r="I368" s="96"/>
      <c r="L368" s="369"/>
      <c r="M368" s="370"/>
      <c r="N368" s="371"/>
      <c r="O368" s="371"/>
      <c r="P368" s="371"/>
      <c r="Q368" s="371"/>
      <c r="R368" s="371"/>
      <c r="S368" s="371"/>
      <c r="T368" s="372"/>
      <c r="AT368" s="274" t="s">
        <v>164</v>
      </c>
      <c r="AU368" s="274" t="s">
        <v>83</v>
      </c>
      <c r="AV368" s="272" t="s">
        <v>81</v>
      </c>
      <c r="AW368" s="272" t="s">
        <v>30</v>
      </c>
      <c r="AX368" s="272" t="s">
        <v>73</v>
      </c>
      <c r="AY368" s="274" t="s">
        <v>156</v>
      </c>
    </row>
    <row r="369" spans="1:65" s="276" customFormat="1">
      <c r="B369" s="373"/>
      <c r="D369" s="273" t="s">
        <v>164</v>
      </c>
      <c r="E369" s="277" t="s">
        <v>1</v>
      </c>
      <c r="F369" s="278" t="s">
        <v>81</v>
      </c>
      <c r="H369" s="279">
        <v>1</v>
      </c>
      <c r="I369" s="102"/>
      <c r="L369" s="373"/>
      <c r="M369" s="374"/>
      <c r="N369" s="375"/>
      <c r="O369" s="375"/>
      <c r="P369" s="375"/>
      <c r="Q369" s="375"/>
      <c r="R369" s="375"/>
      <c r="S369" s="375"/>
      <c r="T369" s="376"/>
      <c r="AT369" s="277" t="s">
        <v>164</v>
      </c>
      <c r="AU369" s="277" t="s">
        <v>83</v>
      </c>
      <c r="AV369" s="276" t="s">
        <v>83</v>
      </c>
      <c r="AW369" s="276" t="s">
        <v>30</v>
      </c>
      <c r="AX369" s="276" t="s">
        <v>73</v>
      </c>
      <c r="AY369" s="277" t="s">
        <v>156</v>
      </c>
    </row>
    <row r="370" spans="1:65" s="280" customFormat="1">
      <c r="B370" s="377"/>
      <c r="D370" s="273" t="s">
        <v>164</v>
      </c>
      <c r="E370" s="281" t="s">
        <v>1</v>
      </c>
      <c r="F370" s="282" t="s">
        <v>167</v>
      </c>
      <c r="H370" s="283">
        <v>1</v>
      </c>
      <c r="I370" s="108"/>
      <c r="L370" s="377"/>
      <c r="M370" s="378"/>
      <c r="N370" s="379"/>
      <c r="O370" s="379"/>
      <c r="P370" s="379"/>
      <c r="Q370" s="379"/>
      <c r="R370" s="379"/>
      <c r="S370" s="379"/>
      <c r="T370" s="380"/>
      <c r="AT370" s="281" t="s">
        <v>164</v>
      </c>
      <c r="AU370" s="281" t="s">
        <v>83</v>
      </c>
      <c r="AV370" s="280" t="s">
        <v>163</v>
      </c>
      <c r="AW370" s="280" t="s">
        <v>30</v>
      </c>
      <c r="AX370" s="280" t="s">
        <v>81</v>
      </c>
      <c r="AY370" s="281" t="s">
        <v>156</v>
      </c>
    </row>
    <row r="371" spans="1:65" s="168" customFormat="1" ht="37.9" customHeight="1">
      <c r="A371" s="162"/>
      <c r="B371" s="163"/>
      <c r="C371" s="284" t="s">
        <v>265</v>
      </c>
      <c r="D371" s="284" t="s">
        <v>235</v>
      </c>
      <c r="E371" s="285" t="s">
        <v>1252</v>
      </c>
      <c r="F371" s="286" t="s">
        <v>1253</v>
      </c>
      <c r="G371" s="287" t="s">
        <v>185</v>
      </c>
      <c r="H371" s="288">
        <v>1</v>
      </c>
      <c r="I371" s="112"/>
      <c r="J371" s="289">
        <f>ROUND(I371*H371,2)</f>
        <v>0</v>
      </c>
      <c r="K371" s="286" t="s">
        <v>186</v>
      </c>
      <c r="L371" s="383"/>
      <c r="M371" s="384" t="s">
        <v>1</v>
      </c>
      <c r="N371" s="385" t="s">
        <v>38</v>
      </c>
      <c r="O371" s="210"/>
      <c r="P371" s="365">
        <f>O371*H371</f>
        <v>0</v>
      </c>
      <c r="Q371" s="365">
        <v>0</v>
      </c>
      <c r="R371" s="365">
        <f>Q371*H371</f>
        <v>0</v>
      </c>
      <c r="S371" s="365">
        <v>0</v>
      </c>
      <c r="T371" s="366">
        <f>S371*H371</f>
        <v>0</v>
      </c>
      <c r="U371" s="162"/>
      <c r="V371" s="162"/>
      <c r="W371" s="162"/>
      <c r="X371" s="162"/>
      <c r="Y371" s="162"/>
      <c r="Z371" s="162"/>
      <c r="AA371" s="162"/>
      <c r="AB371" s="162"/>
      <c r="AC371" s="162"/>
      <c r="AD371" s="162"/>
      <c r="AE371" s="162"/>
      <c r="AR371" s="367" t="s">
        <v>247</v>
      </c>
      <c r="AT371" s="367" t="s">
        <v>235</v>
      </c>
      <c r="AU371" s="367" t="s">
        <v>83</v>
      </c>
      <c r="AY371" s="141" t="s">
        <v>156</v>
      </c>
      <c r="BE371" s="368">
        <f>IF(N371="základní",J371,0)</f>
        <v>0</v>
      </c>
      <c r="BF371" s="368">
        <f>IF(N371="snížená",J371,0)</f>
        <v>0</v>
      </c>
      <c r="BG371" s="368">
        <f>IF(N371="zákl. přenesená",J371,0)</f>
        <v>0</v>
      </c>
      <c r="BH371" s="368">
        <f>IF(N371="sníž. přenesená",J371,0)</f>
        <v>0</v>
      </c>
      <c r="BI371" s="368">
        <f>IF(N371="nulová",J371,0)</f>
        <v>0</v>
      </c>
      <c r="BJ371" s="141" t="s">
        <v>81</v>
      </c>
      <c r="BK371" s="368">
        <f>ROUND(I371*H371,2)</f>
        <v>0</v>
      </c>
      <c r="BL371" s="141" t="s">
        <v>201</v>
      </c>
      <c r="BM371" s="367" t="s">
        <v>456</v>
      </c>
    </row>
    <row r="372" spans="1:65" s="272" customFormat="1">
      <c r="B372" s="369"/>
      <c r="D372" s="273" t="s">
        <v>164</v>
      </c>
      <c r="E372" s="274" t="s">
        <v>1</v>
      </c>
      <c r="F372" s="275" t="s">
        <v>1254</v>
      </c>
      <c r="H372" s="274" t="s">
        <v>1</v>
      </c>
      <c r="I372" s="96"/>
      <c r="L372" s="369"/>
      <c r="M372" s="370"/>
      <c r="N372" s="371"/>
      <c r="O372" s="371"/>
      <c r="P372" s="371"/>
      <c r="Q372" s="371"/>
      <c r="R372" s="371"/>
      <c r="S372" s="371"/>
      <c r="T372" s="372"/>
      <c r="AT372" s="274" t="s">
        <v>164</v>
      </c>
      <c r="AU372" s="274" t="s">
        <v>83</v>
      </c>
      <c r="AV372" s="272" t="s">
        <v>81</v>
      </c>
      <c r="AW372" s="272" t="s">
        <v>30</v>
      </c>
      <c r="AX372" s="272" t="s">
        <v>73</v>
      </c>
      <c r="AY372" s="274" t="s">
        <v>156</v>
      </c>
    </row>
    <row r="373" spans="1:65" s="276" customFormat="1">
      <c r="B373" s="373"/>
      <c r="D373" s="273" t="s">
        <v>164</v>
      </c>
      <c r="E373" s="277" t="s">
        <v>1</v>
      </c>
      <c r="F373" s="278" t="s">
        <v>81</v>
      </c>
      <c r="H373" s="279">
        <v>1</v>
      </c>
      <c r="I373" s="102"/>
      <c r="L373" s="373"/>
      <c r="M373" s="374"/>
      <c r="N373" s="375"/>
      <c r="O373" s="375"/>
      <c r="P373" s="375"/>
      <c r="Q373" s="375"/>
      <c r="R373" s="375"/>
      <c r="S373" s="375"/>
      <c r="T373" s="376"/>
      <c r="AT373" s="277" t="s">
        <v>164</v>
      </c>
      <c r="AU373" s="277" t="s">
        <v>83</v>
      </c>
      <c r="AV373" s="276" t="s">
        <v>83</v>
      </c>
      <c r="AW373" s="276" t="s">
        <v>30</v>
      </c>
      <c r="AX373" s="276" t="s">
        <v>73</v>
      </c>
      <c r="AY373" s="277" t="s">
        <v>156</v>
      </c>
    </row>
    <row r="374" spans="1:65" s="280" customFormat="1">
      <c r="B374" s="377"/>
      <c r="D374" s="273" t="s">
        <v>164</v>
      </c>
      <c r="E374" s="281" t="s">
        <v>1</v>
      </c>
      <c r="F374" s="282" t="s">
        <v>167</v>
      </c>
      <c r="H374" s="283">
        <v>1</v>
      </c>
      <c r="I374" s="108"/>
      <c r="L374" s="377"/>
      <c r="M374" s="378"/>
      <c r="N374" s="379"/>
      <c r="O374" s="379"/>
      <c r="P374" s="379"/>
      <c r="Q374" s="379"/>
      <c r="R374" s="379"/>
      <c r="S374" s="379"/>
      <c r="T374" s="380"/>
      <c r="AT374" s="281" t="s">
        <v>164</v>
      </c>
      <c r="AU374" s="281" t="s">
        <v>83</v>
      </c>
      <c r="AV374" s="280" t="s">
        <v>163</v>
      </c>
      <c r="AW374" s="280" t="s">
        <v>30</v>
      </c>
      <c r="AX374" s="280" t="s">
        <v>81</v>
      </c>
      <c r="AY374" s="281" t="s">
        <v>156</v>
      </c>
    </row>
    <row r="375" spans="1:65" s="168" customFormat="1" ht="24.2" customHeight="1">
      <c r="A375" s="162"/>
      <c r="B375" s="163"/>
      <c r="C375" s="266" t="s">
        <v>446</v>
      </c>
      <c r="D375" s="266" t="s">
        <v>158</v>
      </c>
      <c r="E375" s="267" t="s">
        <v>1255</v>
      </c>
      <c r="F375" s="268" t="s">
        <v>1256</v>
      </c>
      <c r="G375" s="269" t="s">
        <v>185</v>
      </c>
      <c r="H375" s="270">
        <v>1</v>
      </c>
      <c r="I375" s="87"/>
      <c r="J375" s="271">
        <f>ROUND(I375*H375,2)</f>
        <v>0</v>
      </c>
      <c r="K375" s="268" t="s">
        <v>162</v>
      </c>
      <c r="L375" s="163"/>
      <c r="M375" s="363" t="s">
        <v>1</v>
      </c>
      <c r="N375" s="364" t="s">
        <v>38</v>
      </c>
      <c r="O375" s="210"/>
      <c r="P375" s="365">
        <f>O375*H375</f>
        <v>0</v>
      </c>
      <c r="Q375" s="365">
        <v>9.2000000000000003E-4</v>
      </c>
      <c r="R375" s="365">
        <f>Q375*H375</f>
        <v>9.2000000000000003E-4</v>
      </c>
      <c r="S375" s="365">
        <v>0</v>
      </c>
      <c r="T375" s="366">
        <f>S375*H375</f>
        <v>0</v>
      </c>
      <c r="U375" s="162"/>
      <c r="V375" s="162"/>
      <c r="W375" s="162"/>
      <c r="X375" s="162"/>
      <c r="Y375" s="162"/>
      <c r="Z375" s="162"/>
      <c r="AA375" s="162"/>
      <c r="AB375" s="162"/>
      <c r="AC375" s="162"/>
      <c r="AD375" s="162"/>
      <c r="AE375" s="162"/>
      <c r="AR375" s="367" t="s">
        <v>201</v>
      </c>
      <c r="AT375" s="367" t="s">
        <v>158</v>
      </c>
      <c r="AU375" s="367" t="s">
        <v>83</v>
      </c>
      <c r="AY375" s="141" t="s">
        <v>156</v>
      </c>
      <c r="BE375" s="368">
        <f>IF(N375="základní",J375,0)</f>
        <v>0</v>
      </c>
      <c r="BF375" s="368">
        <f>IF(N375="snížená",J375,0)</f>
        <v>0</v>
      </c>
      <c r="BG375" s="368">
        <f>IF(N375="zákl. přenesená",J375,0)</f>
        <v>0</v>
      </c>
      <c r="BH375" s="368">
        <f>IF(N375="sníž. přenesená",J375,0)</f>
        <v>0</v>
      </c>
      <c r="BI375" s="368">
        <f>IF(N375="nulová",J375,0)</f>
        <v>0</v>
      </c>
      <c r="BJ375" s="141" t="s">
        <v>81</v>
      </c>
      <c r="BK375" s="368">
        <f>ROUND(I375*H375,2)</f>
        <v>0</v>
      </c>
      <c r="BL375" s="141" t="s">
        <v>201</v>
      </c>
      <c r="BM375" s="367" t="s">
        <v>485</v>
      </c>
    </row>
    <row r="376" spans="1:65" s="272" customFormat="1">
      <c r="B376" s="369"/>
      <c r="D376" s="273" t="s">
        <v>164</v>
      </c>
      <c r="E376" s="274" t="s">
        <v>1</v>
      </c>
      <c r="F376" s="275" t="s">
        <v>1257</v>
      </c>
      <c r="H376" s="274" t="s">
        <v>1</v>
      </c>
      <c r="I376" s="96"/>
      <c r="L376" s="369"/>
      <c r="M376" s="370"/>
      <c r="N376" s="371"/>
      <c r="O376" s="371"/>
      <c r="P376" s="371"/>
      <c r="Q376" s="371"/>
      <c r="R376" s="371"/>
      <c r="S376" s="371"/>
      <c r="T376" s="372"/>
      <c r="AT376" s="274" t="s">
        <v>164</v>
      </c>
      <c r="AU376" s="274" t="s">
        <v>83</v>
      </c>
      <c r="AV376" s="272" t="s">
        <v>81</v>
      </c>
      <c r="AW376" s="272" t="s">
        <v>30</v>
      </c>
      <c r="AX376" s="272" t="s">
        <v>73</v>
      </c>
      <c r="AY376" s="274" t="s">
        <v>156</v>
      </c>
    </row>
    <row r="377" spans="1:65" s="276" customFormat="1">
      <c r="B377" s="373"/>
      <c r="D377" s="273" t="s">
        <v>164</v>
      </c>
      <c r="E377" s="277" t="s">
        <v>1</v>
      </c>
      <c r="F377" s="278" t="s">
        <v>81</v>
      </c>
      <c r="H377" s="279">
        <v>1</v>
      </c>
      <c r="I377" s="102"/>
      <c r="L377" s="373"/>
      <c r="M377" s="374"/>
      <c r="N377" s="375"/>
      <c r="O377" s="375"/>
      <c r="P377" s="375"/>
      <c r="Q377" s="375"/>
      <c r="R377" s="375"/>
      <c r="S377" s="375"/>
      <c r="T377" s="376"/>
      <c r="AT377" s="277" t="s">
        <v>164</v>
      </c>
      <c r="AU377" s="277" t="s">
        <v>83</v>
      </c>
      <c r="AV377" s="276" t="s">
        <v>83</v>
      </c>
      <c r="AW377" s="276" t="s">
        <v>30</v>
      </c>
      <c r="AX377" s="276" t="s">
        <v>73</v>
      </c>
      <c r="AY377" s="277" t="s">
        <v>156</v>
      </c>
    </row>
    <row r="378" spans="1:65" s="280" customFormat="1">
      <c r="B378" s="377"/>
      <c r="D378" s="273" t="s">
        <v>164</v>
      </c>
      <c r="E378" s="281" t="s">
        <v>1</v>
      </c>
      <c r="F378" s="282" t="s">
        <v>167</v>
      </c>
      <c r="H378" s="283">
        <v>1</v>
      </c>
      <c r="I378" s="108"/>
      <c r="L378" s="377"/>
      <c r="M378" s="378"/>
      <c r="N378" s="379"/>
      <c r="O378" s="379"/>
      <c r="P378" s="379"/>
      <c r="Q378" s="379"/>
      <c r="R378" s="379"/>
      <c r="S378" s="379"/>
      <c r="T378" s="380"/>
      <c r="AT378" s="281" t="s">
        <v>164</v>
      </c>
      <c r="AU378" s="281" t="s">
        <v>83</v>
      </c>
      <c r="AV378" s="280" t="s">
        <v>163</v>
      </c>
      <c r="AW378" s="280" t="s">
        <v>30</v>
      </c>
      <c r="AX378" s="280" t="s">
        <v>81</v>
      </c>
      <c r="AY378" s="281" t="s">
        <v>156</v>
      </c>
    </row>
    <row r="379" spans="1:65" s="168" customFormat="1" ht="37.9" customHeight="1">
      <c r="A379" s="162"/>
      <c r="B379" s="163"/>
      <c r="C379" s="284" t="s">
        <v>272</v>
      </c>
      <c r="D379" s="284" t="s">
        <v>235</v>
      </c>
      <c r="E379" s="285" t="s">
        <v>1258</v>
      </c>
      <c r="F379" s="286" t="s">
        <v>1259</v>
      </c>
      <c r="G379" s="287" t="s">
        <v>185</v>
      </c>
      <c r="H379" s="288">
        <v>1</v>
      </c>
      <c r="I379" s="112"/>
      <c r="J379" s="289">
        <f>ROUND(I379*H379,2)</f>
        <v>0</v>
      </c>
      <c r="K379" s="286" t="s">
        <v>186</v>
      </c>
      <c r="L379" s="383"/>
      <c r="M379" s="384" t="s">
        <v>1</v>
      </c>
      <c r="N379" s="385" t="s">
        <v>38</v>
      </c>
      <c r="O379" s="210"/>
      <c r="P379" s="365">
        <f>O379*H379</f>
        <v>0</v>
      </c>
      <c r="Q379" s="365">
        <v>0</v>
      </c>
      <c r="R379" s="365">
        <f>Q379*H379</f>
        <v>0</v>
      </c>
      <c r="S379" s="365">
        <v>0</v>
      </c>
      <c r="T379" s="366">
        <f>S379*H379</f>
        <v>0</v>
      </c>
      <c r="U379" s="162"/>
      <c r="V379" s="162"/>
      <c r="W379" s="162"/>
      <c r="X379" s="162"/>
      <c r="Y379" s="162"/>
      <c r="Z379" s="162"/>
      <c r="AA379" s="162"/>
      <c r="AB379" s="162"/>
      <c r="AC379" s="162"/>
      <c r="AD379" s="162"/>
      <c r="AE379" s="162"/>
      <c r="AR379" s="367" t="s">
        <v>247</v>
      </c>
      <c r="AT379" s="367" t="s">
        <v>235</v>
      </c>
      <c r="AU379" s="367" t="s">
        <v>83</v>
      </c>
      <c r="AY379" s="141" t="s">
        <v>156</v>
      </c>
      <c r="BE379" s="368">
        <f>IF(N379="základní",J379,0)</f>
        <v>0</v>
      </c>
      <c r="BF379" s="368">
        <f>IF(N379="snížená",J379,0)</f>
        <v>0</v>
      </c>
      <c r="BG379" s="368">
        <f>IF(N379="zákl. přenesená",J379,0)</f>
        <v>0</v>
      </c>
      <c r="BH379" s="368">
        <f>IF(N379="sníž. přenesená",J379,0)</f>
        <v>0</v>
      </c>
      <c r="BI379" s="368">
        <f>IF(N379="nulová",J379,0)</f>
        <v>0</v>
      </c>
      <c r="BJ379" s="141" t="s">
        <v>81</v>
      </c>
      <c r="BK379" s="368">
        <f>ROUND(I379*H379,2)</f>
        <v>0</v>
      </c>
      <c r="BL379" s="141" t="s">
        <v>201</v>
      </c>
      <c r="BM379" s="367" t="s">
        <v>499</v>
      </c>
    </row>
    <row r="380" spans="1:65" s="272" customFormat="1">
      <c r="B380" s="369"/>
      <c r="D380" s="273" t="s">
        <v>164</v>
      </c>
      <c r="E380" s="274" t="s">
        <v>1</v>
      </c>
      <c r="F380" s="275" t="s">
        <v>1260</v>
      </c>
      <c r="H380" s="274" t="s">
        <v>1</v>
      </c>
      <c r="I380" s="96"/>
      <c r="L380" s="369"/>
      <c r="M380" s="370"/>
      <c r="N380" s="371"/>
      <c r="O380" s="371"/>
      <c r="P380" s="371"/>
      <c r="Q380" s="371"/>
      <c r="R380" s="371"/>
      <c r="S380" s="371"/>
      <c r="T380" s="372"/>
      <c r="AT380" s="274" t="s">
        <v>164</v>
      </c>
      <c r="AU380" s="274" t="s">
        <v>83</v>
      </c>
      <c r="AV380" s="272" t="s">
        <v>81</v>
      </c>
      <c r="AW380" s="272" t="s">
        <v>30</v>
      </c>
      <c r="AX380" s="272" t="s">
        <v>73</v>
      </c>
      <c r="AY380" s="274" t="s">
        <v>156</v>
      </c>
    </row>
    <row r="381" spans="1:65" s="276" customFormat="1">
      <c r="B381" s="373"/>
      <c r="D381" s="273" t="s">
        <v>164</v>
      </c>
      <c r="E381" s="277" t="s">
        <v>1</v>
      </c>
      <c r="F381" s="278" t="s">
        <v>81</v>
      </c>
      <c r="H381" s="279">
        <v>1</v>
      </c>
      <c r="I381" s="102"/>
      <c r="L381" s="373"/>
      <c r="M381" s="374"/>
      <c r="N381" s="375"/>
      <c r="O381" s="375"/>
      <c r="P381" s="375"/>
      <c r="Q381" s="375"/>
      <c r="R381" s="375"/>
      <c r="S381" s="375"/>
      <c r="T381" s="376"/>
      <c r="AT381" s="277" t="s">
        <v>164</v>
      </c>
      <c r="AU381" s="277" t="s">
        <v>83</v>
      </c>
      <c r="AV381" s="276" t="s">
        <v>83</v>
      </c>
      <c r="AW381" s="276" t="s">
        <v>30</v>
      </c>
      <c r="AX381" s="276" t="s">
        <v>73</v>
      </c>
      <c r="AY381" s="277" t="s">
        <v>156</v>
      </c>
    </row>
    <row r="382" spans="1:65" s="280" customFormat="1">
      <c r="B382" s="377"/>
      <c r="D382" s="273" t="s">
        <v>164</v>
      </c>
      <c r="E382" s="281" t="s">
        <v>1</v>
      </c>
      <c r="F382" s="282" t="s">
        <v>167</v>
      </c>
      <c r="H382" s="283">
        <v>1</v>
      </c>
      <c r="I382" s="108"/>
      <c r="L382" s="377"/>
      <c r="M382" s="378"/>
      <c r="N382" s="379"/>
      <c r="O382" s="379"/>
      <c r="P382" s="379"/>
      <c r="Q382" s="379"/>
      <c r="R382" s="379"/>
      <c r="S382" s="379"/>
      <c r="T382" s="380"/>
      <c r="AT382" s="281" t="s">
        <v>164</v>
      </c>
      <c r="AU382" s="281" t="s">
        <v>83</v>
      </c>
      <c r="AV382" s="280" t="s">
        <v>163</v>
      </c>
      <c r="AW382" s="280" t="s">
        <v>30</v>
      </c>
      <c r="AX382" s="280" t="s">
        <v>81</v>
      </c>
      <c r="AY382" s="281" t="s">
        <v>156</v>
      </c>
    </row>
    <row r="383" spans="1:65" s="168" customFormat="1" ht="24.2" customHeight="1">
      <c r="A383" s="162"/>
      <c r="B383" s="163"/>
      <c r="C383" s="266" t="s">
        <v>482</v>
      </c>
      <c r="D383" s="266" t="s">
        <v>158</v>
      </c>
      <c r="E383" s="267" t="s">
        <v>1261</v>
      </c>
      <c r="F383" s="268" t="s">
        <v>1262</v>
      </c>
      <c r="G383" s="269" t="s">
        <v>659</v>
      </c>
      <c r="H383" s="270">
        <v>2.391</v>
      </c>
      <c r="I383" s="87"/>
      <c r="J383" s="271">
        <f>ROUND(I383*H383,2)</f>
        <v>0</v>
      </c>
      <c r="K383" s="268" t="s">
        <v>162</v>
      </c>
      <c r="L383" s="163"/>
      <c r="M383" s="363" t="s">
        <v>1</v>
      </c>
      <c r="N383" s="364" t="s">
        <v>38</v>
      </c>
      <c r="O383" s="210"/>
      <c r="P383" s="365">
        <f>O383*H383</f>
        <v>0</v>
      </c>
      <c r="Q383" s="365">
        <v>0</v>
      </c>
      <c r="R383" s="365">
        <f>Q383*H383</f>
        <v>0</v>
      </c>
      <c r="S383" s="365">
        <v>0</v>
      </c>
      <c r="T383" s="366">
        <f>S383*H383</f>
        <v>0</v>
      </c>
      <c r="U383" s="162"/>
      <c r="V383" s="162"/>
      <c r="W383" s="162"/>
      <c r="X383" s="162"/>
      <c r="Y383" s="162"/>
      <c r="Z383" s="162"/>
      <c r="AA383" s="162"/>
      <c r="AB383" s="162"/>
      <c r="AC383" s="162"/>
      <c r="AD383" s="162"/>
      <c r="AE383" s="162"/>
      <c r="AR383" s="367" t="s">
        <v>201</v>
      </c>
      <c r="AT383" s="367" t="s">
        <v>158</v>
      </c>
      <c r="AU383" s="367" t="s">
        <v>83</v>
      </c>
      <c r="AY383" s="141" t="s">
        <v>156</v>
      </c>
      <c r="BE383" s="368">
        <f>IF(N383="základní",J383,0)</f>
        <v>0</v>
      </c>
      <c r="BF383" s="368">
        <f>IF(N383="snížená",J383,0)</f>
        <v>0</v>
      </c>
      <c r="BG383" s="368">
        <f>IF(N383="zákl. přenesená",J383,0)</f>
        <v>0</v>
      </c>
      <c r="BH383" s="368">
        <f>IF(N383="sníž. přenesená",J383,0)</f>
        <v>0</v>
      </c>
      <c r="BI383" s="368">
        <f>IF(N383="nulová",J383,0)</f>
        <v>0</v>
      </c>
      <c r="BJ383" s="141" t="s">
        <v>81</v>
      </c>
      <c r="BK383" s="368">
        <f>ROUND(I383*H383,2)</f>
        <v>0</v>
      </c>
      <c r="BL383" s="141" t="s">
        <v>201</v>
      </c>
      <c r="BM383" s="367" t="s">
        <v>505</v>
      </c>
    </row>
    <row r="384" spans="1:65" s="260" customFormat="1" ht="22.9" customHeight="1">
      <c r="B384" s="356"/>
      <c r="D384" s="261" t="s">
        <v>72</v>
      </c>
      <c r="E384" s="264" t="s">
        <v>883</v>
      </c>
      <c r="F384" s="264" t="s">
        <v>884</v>
      </c>
      <c r="I384" s="79"/>
      <c r="J384" s="265">
        <f>BK384</f>
        <v>0</v>
      </c>
      <c r="L384" s="356"/>
      <c r="M384" s="357"/>
      <c r="N384" s="358"/>
      <c r="O384" s="358"/>
      <c r="P384" s="359">
        <f>SUM(P385:P415)</f>
        <v>0</v>
      </c>
      <c r="Q384" s="358"/>
      <c r="R384" s="359">
        <f>SUM(R385:R415)</f>
        <v>0.9648483000000001</v>
      </c>
      <c r="S384" s="358"/>
      <c r="T384" s="360">
        <f>SUM(T385:T415)</f>
        <v>0.20486504999999999</v>
      </c>
      <c r="AR384" s="261" t="s">
        <v>83</v>
      </c>
      <c r="AT384" s="361" t="s">
        <v>72</v>
      </c>
      <c r="AU384" s="361" t="s">
        <v>81</v>
      </c>
      <c r="AY384" s="261" t="s">
        <v>156</v>
      </c>
      <c r="BK384" s="362">
        <f>SUM(BK385:BK415)</f>
        <v>0</v>
      </c>
    </row>
    <row r="385" spans="1:65" s="168" customFormat="1" ht="16.5" customHeight="1">
      <c r="A385" s="162"/>
      <c r="B385" s="163"/>
      <c r="C385" s="266" t="s">
        <v>280</v>
      </c>
      <c r="D385" s="266" t="s">
        <v>158</v>
      </c>
      <c r="E385" s="267" t="s">
        <v>1263</v>
      </c>
      <c r="F385" s="268" t="s">
        <v>1264</v>
      </c>
      <c r="G385" s="269" t="s">
        <v>161</v>
      </c>
      <c r="H385" s="270">
        <v>660.85500000000002</v>
      </c>
      <c r="I385" s="87"/>
      <c r="J385" s="271">
        <f>ROUND(I385*H385,2)</f>
        <v>0</v>
      </c>
      <c r="K385" s="268" t="s">
        <v>162</v>
      </c>
      <c r="L385" s="163"/>
      <c r="M385" s="363" t="s">
        <v>1</v>
      </c>
      <c r="N385" s="364" t="s">
        <v>38</v>
      </c>
      <c r="O385" s="210"/>
      <c r="P385" s="365">
        <f>O385*H385</f>
        <v>0</v>
      </c>
      <c r="Q385" s="365">
        <v>1E-3</v>
      </c>
      <c r="R385" s="365">
        <f>Q385*H385</f>
        <v>0.66085500000000008</v>
      </c>
      <c r="S385" s="365">
        <v>3.1E-4</v>
      </c>
      <c r="T385" s="366">
        <f>S385*H385</f>
        <v>0.20486504999999999</v>
      </c>
      <c r="U385" s="162"/>
      <c r="V385" s="162"/>
      <c r="W385" s="162"/>
      <c r="X385" s="162"/>
      <c r="Y385" s="162"/>
      <c r="Z385" s="162"/>
      <c r="AA385" s="162"/>
      <c r="AB385" s="162"/>
      <c r="AC385" s="162"/>
      <c r="AD385" s="162"/>
      <c r="AE385" s="162"/>
      <c r="AR385" s="367" t="s">
        <v>201</v>
      </c>
      <c r="AT385" s="367" t="s">
        <v>158</v>
      </c>
      <c r="AU385" s="367" t="s">
        <v>83</v>
      </c>
      <c r="AY385" s="141" t="s">
        <v>156</v>
      </c>
      <c r="BE385" s="368">
        <f>IF(N385="základní",J385,0)</f>
        <v>0</v>
      </c>
      <c r="BF385" s="368">
        <f>IF(N385="snížená",J385,0)</f>
        <v>0</v>
      </c>
      <c r="BG385" s="368">
        <f>IF(N385="zákl. přenesená",J385,0)</f>
        <v>0</v>
      </c>
      <c r="BH385" s="368">
        <f>IF(N385="sníž. přenesená",J385,0)</f>
        <v>0</v>
      </c>
      <c r="BI385" s="368">
        <f>IF(N385="nulová",J385,0)</f>
        <v>0</v>
      </c>
      <c r="BJ385" s="141" t="s">
        <v>81</v>
      </c>
      <c r="BK385" s="368">
        <f>ROUND(I385*H385,2)</f>
        <v>0</v>
      </c>
      <c r="BL385" s="141" t="s">
        <v>201</v>
      </c>
      <c r="BM385" s="367" t="s">
        <v>508</v>
      </c>
    </row>
    <row r="386" spans="1:65" s="272" customFormat="1" ht="22.5">
      <c r="B386" s="369"/>
      <c r="D386" s="273" t="s">
        <v>164</v>
      </c>
      <c r="E386" s="274" t="s">
        <v>1</v>
      </c>
      <c r="F386" s="275" t="s">
        <v>1144</v>
      </c>
      <c r="H386" s="274" t="s">
        <v>1</v>
      </c>
      <c r="I386" s="96"/>
      <c r="L386" s="369"/>
      <c r="M386" s="370"/>
      <c r="N386" s="371"/>
      <c r="O386" s="371"/>
      <c r="P386" s="371"/>
      <c r="Q386" s="371"/>
      <c r="R386" s="371"/>
      <c r="S386" s="371"/>
      <c r="T386" s="372"/>
      <c r="AT386" s="274" t="s">
        <v>164</v>
      </c>
      <c r="AU386" s="274" t="s">
        <v>83</v>
      </c>
      <c r="AV386" s="272" t="s">
        <v>81</v>
      </c>
      <c r="AW386" s="272" t="s">
        <v>30</v>
      </c>
      <c r="AX386" s="272" t="s">
        <v>73</v>
      </c>
      <c r="AY386" s="274" t="s">
        <v>156</v>
      </c>
    </row>
    <row r="387" spans="1:65" s="272" customFormat="1" ht="22.5">
      <c r="B387" s="369"/>
      <c r="D387" s="273" t="s">
        <v>164</v>
      </c>
      <c r="E387" s="274" t="s">
        <v>1</v>
      </c>
      <c r="F387" s="275" t="s">
        <v>1145</v>
      </c>
      <c r="H387" s="274" t="s">
        <v>1</v>
      </c>
      <c r="I387" s="96"/>
      <c r="L387" s="369"/>
      <c r="M387" s="370"/>
      <c r="N387" s="371"/>
      <c r="O387" s="371"/>
      <c r="P387" s="371"/>
      <c r="Q387" s="371"/>
      <c r="R387" s="371"/>
      <c r="S387" s="371"/>
      <c r="T387" s="372"/>
      <c r="AT387" s="274" t="s">
        <v>164</v>
      </c>
      <c r="AU387" s="274" t="s">
        <v>83</v>
      </c>
      <c r="AV387" s="272" t="s">
        <v>81</v>
      </c>
      <c r="AW387" s="272" t="s">
        <v>30</v>
      </c>
      <c r="AX387" s="272" t="s">
        <v>73</v>
      </c>
      <c r="AY387" s="274" t="s">
        <v>156</v>
      </c>
    </row>
    <row r="388" spans="1:65" s="276" customFormat="1">
      <c r="B388" s="373"/>
      <c r="D388" s="273" t="s">
        <v>164</v>
      </c>
      <c r="E388" s="277" t="s">
        <v>1</v>
      </c>
      <c r="F388" s="278" t="s">
        <v>450</v>
      </c>
      <c r="H388" s="279">
        <v>523.79999999999995</v>
      </c>
      <c r="I388" s="102"/>
      <c r="L388" s="373"/>
      <c r="M388" s="374"/>
      <c r="N388" s="375"/>
      <c r="O388" s="375"/>
      <c r="P388" s="375"/>
      <c r="Q388" s="375"/>
      <c r="R388" s="375"/>
      <c r="S388" s="375"/>
      <c r="T388" s="376"/>
      <c r="AT388" s="277" t="s">
        <v>164</v>
      </c>
      <c r="AU388" s="277" t="s">
        <v>83</v>
      </c>
      <c r="AV388" s="276" t="s">
        <v>83</v>
      </c>
      <c r="AW388" s="276" t="s">
        <v>30</v>
      </c>
      <c r="AX388" s="276" t="s">
        <v>73</v>
      </c>
      <c r="AY388" s="277" t="s">
        <v>156</v>
      </c>
    </row>
    <row r="389" spans="1:65" s="276" customFormat="1">
      <c r="B389" s="373"/>
      <c r="D389" s="273" t="s">
        <v>164</v>
      </c>
      <c r="E389" s="277" t="s">
        <v>1</v>
      </c>
      <c r="F389" s="278" t="s">
        <v>381</v>
      </c>
      <c r="H389" s="279">
        <v>172.8</v>
      </c>
      <c r="I389" s="102"/>
      <c r="L389" s="373"/>
      <c r="M389" s="374"/>
      <c r="N389" s="375"/>
      <c r="O389" s="375"/>
      <c r="P389" s="375"/>
      <c r="Q389" s="375"/>
      <c r="R389" s="375"/>
      <c r="S389" s="375"/>
      <c r="T389" s="376"/>
      <c r="AT389" s="277" t="s">
        <v>164</v>
      </c>
      <c r="AU389" s="277" t="s">
        <v>83</v>
      </c>
      <c r="AV389" s="276" t="s">
        <v>83</v>
      </c>
      <c r="AW389" s="276" t="s">
        <v>30</v>
      </c>
      <c r="AX389" s="276" t="s">
        <v>73</v>
      </c>
      <c r="AY389" s="277" t="s">
        <v>156</v>
      </c>
    </row>
    <row r="390" spans="1:65" s="276" customFormat="1">
      <c r="B390" s="373"/>
      <c r="D390" s="273" t="s">
        <v>164</v>
      </c>
      <c r="E390" s="277" t="s">
        <v>1</v>
      </c>
      <c r="F390" s="278" t="s">
        <v>382</v>
      </c>
      <c r="H390" s="279">
        <v>56</v>
      </c>
      <c r="I390" s="102"/>
      <c r="L390" s="373"/>
      <c r="M390" s="374"/>
      <c r="N390" s="375"/>
      <c r="O390" s="375"/>
      <c r="P390" s="375"/>
      <c r="Q390" s="375"/>
      <c r="R390" s="375"/>
      <c r="S390" s="375"/>
      <c r="T390" s="376"/>
      <c r="AT390" s="277" t="s">
        <v>164</v>
      </c>
      <c r="AU390" s="277" t="s">
        <v>83</v>
      </c>
      <c r="AV390" s="276" t="s">
        <v>83</v>
      </c>
      <c r="AW390" s="276" t="s">
        <v>30</v>
      </c>
      <c r="AX390" s="276" t="s">
        <v>73</v>
      </c>
      <c r="AY390" s="277" t="s">
        <v>156</v>
      </c>
    </row>
    <row r="391" spans="1:65" s="276" customFormat="1">
      <c r="B391" s="373"/>
      <c r="D391" s="273" t="s">
        <v>164</v>
      </c>
      <c r="E391" s="277" t="s">
        <v>1</v>
      </c>
      <c r="F391" s="278" t="s">
        <v>383</v>
      </c>
      <c r="H391" s="279">
        <v>31.5</v>
      </c>
      <c r="I391" s="102"/>
      <c r="L391" s="373"/>
      <c r="M391" s="374"/>
      <c r="N391" s="375"/>
      <c r="O391" s="375"/>
      <c r="P391" s="375"/>
      <c r="Q391" s="375"/>
      <c r="R391" s="375"/>
      <c r="S391" s="375"/>
      <c r="T391" s="376"/>
      <c r="AT391" s="277" t="s">
        <v>164</v>
      </c>
      <c r="AU391" s="277" t="s">
        <v>83</v>
      </c>
      <c r="AV391" s="276" t="s">
        <v>83</v>
      </c>
      <c r="AW391" s="276" t="s">
        <v>30</v>
      </c>
      <c r="AX391" s="276" t="s">
        <v>73</v>
      </c>
      <c r="AY391" s="277" t="s">
        <v>156</v>
      </c>
    </row>
    <row r="392" spans="1:65" s="276" customFormat="1">
      <c r="B392" s="373"/>
      <c r="D392" s="273" t="s">
        <v>164</v>
      </c>
      <c r="E392" s="277" t="s">
        <v>1</v>
      </c>
      <c r="F392" s="278" t="s">
        <v>384</v>
      </c>
      <c r="H392" s="279">
        <v>21.6</v>
      </c>
      <c r="I392" s="102"/>
      <c r="L392" s="373"/>
      <c r="M392" s="374"/>
      <c r="N392" s="375"/>
      <c r="O392" s="375"/>
      <c r="P392" s="375"/>
      <c r="Q392" s="375"/>
      <c r="R392" s="375"/>
      <c r="S392" s="375"/>
      <c r="T392" s="376"/>
      <c r="AT392" s="277" t="s">
        <v>164</v>
      </c>
      <c r="AU392" s="277" t="s">
        <v>83</v>
      </c>
      <c r="AV392" s="276" t="s">
        <v>83</v>
      </c>
      <c r="AW392" s="276" t="s">
        <v>30</v>
      </c>
      <c r="AX392" s="276" t="s">
        <v>73</v>
      </c>
      <c r="AY392" s="277" t="s">
        <v>156</v>
      </c>
    </row>
    <row r="393" spans="1:65" s="276" customFormat="1">
      <c r="B393" s="373"/>
      <c r="D393" s="273" t="s">
        <v>164</v>
      </c>
      <c r="E393" s="277" t="s">
        <v>1</v>
      </c>
      <c r="F393" s="278" t="s">
        <v>385</v>
      </c>
      <c r="H393" s="279">
        <v>8.4</v>
      </c>
      <c r="I393" s="102"/>
      <c r="L393" s="373"/>
      <c r="M393" s="374"/>
      <c r="N393" s="375"/>
      <c r="O393" s="375"/>
      <c r="P393" s="375"/>
      <c r="Q393" s="375"/>
      <c r="R393" s="375"/>
      <c r="S393" s="375"/>
      <c r="T393" s="376"/>
      <c r="AT393" s="277" t="s">
        <v>164</v>
      </c>
      <c r="AU393" s="277" t="s">
        <v>83</v>
      </c>
      <c r="AV393" s="276" t="s">
        <v>83</v>
      </c>
      <c r="AW393" s="276" t="s">
        <v>30</v>
      </c>
      <c r="AX393" s="276" t="s">
        <v>73</v>
      </c>
      <c r="AY393" s="277" t="s">
        <v>156</v>
      </c>
    </row>
    <row r="394" spans="1:65" s="276" customFormat="1">
      <c r="B394" s="373"/>
      <c r="D394" s="273" t="s">
        <v>164</v>
      </c>
      <c r="E394" s="277" t="s">
        <v>1</v>
      </c>
      <c r="F394" s="278" t="s">
        <v>386</v>
      </c>
      <c r="H394" s="279">
        <v>14</v>
      </c>
      <c r="I394" s="102"/>
      <c r="L394" s="373"/>
      <c r="M394" s="374"/>
      <c r="N394" s="375"/>
      <c r="O394" s="375"/>
      <c r="P394" s="375"/>
      <c r="Q394" s="375"/>
      <c r="R394" s="375"/>
      <c r="S394" s="375"/>
      <c r="T394" s="376"/>
      <c r="AT394" s="277" t="s">
        <v>164</v>
      </c>
      <c r="AU394" s="277" t="s">
        <v>83</v>
      </c>
      <c r="AV394" s="276" t="s">
        <v>83</v>
      </c>
      <c r="AW394" s="276" t="s">
        <v>30</v>
      </c>
      <c r="AX394" s="276" t="s">
        <v>73</v>
      </c>
      <c r="AY394" s="277" t="s">
        <v>156</v>
      </c>
    </row>
    <row r="395" spans="1:65" s="276" customFormat="1">
      <c r="B395" s="373"/>
      <c r="D395" s="273" t="s">
        <v>164</v>
      </c>
      <c r="E395" s="277" t="s">
        <v>1</v>
      </c>
      <c r="F395" s="278" t="s">
        <v>387</v>
      </c>
      <c r="H395" s="279">
        <v>150</v>
      </c>
      <c r="I395" s="102"/>
      <c r="L395" s="373"/>
      <c r="M395" s="374"/>
      <c r="N395" s="375"/>
      <c r="O395" s="375"/>
      <c r="P395" s="375"/>
      <c r="Q395" s="375"/>
      <c r="R395" s="375"/>
      <c r="S395" s="375"/>
      <c r="T395" s="376"/>
      <c r="AT395" s="277" t="s">
        <v>164</v>
      </c>
      <c r="AU395" s="277" t="s">
        <v>83</v>
      </c>
      <c r="AV395" s="276" t="s">
        <v>83</v>
      </c>
      <c r="AW395" s="276" t="s">
        <v>30</v>
      </c>
      <c r="AX395" s="276" t="s">
        <v>73</v>
      </c>
      <c r="AY395" s="277" t="s">
        <v>156</v>
      </c>
    </row>
    <row r="396" spans="1:65" s="276" customFormat="1">
      <c r="B396" s="373"/>
      <c r="D396" s="273" t="s">
        <v>164</v>
      </c>
      <c r="E396" s="277" t="s">
        <v>1</v>
      </c>
      <c r="F396" s="278" t="s">
        <v>388</v>
      </c>
      <c r="H396" s="279">
        <v>100</v>
      </c>
      <c r="I396" s="102"/>
      <c r="L396" s="373"/>
      <c r="M396" s="374"/>
      <c r="N396" s="375"/>
      <c r="O396" s="375"/>
      <c r="P396" s="375"/>
      <c r="Q396" s="375"/>
      <c r="R396" s="375"/>
      <c r="S396" s="375"/>
      <c r="T396" s="376"/>
      <c r="AT396" s="277" t="s">
        <v>164</v>
      </c>
      <c r="AU396" s="277" t="s">
        <v>83</v>
      </c>
      <c r="AV396" s="276" t="s">
        <v>83</v>
      </c>
      <c r="AW396" s="276" t="s">
        <v>30</v>
      </c>
      <c r="AX396" s="276" t="s">
        <v>73</v>
      </c>
      <c r="AY396" s="277" t="s">
        <v>156</v>
      </c>
    </row>
    <row r="397" spans="1:65" s="276" customFormat="1">
      <c r="B397" s="373"/>
      <c r="D397" s="273" t="s">
        <v>164</v>
      </c>
      <c r="E397" s="277" t="s">
        <v>1</v>
      </c>
      <c r="F397" s="278" t="s">
        <v>389</v>
      </c>
      <c r="H397" s="279">
        <v>53.91</v>
      </c>
      <c r="I397" s="102"/>
      <c r="L397" s="373"/>
      <c r="M397" s="374"/>
      <c r="N397" s="375"/>
      <c r="O397" s="375"/>
      <c r="P397" s="375"/>
      <c r="Q397" s="375"/>
      <c r="R397" s="375"/>
      <c r="S397" s="375"/>
      <c r="T397" s="376"/>
      <c r="AT397" s="277" t="s">
        <v>164</v>
      </c>
      <c r="AU397" s="277" t="s">
        <v>83</v>
      </c>
      <c r="AV397" s="276" t="s">
        <v>83</v>
      </c>
      <c r="AW397" s="276" t="s">
        <v>30</v>
      </c>
      <c r="AX397" s="276" t="s">
        <v>73</v>
      </c>
      <c r="AY397" s="277" t="s">
        <v>156</v>
      </c>
    </row>
    <row r="398" spans="1:65" s="276" customFormat="1">
      <c r="B398" s="373"/>
      <c r="D398" s="273" t="s">
        <v>164</v>
      </c>
      <c r="E398" s="277" t="s">
        <v>1</v>
      </c>
      <c r="F398" s="278" t="s">
        <v>390</v>
      </c>
      <c r="H398" s="279">
        <v>35.94</v>
      </c>
      <c r="I398" s="102"/>
      <c r="L398" s="373"/>
      <c r="M398" s="374"/>
      <c r="N398" s="375"/>
      <c r="O398" s="375"/>
      <c r="P398" s="375"/>
      <c r="Q398" s="375"/>
      <c r="R398" s="375"/>
      <c r="S398" s="375"/>
      <c r="T398" s="376"/>
      <c r="AT398" s="277" t="s">
        <v>164</v>
      </c>
      <c r="AU398" s="277" t="s">
        <v>83</v>
      </c>
      <c r="AV398" s="276" t="s">
        <v>83</v>
      </c>
      <c r="AW398" s="276" t="s">
        <v>30</v>
      </c>
      <c r="AX398" s="276" t="s">
        <v>73</v>
      </c>
      <c r="AY398" s="277" t="s">
        <v>156</v>
      </c>
    </row>
    <row r="399" spans="1:65" s="276" customFormat="1">
      <c r="B399" s="373"/>
      <c r="D399" s="273" t="s">
        <v>164</v>
      </c>
      <c r="E399" s="277" t="s">
        <v>1</v>
      </c>
      <c r="F399" s="278" t="s">
        <v>1146</v>
      </c>
      <c r="H399" s="279">
        <v>92</v>
      </c>
      <c r="I399" s="102"/>
      <c r="L399" s="373"/>
      <c r="M399" s="374"/>
      <c r="N399" s="375"/>
      <c r="O399" s="375"/>
      <c r="P399" s="375"/>
      <c r="Q399" s="375"/>
      <c r="R399" s="375"/>
      <c r="S399" s="375"/>
      <c r="T399" s="376"/>
      <c r="AT399" s="277" t="s">
        <v>164</v>
      </c>
      <c r="AU399" s="277" t="s">
        <v>83</v>
      </c>
      <c r="AV399" s="276" t="s">
        <v>83</v>
      </c>
      <c r="AW399" s="276" t="s">
        <v>30</v>
      </c>
      <c r="AX399" s="276" t="s">
        <v>73</v>
      </c>
      <c r="AY399" s="277" t="s">
        <v>156</v>
      </c>
    </row>
    <row r="400" spans="1:65" s="276" customFormat="1">
      <c r="B400" s="373"/>
      <c r="D400" s="273" t="s">
        <v>164</v>
      </c>
      <c r="E400" s="277" t="s">
        <v>1</v>
      </c>
      <c r="F400" s="278" t="s">
        <v>451</v>
      </c>
      <c r="H400" s="279">
        <v>12.45</v>
      </c>
      <c r="I400" s="102"/>
      <c r="L400" s="373"/>
      <c r="M400" s="374"/>
      <c r="N400" s="375"/>
      <c r="O400" s="375"/>
      <c r="P400" s="375"/>
      <c r="Q400" s="375"/>
      <c r="R400" s="375"/>
      <c r="S400" s="375"/>
      <c r="T400" s="376"/>
      <c r="AT400" s="277" t="s">
        <v>164</v>
      </c>
      <c r="AU400" s="277" t="s">
        <v>83</v>
      </c>
      <c r="AV400" s="276" t="s">
        <v>83</v>
      </c>
      <c r="AW400" s="276" t="s">
        <v>30</v>
      </c>
      <c r="AX400" s="276" t="s">
        <v>73</v>
      </c>
      <c r="AY400" s="277" t="s">
        <v>156</v>
      </c>
    </row>
    <row r="401" spans="1:65" s="276" customFormat="1">
      <c r="B401" s="373"/>
      <c r="D401" s="273" t="s">
        <v>164</v>
      </c>
      <c r="E401" s="277" t="s">
        <v>1</v>
      </c>
      <c r="F401" s="278" t="s">
        <v>391</v>
      </c>
      <c r="H401" s="279">
        <v>7.5</v>
      </c>
      <c r="I401" s="102"/>
      <c r="L401" s="373"/>
      <c r="M401" s="374"/>
      <c r="N401" s="375"/>
      <c r="O401" s="375"/>
      <c r="P401" s="375"/>
      <c r="Q401" s="375"/>
      <c r="R401" s="375"/>
      <c r="S401" s="375"/>
      <c r="T401" s="376"/>
      <c r="AT401" s="277" t="s">
        <v>164</v>
      </c>
      <c r="AU401" s="277" t="s">
        <v>83</v>
      </c>
      <c r="AV401" s="276" t="s">
        <v>83</v>
      </c>
      <c r="AW401" s="276" t="s">
        <v>30</v>
      </c>
      <c r="AX401" s="276" t="s">
        <v>73</v>
      </c>
      <c r="AY401" s="277" t="s">
        <v>156</v>
      </c>
    </row>
    <row r="402" spans="1:65" s="276" customFormat="1">
      <c r="B402" s="373"/>
      <c r="D402" s="273" t="s">
        <v>164</v>
      </c>
      <c r="E402" s="277" t="s">
        <v>1</v>
      </c>
      <c r="F402" s="278" t="s">
        <v>392</v>
      </c>
      <c r="H402" s="279">
        <v>7.16</v>
      </c>
      <c r="I402" s="102"/>
      <c r="L402" s="373"/>
      <c r="M402" s="374"/>
      <c r="N402" s="375"/>
      <c r="O402" s="375"/>
      <c r="P402" s="375"/>
      <c r="Q402" s="375"/>
      <c r="R402" s="375"/>
      <c r="S402" s="375"/>
      <c r="T402" s="376"/>
      <c r="AT402" s="277" t="s">
        <v>164</v>
      </c>
      <c r="AU402" s="277" t="s">
        <v>83</v>
      </c>
      <c r="AV402" s="276" t="s">
        <v>83</v>
      </c>
      <c r="AW402" s="276" t="s">
        <v>30</v>
      </c>
      <c r="AX402" s="276" t="s">
        <v>73</v>
      </c>
      <c r="AY402" s="277" t="s">
        <v>156</v>
      </c>
    </row>
    <row r="403" spans="1:65" s="276" customFormat="1">
      <c r="B403" s="373"/>
      <c r="D403" s="273" t="s">
        <v>164</v>
      </c>
      <c r="E403" s="277" t="s">
        <v>1</v>
      </c>
      <c r="F403" s="278" t="s">
        <v>393</v>
      </c>
      <c r="H403" s="279">
        <v>15.75</v>
      </c>
      <c r="I403" s="102"/>
      <c r="L403" s="373"/>
      <c r="M403" s="374"/>
      <c r="N403" s="375"/>
      <c r="O403" s="375"/>
      <c r="P403" s="375"/>
      <c r="Q403" s="375"/>
      <c r="R403" s="375"/>
      <c r="S403" s="375"/>
      <c r="T403" s="376"/>
      <c r="AT403" s="277" t="s">
        <v>164</v>
      </c>
      <c r="AU403" s="277" t="s">
        <v>83</v>
      </c>
      <c r="AV403" s="276" t="s">
        <v>83</v>
      </c>
      <c r="AW403" s="276" t="s">
        <v>30</v>
      </c>
      <c r="AX403" s="276" t="s">
        <v>73</v>
      </c>
      <c r="AY403" s="277" t="s">
        <v>156</v>
      </c>
    </row>
    <row r="404" spans="1:65" s="276" customFormat="1">
      <c r="B404" s="373"/>
      <c r="D404" s="273" t="s">
        <v>164</v>
      </c>
      <c r="E404" s="277" t="s">
        <v>1</v>
      </c>
      <c r="F404" s="278" t="s">
        <v>394</v>
      </c>
      <c r="H404" s="279">
        <v>4.2</v>
      </c>
      <c r="I404" s="102"/>
      <c r="L404" s="373"/>
      <c r="M404" s="374"/>
      <c r="N404" s="375"/>
      <c r="O404" s="375"/>
      <c r="P404" s="375"/>
      <c r="Q404" s="375"/>
      <c r="R404" s="375"/>
      <c r="S404" s="375"/>
      <c r="T404" s="376"/>
      <c r="AT404" s="277" t="s">
        <v>164</v>
      </c>
      <c r="AU404" s="277" t="s">
        <v>83</v>
      </c>
      <c r="AV404" s="276" t="s">
        <v>83</v>
      </c>
      <c r="AW404" s="276" t="s">
        <v>30</v>
      </c>
      <c r="AX404" s="276" t="s">
        <v>73</v>
      </c>
      <c r="AY404" s="277" t="s">
        <v>156</v>
      </c>
    </row>
    <row r="405" spans="1:65" s="276" customFormat="1">
      <c r="B405" s="373"/>
      <c r="D405" s="273" t="s">
        <v>164</v>
      </c>
      <c r="E405" s="277" t="s">
        <v>1</v>
      </c>
      <c r="F405" s="278" t="s">
        <v>395</v>
      </c>
      <c r="H405" s="279">
        <v>7.2</v>
      </c>
      <c r="I405" s="102"/>
      <c r="L405" s="373"/>
      <c r="M405" s="374"/>
      <c r="N405" s="375"/>
      <c r="O405" s="375"/>
      <c r="P405" s="375"/>
      <c r="Q405" s="375"/>
      <c r="R405" s="375"/>
      <c r="S405" s="375"/>
      <c r="T405" s="376"/>
      <c r="AT405" s="277" t="s">
        <v>164</v>
      </c>
      <c r="AU405" s="277" t="s">
        <v>83</v>
      </c>
      <c r="AV405" s="276" t="s">
        <v>83</v>
      </c>
      <c r="AW405" s="276" t="s">
        <v>30</v>
      </c>
      <c r="AX405" s="276" t="s">
        <v>73</v>
      </c>
      <c r="AY405" s="277" t="s">
        <v>156</v>
      </c>
    </row>
    <row r="406" spans="1:65" s="276" customFormat="1">
      <c r="B406" s="373"/>
      <c r="D406" s="273" t="s">
        <v>164</v>
      </c>
      <c r="E406" s="277" t="s">
        <v>1</v>
      </c>
      <c r="F406" s="278" t="s">
        <v>396</v>
      </c>
      <c r="H406" s="279">
        <v>7.5</v>
      </c>
      <c r="I406" s="102"/>
      <c r="L406" s="373"/>
      <c r="M406" s="374"/>
      <c r="N406" s="375"/>
      <c r="O406" s="375"/>
      <c r="P406" s="375"/>
      <c r="Q406" s="375"/>
      <c r="R406" s="375"/>
      <c r="S406" s="375"/>
      <c r="T406" s="376"/>
      <c r="AT406" s="277" t="s">
        <v>164</v>
      </c>
      <c r="AU406" s="277" t="s">
        <v>83</v>
      </c>
      <c r="AV406" s="276" t="s">
        <v>83</v>
      </c>
      <c r="AW406" s="276" t="s">
        <v>30</v>
      </c>
      <c r="AX406" s="276" t="s">
        <v>73</v>
      </c>
      <c r="AY406" s="277" t="s">
        <v>156</v>
      </c>
    </row>
    <row r="407" spans="1:65" s="280" customFormat="1">
      <c r="B407" s="377"/>
      <c r="D407" s="273" t="s">
        <v>164</v>
      </c>
      <c r="E407" s="281" t="s">
        <v>1</v>
      </c>
      <c r="F407" s="282" t="s">
        <v>167</v>
      </c>
      <c r="H407" s="283">
        <v>1321.7100000000003</v>
      </c>
      <c r="I407" s="108"/>
      <c r="L407" s="377"/>
      <c r="M407" s="378"/>
      <c r="N407" s="379"/>
      <c r="O407" s="379"/>
      <c r="P407" s="379"/>
      <c r="Q407" s="379"/>
      <c r="R407" s="379"/>
      <c r="S407" s="379"/>
      <c r="T407" s="380"/>
      <c r="AT407" s="281" t="s">
        <v>164</v>
      </c>
      <c r="AU407" s="281" t="s">
        <v>83</v>
      </c>
      <c r="AV407" s="280" t="s">
        <v>163</v>
      </c>
      <c r="AW407" s="280" t="s">
        <v>30</v>
      </c>
      <c r="AX407" s="280" t="s">
        <v>73</v>
      </c>
      <c r="AY407" s="281" t="s">
        <v>156</v>
      </c>
    </row>
    <row r="408" spans="1:65" s="276" customFormat="1">
      <c r="B408" s="373"/>
      <c r="D408" s="273" t="s">
        <v>164</v>
      </c>
      <c r="E408" s="277" t="s">
        <v>1</v>
      </c>
      <c r="F408" s="278" t="s">
        <v>1147</v>
      </c>
      <c r="H408" s="279">
        <v>660.85500000000002</v>
      </c>
      <c r="I408" s="102"/>
      <c r="L408" s="373"/>
      <c r="M408" s="374"/>
      <c r="N408" s="375"/>
      <c r="O408" s="375"/>
      <c r="P408" s="375"/>
      <c r="Q408" s="375"/>
      <c r="R408" s="375"/>
      <c r="S408" s="375"/>
      <c r="T408" s="376"/>
      <c r="AT408" s="277" t="s">
        <v>164</v>
      </c>
      <c r="AU408" s="277" t="s">
        <v>83</v>
      </c>
      <c r="AV408" s="276" t="s">
        <v>83</v>
      </c>
      <c r="AW408" s="276" t="s">
        <v>30</v>
      </c>
      <c r="AX408" s="276" t="s">
        <v>73</v>
      </c>
      <c r="AY408" s="277" t="s">
        <v>156</v>
      </c>
    </row>
    <row r="409" spans="1:65" s="280" customFormat="1">
      <c r="B409" s="377"/>
      <c r="D409" s="273" t="s">
        <v>164</v>
      </c>
      <c r="E409" s="281" t="s">
        <v>1</v>
      </c>
      <c r="F409" s="282" t="s">
        <v>167</v>
      </c>
      <c r="H409" s="283">
        <v>660.85500000000002</v>
      </c>
      <c r="I409" s="108"/>
      <c r="L409" s="377"/>
      <c r="M409" s="378"/>
      <c r="N409" s="379"/>
      <c r="O409" s="379"/>
      <c r="P409" s="379"/>
      <c r="Q409" s="379"/>
      <c r="R409" s="379"/>
      <c r="S409" s="379"/>
      <c r="T409" s="380"/>
      <c r="AT409" s="281" t="s">
        <v>164</v>
      </c>
      <c r="AU409" s="281" t="s">
        <v>83</v>
      </c>
      <c r="AV409" s="280" t="s">
        <v>163</v>
      </c>
      <c r="AW409" s="280" t="s">
        <v>30</v>
      </c>
      <c r="AX409" s="280" t="s">
        <v>81</v>
      </c>
      <c r="AY409" s="281" t="s">
        <v>156</v>
      </c>
    </row>
    <row r="410" spans="1:65" s="168" customFormat="1" ht="24.2" customHeight="1">
      <c r="A410" s="162"/>
      <c r="B410" s="163"/>
      <c r="C410" s="266" t="s">
        <v>502</v>
      </c>
      <c r="D410" s="266" t="s">
        <v>158</v>
      </c>
      <c r="E410" s="267" t="s">
        <v>886</v>
      </c>
      <c r="F410" s="268" t="s">
        <v>887</v>
      </c>
      <c r="G410" s="269" t="s">
        <v>161</v>
      </c>
      <c r="H410" s="270">
        <v>660.85500000000002</v>
      </c>
      <c r="I410" s="87"/>
      <c r="J410" s="271">
        <f>ROUND(I410*H410,2)</f>
        <v>0</v>
      </c>
      <c r="K410" s="268" t="s">
        <v>162</v>
      </c>
      <c r="L410" s="163"/>
      <c r="M410" s="363" t="s">
        <v>1</v>
      </c>
      <c r="N410" s="364" t="s">
        <v>38</v>
      </c>
      <c r="O410" s="210"/>
      <c r="P410" s="365">
        <f>O410*H410</f>
        <v>0</v>
      </c>
      <c r="Q410" s="365">
        <v>2.0000000000000001E-4</v>
      </c>
      <c r="R410" s="365">
        <f>Q410*H410</f>
        <v>0.13217100000000001</v>
      </c>
      <c r="S410" s="365">
        <v>0</v>
      </c>
      <c r="T410" s="366">
        <f>S410*H410</f>
        <v>0</v>
      </c>
      <c r="U410" s="162"/>
      <c r="V410" s="162"/>
      <c r="W410" s="162"/>
      <c r="X410" s="162"/>
      <c r="Y410" s="162"/>
      <c r="Z410" s="162"/>
      <c r="AA410" s="162"/>
      <c r="AB410" s="162"/>
      <c r="AC410" s="162"/>
      <c r="AD410" s="162"/>
      <c r="AE410" s="162"/>
      <c r="AR410" s="367" t="s">
        <v>201</v>
      </c>
      <c r="AT410" s="367" t="s">
        <v>158</v>
      </c>
      <c r="AU410" s="367" t="s">
        <v>83</v>
      </c>
      <c r="AY410" s="141" t="s">
        <v>156</v>
      </c>
      <c r="BE410" s="368">
        <f>IF(N410="základní",J410,0)</f>
        <v>0</v>
      </c>
      <c r="BF410" s="368">
        <f>IF(N410="snížená",J410,0)</f>
        <v>0</v>
      </c>
      <c r="BG410" s="368">
        <f>IF(N410="zákl. přenesená",J410,0)</f>
        <v>0</v>
      </c>
      <c r="BH410" s="368">
        <f>IF(N410="sníž. přenesená",J410,0)</f>
        <v>0</v>
      </c>
      <c r="BI410" s="368">
        <f>IF(N410="nulová",J410,0)</f>
        <v>0</v>
      </c>
      <c r="BJ410" s="141" t="s">
        <v>81</v>
      </c>
      <c r="BK410" s="368">
        <f>ROUND(I410*H410,2)</f>
        <v>0</v>
      </c>
      <c r="BL410" s="141" t="s">
        <v>201</v>
      </c>
      <c r="BM410" s="367" t="s">
        <v>735</v>
      </c>
    </row>
    <row r="411" spans="1:65" s="276" customFormat="1">
      <c r="B411" s="373"/>
      <c r="D411" s="273" t="s">
        <v>164</v>
      </c>
      <c r="E411" s="277" t="s">
        <v>1</v>
      </c>
      <c r="F411" s="278" t="s">
        <v>1265</v>
      </c>
      <c r="H411" s="279">
        <v>660.85500000000002</v>
      </c>
      <c r="I411" s="102"/>
      <c r="L411" s="373"/>
      <c r="M411" s="374"/>
      <c r="N411" s="375"/>
      <c r="O411" s="375"/>
      <c r="P411" s="375"/>
      <c r="Q411" s="375"/>
      <c r="R411" s="375"/>
      <c r="S411" s="375"/>
      <c r="T411" s="376"/>
      <c r="AT411" s="277" t="s">
        <v>164</v>
      </c>
      <c r="AU411" s="277" t="s">
        <v>83</v>
      </c>
      <c r="AV411" s="276" t="s">
        <v>83</v>
      </c>
      <c r="AW411" s="276" t="s">
        <v>30</v>
      </c>
      <c r="AX411" s="276" t="s">
        <v>73</v>
      </c>
      <c r="AY411" s="277" t="s">
        <v>156</v>
      </c>
    </row>
    <row r="412" spans="1:65" s="280" customFormat="1">
      <c r="B412" s="377"/>
      <c r="D412" s="273" t="s">
        <v>164</v>
      </c>
      <c r="E412" s="281" t="s">
        <v>1</v>
      </c>
      <c r="F412" s="282" t="s">
        <v>167</v>
      </c>
      <c r="H412" s="283">
        <v>660.85500000000002</v>
      </c>
      <c r="I412" s="108"/>
      <c r="L412" s="377"/>
      <c r="M412" s="378"/>
      <c r="N412" s="379"/>
      <c r="O412" s="379"/>
      <c r="P412" s="379"/>
      <c r="Q412" s="379"/>
      <c r="R412" s="379"/>
      <c r="S412" s="379"/>
      <c r="T412" s="380"/>
      <c r="AT412" s="281" t="s">
        <v>164</v>
      </c>
      <c r="AU412" s="281" t="s">
        <v>83</v>
      </c>
      <c r="AV412" s="280" t="s">
        <v>163</v>
      </c>
      <c r="AW412" s="280" t="s">
        <v>30</v>
      </c>
      <c r="AX412" s="280" t="s">
        <v>81</v>
      </c>
      <c r="AY412" s="281" t="s">
        <v>156</v>
      </c>
    </row>
    <row r="413" spans="1:65" s="168" customFormat="1" ht="33" customHeight="1">
      <c r="A413" s="162"/>
      <c r="B413" s="163"/>
      <c r="C413" s="266" t="s">
        <v>283</v>
      </c>
      <c r="D413" s="266" t="s">
        <v>158</v>
      </c>
      <c r="E413" s="267" t="s">
        <v>901</v>
      </c>
      <c r="F413" s="268" t="s">
        <v>902</v>
      </c>
      <c r="G413" s="269" t="s">
        <v>161</v>
      </c>
      <c r="H413" s="270">
        <v>660.85500000000002</v>
      </c>
      <c r="I413" s="87"/>
      <c r="J413" s="271">
        <f>ROUND(I413*H413,2)</f>
        <v>0</v>
      </c>
      <c r="K413" s="268" t="s">
        <v>162</v>
      </c>
      <c r="L413" s="163"/>
      <c r="M413" s="363" t="s">
        <v>1</v>
      </c>
      <c r="N413" s="364" t="s">
        <v>38</v>
      </c>
      <c r="O413" s="210"/>
      <c r="P413" s="365">
        <f>O413*H413</f>
        <v>0</v>
      </c>
      <c r="Q413" s="365">
        <v>2.5999999999999998E-4</v>
      </c>
      <c r="R413" s="365">
        <f>Q413*H413</f>
        <v>0.17182229999999998</v>
      </c>
      <c r="S413" s="365">
        <v>0</v>
      </c>
      <c r="T413" s="366">
        <f>S413*H413</f>
        <v>0</v>
      </c>
      <c r="U413" s="162"/>
      <c r="V413" s="162"/>
      <c r="W413" s="162"/>
      <c r="X413" s="162"/>
      <c r="Y413" s="162"/>
      <c r="Z413" s="162"/>
      <c r="AA413" s="162"/>
      <c r="AB413" s="162"/>
      <c r="AC413" s="162"/>
      <c r="AD413" s="162"/>
      <c r="AE413" s="162"/>
      <c r="AR413" s="367" t="s">
        <v>201</v>
      </c>
      <c r="AT413" s="367" t="s">
        <v>158</v>
      </c>
      <c r="AU413" s="367" t="s">
        <v>83</v>
      </c>
      <c r="AY413" s="141" t="s">
        <v>156</v>
      </c>
      <c r="BE413" s="368">
        <f>IF(N413="základní",J413,0)</f>
        <v>0</v>
      </c>
      <c r="BF413" s="368">
        <f>IF(N413="snížená",J413,0)</f>
        <v>0</v>
      </c>
      <c r="BG413" s="368">
        <f>IF(N413="zákl. přenesená",J413,0)</f>
        <v>0</v>
      </c>
      <c r="BH413" s="368">
        <f>IF(N413="sníž. přenesená",J413,0)</f>
        <v>0</v>
      </c>
      <c r="BI413" s="368">
        <f>IF(N413="nulová",J413,0)</f>
        <v>0</v>
      </c>
      <c r="BJ413" s="141" t="s">
        <v>81</v>
      </c>
      <c r="BK413" s="368">
        <f>ROUND(I413*H413,2)</f>
        <v>0</v>
      </c>
      <c r="BL413" s="141" t="s">
        <v>201</v>
      </c>
      <c r="BM413" s="367" t="s">
        <v>517</v>
      </c>
    </row>
    <row r="414" spans="1:65" s="276" customFormat="1">
      <c r="B414" s="373"/>
      <c r="D414" s="273" t="s">
        <v>164</v>
      </c>
      <c r="E414" s="277" t="s">
        <v>1</v>
      </c>
      <c r="F414" s="278" t="s">
        <v>1265</v>
      </c>
      <c r="H414" s="279">
        <v>660.85500000000002</v>
      </c>
      <c r="I414" s="102"/>
      <c r="L414" s="373"/>
      <c r="M414" s="374"/>
      <c r="N414" s="375"/>
      <c r="O414" s="375"/>
      <c r="P414" s="375"/>
      <c r="Q414" s="375"/>
      <c r="R414" s="375"/>
      <c r="S414" s="375"/>
      <c r="T414" s="376"/>
      <c r="AT414" s="277" t="s">
        <v>164</v>
      </c>
      <c r="AU414" s="277" t="s">
        <v>83</v>
      </c>
      <c r="AV414" s="276" t="s">
        <v>83</v>
      </c>
      <c r="AW414" s="276" t="s">
        <v>30</v>
      </c>
      <c r="AX414" s="276" t="s">
        <v>73</v>
      </c>
      <c r="AY414" s="277" t="s">
        <v>156</v>
      </c>
    </row>
    <row r="415" spans="1:65" s="280" customFormat="1">
      <c r="B415" s="377"/>
      <c r="D415" s="273" t="s">
        <v>164</v>
      </c>
      <c r="E415" s="281" t="s">
        <v>1</v>
      </c>
      <c r="F415" s="282" t="s">
        <v>167</v>
      </c>
      <c r="H415" s="283">
        <v>660.85500000000002</v>
      </c>
      <c r="I415" s="108"/>
      <c r="L415" s="377"/>
      <c r="M415" s="390"/>
      <c r="N415" s="391"/>
      <c r="O415" s="391"/>
      <c r="P415" s="391"/>
      <c r="Q415" s="391"/>
      <c r="R415" s="391"/>
      <c r="S415" s="391"/>
      <c r="T415" s="392"/>
      <c r="AT415" s="281" t="s">
        <v>164</v>
      </c>
      <c r="AU415" s="281" t="s">
        <v>83</v>
      </c>
      <c r="AV415" s="280" t="s">
        <v>163</v>
      </c>
      <c r="AW415" s="280" t="s">
        <v>30</v>
      </c>
      <c r="AX415" s="280" t="s">
        <v>81</v>
      </c>
      <c r="AY415" s="281" t="s">
        <v>156</v>
      </c>
    </row>
    <row r="416" spans="1:65" s="168" customFormat="1" ht="6.95" customHeight="1">
      <c r="A416" s="162"/>
      <c r="B416" s="189"/>
      <c r="C416" s="190"/>
      <c r="D416" s="190"/>
      <c r="E416" s="190"/>
      <c r="F416" s="190"/>
      <c r="G416" s="190"/>
      <c r="H416" s="190"/>
      <c r="I416" s="306"/>
      <c r="J416" s="190"/>
      <c r="K416" s="190"/>
      <c r="L416" s="163"/>
      <c r="M416" s="162"/>
      <c r="O416" s="162"/>
      <c r="P416" s="162"/>
      <c r="Q416" s="162"/>
      <c r="R416" s="162"/>
      <c r="S416" s="162"/>
      <c r="T416" s="162"/>
      <c r="U416" s="162"/>
      <c r="V416" s="162"/>
      <c r="W416" s="162"/>
      <c r="X416" s="162"/>
      <c r="Y416" s="162"/>
      <c r="Z416" s="162"/>
      <c r="AA416" s="162"/>
      <c r="AB416" s="162"/>
      <c r="AC416" s="162"/>
      <c r="AD416" s="162"/>
      <c r="AE416" s="162"/>
    </row>
  </sheetData>
  <sheetProtection algorithmName="SHA-512" hashValue="KYeDr+rICangGE/cyfxuXdT2d7Tbn+mKv6AdmbqXl+eUdqgwYUt8MGvwZjy0B8L+7pMhhVAinFMjKvfAQJsnsA==" saltValue="qkbj9730gXauc7s7URiqbg==" spinCount="100000" sheet="1" objects="1" scenarios="1"/>
  <autoFilter ref="C123:K415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93"/>
  <sheetViews>
    <sheetView showGridLines="0" topLeftCell="A165" workbookViewId="0">
      <selection activeCell="J104" sqref="J104:AF104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98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1266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ROUND(J118,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ROUND((SUM(BE118:BE192)),  2)</f>
        <v>0</v>
      </c>
      <c r="G33" s="162"/>
      <c r="H33" s="162"/>
      <c r="I33" s="301">
        <v>0.21</v>
      </c>
      <c r="J33" s="326">
        <f>ROUND(((SUM(BE118:BE192))*I33),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ROUND((SUM(BF118:BF192)),  2)</f>
        <v>0</v>
      </c>
      <c r="G34" s="162"/>
      <c r="H34" s="162"/>
      <c r="I34" s="301">
        <v>0.15</v>
      </c>
      <c r="J34" s="326">
        <f>ROUND(((SUM(BF118:BF192))*I34),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ROUND((SUM(BG118:BG192)),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ROUND((SUM(BH118:BH192)),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ROUND((SUM(BI118:BI192)),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05 - Vzduchotechnika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J118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339" customFormat="1" ht="24.95" customHeight="1">
      <c r="B97" s="340"/>
      <c r="D97" s="341" t="s">
        <v>130</v>
      </c>
      <c r="E97" s="342"/>
      <c r="F97" s="342"/>
      <c r="G97" s="342"/>
      <c r="H97" s="342"/>
      <c r="I97" s="309"/>
      <c r="J97" s="343">
        <f>J182</f>
        <v>0</v>
      </c>
      <c r="L97" s="340"/>
    </row>
    <row r="98" spans="1:31" s="344" customFormat="1" ht="19.899999999999999" customHeight="1">
      <c r="B98" s="345"/>
      <c r="D98" s="346" t="s">
        <v>138</v>
      </c>
      <c r="E98" s="347"/>
      <c r="F98" s="347"/>
      <c r="G98" s="347"/>
      <c r="H98" s="347"/>
      <c r="I98" s="310"/>
      <c r="J98" s="348">
        <f>J183</f>
        <v>0</v>
      </c>
      <c r="L98" s="345"/>
    </row>
    <row r="99" spans="1:31" s="168" customFormat="1" ht="21.75" customHeight="1">
      <c r="A99" s="162"/>
      <c r="B99" s="163"/>
      <c r="C99" s="162"/>
      <c r="D99" s="162"/>
      <c r="E99" s="162"/>
      <c r="F99" s="162"/>
      <c r="G99" s="162"/>
      <c r="H99" s="162"/>
      <c r="I99" s="116"/>
      <c r="J99" s="162"/>
      <c r="K99" s="162"/>
      <c r="L99" s="184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  <c r="AC99" s="162"/>
      <c r="AD99" s="162"/>
      <c r="AE99" s="162"/>
    </row>
    <row r="100" spans="1:31" s="168" customFormat="1" ht="6.95" customHeight="1">
      <c r="A100" s="162"/>
      <c r="B100" s="189"/>
      <c r="C100" s="190"/>
      <c r="D100" s="190"/>
      <c r="E100" s="190"/>
      <c r="F100" s="190"/>
      <c r="G100" s="190"/>
      <c r="H100" s="190"/>
      <c r="I100" s="306"/>
      <c r="J100" s="190"/>
      <c r="K100" s="190"/>
      <c r="L100" s="184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/>
    </row>
    <row r="102" spans="1:31">
      <c r="J102" s="138" t="s">
        <v>103</v>
      </c>
    </row>
    <row r="104" spans="1:31" s="168" customFormat="1" ht="6.95" customHeight="1">
      <c r="A104" s="162"/>
      <c r="B104" s="191"/>
      <c r="C104" s="192"/>
      <c r="D104" s="192"/>
      <c r="E104" s="192"/>
      <c r="F104" s="192"/>
      <c r="G104" s="192"/>
      <c r="H104" s="192"/>
      <c r="I104" s="307"/>
      <c r="J104" s="192"/>
      <c r="K104" s="192"/>
      <c r="L104" s="184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/>
    </row>
    <row r="105" spans="1:31" s="168" customFormat="1" ht="24.95" customHeight="1">
      <c r="A105" s="162"/>
      <c r="B105" s="163"/>
      <c r="C105" s="145" t="s">
        <v>141</v>
      </c>
      <c r="D105" s="162"/>
      <c r="E105" s="162"/>
      <c r="F105" s="162"/>
      <c r="G105" s="162"/>
      <c r="H105" s="162"/>
      <c r="I105" s="116"/>
      <c r="J105" s="162"/>
      <c r="K105" s="162"/>
      <c r="L105" s="184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</row>
    <row r="106" spans="1:31" s="168" customFormat="1" ht="6.95" customHeight="1">
      <c r="A106" s="162"/>
      <c r="B106" s="163"/>
      <c r="C106" s="162"/>
      <c r="D106" s="162"/>
      <c r="E106" s="162"/>
      <c r="F106" s="162"/>
      <c r="G106" s="162"/>
      <c r="H106" s="162"/>
      <c r="I106" s="116"/>
      <c r="J106" s="162"/>
      <c r="K106" s="162"/>
      <c r="L106" s="184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</row>
    <row r="107" spans="1:31" s="168" customFormat="1" ht="12" customHeight="1">
      <c r="A107" s="162"/>
      <c r="B107" s="163"/>
      <c r="C107" s="154" t="s">
        <v>16</v>
      </c>
      <c r="D107" s="162"/>
      <c r="E107" s="162"/>
      <c r="F107" s="162"/>
      <c r="G107" s="162"/>
      <c r="H107" s="162"/>
      <c r="I107" s="116"/>
      <c r="J107" s="162"/>
      <c r="K107" s="162"/>
      <c r="L107" s="184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</row>
    <row r="108" spans="1:31" s="168" customFormat="1" ht="26.25" customHeight="1">
      <c r="A108" s="162"/>
      <c r="B108" s="163"/>
      <c r="C108" s="162"/>
      <c r="D108" s="162"/>
      <c r="E108" s="313" t="str">
        <f>E7</f>
        <v>Snížení energetické náročnost budovy školy gymnázia SOŠ a VOŠ,Nový Bydžov</v>
      </c>
      <c r="F108" s="314"/>
      <c r="G108" s="314"/>
      <c r="H108" s="314"/>
      <c r="I108" s="116"/>
      <c r="J108" s="162"/>
      <c r="K108" s="162"/>
      <c r="L108" s="184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</row>
    <row r="109" spans="1:31" s="168" customFormat="1" ht="12" customHeight="1">
      <c r="A109" s="162"/>
      <c r="B109" s="163"/>
      <c r="C109" s="154" t="s">
        <v>115</v>
      </c>
      <c r="D109" s="162"/>
      <c r="E109" s="162"/>
      <c r="F109" s="162"/>
      <c r="G109" s="162"/>
      <c r="H109" s="162"/>
      <c r="I109" s="116"/>
      <c r="J109" s="162"/>
      <c r="K109" s="162"/>
      <c r="L109" s="184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/>
    </row>
    <row r="110" spans="1:31" s="168" customFormat="1" ht="16.5" customHeight="1">
      <c r="A110" s="162"/>
      <c r="B110" s="163"/>
      <c r="C110" s="162"/>
      <c r="D110" s="162"/>
      <c r="E110" s="198" t="str">
        <f>E9</f>
        <v>05 - Vzduchotechnika</v>
      </c>
      <c r="F110" s="315"/>
      <c r="G110" s="315"/>
      <c r="H110" s="315"/>
      <c r="I110" s="116"/>
      <c r="J110" s="162"/>
      <c r="K110" s="162"/>
      <c r="L110" s="184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</row>
    <row r="111" spans="1:31" s="168" customFormat="1" ht="6.95" customHeight="1">
      <c r="A111" s="162"/>
      <c r="B111" s="163"/>
      <c r="C111" s="162"/>
      <c r="D111" s="162"/>
      <c r="E111" s="162"/>
      <c r="F111" s="162"/>
      <c r="G111" s="162"/>
      <c r="H111" s="162"/>
      <c r="I111" s="116"/>
      <c r="J111" s="162"/>
      <c r="K111" s="162"/>
      <c r="L111" s="184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</row>
    <row r="112" spans="1:31" s="168" customFormat="1" ht="12" customHeight="1">
      <c r="A112" s="162"/>
      <c r="B112" s="163"/>
      <c r="C112" s="154" t="s">
        <v>20</v>
      </c>
      <c r="D112" s="162"/>
      <c r="E112" s="162"/>
      <c r="F112" s="155" t="str">
        <f>F12</f>
        <v xml:space="preserve"> </v>
      </c>
      <c r="G112" s="162"/>
      <c r="H112" s="162"/>
      <c r="I112" s="297" t="s">
        <v>22</v>
      </c>
      <c r="J112" s="316" t="str">
        <f>IF(J12="","",J12)</f>
        <v>25. 3. 2022</v>
      </c>
      <c r="K112" s="16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5" s="168" customFormat="1" ht="6.95" customHeight="1">
      <c r="A113" s="162"/>
      <c r="B113" s="163"/>
      <c r="C113" s="162"/>
      <c r="D113" s="162"/>
      <c r="E113" s="162"/>
      <c r="F113" s="162"/>
      <c r="G113" s="162"/>
      <c r="H113" s="162"/>
      <c r="I113" s="116"/>
      <c r="J113" s="162"/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168" customFormat="1" ht="15.2" customHeight="1">
      <c r="A114" s="162"/>
      <c r="B114" s="163"/>
      <c r="C114" s="154" t="s">
        <v>24</v>
      </c>
      <c r="D114" s="162"/>
      <c r="E114" s="162"/>
      <c r="F114" s="155" t="str">
        <f>E15</f>
        <v xml:space="preserve"> </v>
      </c>
      <c r="G114" s="162"/>
      <c r="H114" s="162"/>
      <c r="I114" s="297" t="s">
        <v>29</v>
      </c>
      <c r="J114" s="335" t="str">
        <f>E21</f>
        <v xml:space="preserve"> </v>
      </c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5" s="168" customFormat="1" ht="15.2" customHeight="1">
      <c r="A115" s="162"/>
      <c r="B115" s="163"/>
      <c r="C115" s="154" t="s">
        <v>27</v>
      </c>
      <c r="D115" s="162"/>
      <c r="E115" s="162"/>
      <c r="F115" s="155" t="str">
        <f>IF(E18="","",E18)</f>
        <v>Vyplň údaj</v>
      </c>
      <c r="G115" s="162"/>
      <c r="H115" s="162"/>
      <c r="I115" s="297" t="s">
        <v>31</v>
      </c>
      <c r="J115" s="335" t="str">
        <f>E24</f>
        <v xml:space="preserve"> </v>
      </c>
      <c r="K115" s="162"/>
      <c r="L115" s="184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</row>
    <row r="116" spans="1:65" s="168" customFormat="1" ht="10.35" customHeight="1">
      <c r="A116" s="162"/>
      <c r="B116" s="163"/>
      <c r="C116" s="162"/>
      <c r="D116" s="162"/>
      <c r="E116" s="162"/>
      <c r="F116" s="162"/>
      <c r="G116" s="162"/>
      <c r="H116" s="162"/>
      <c r="I116" s="116"/>
      <c r="J116" s="162"/>
      <c r="K116" s="162"/>
      <c r="L116" s="184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</row>
    <row r="117" spans="1:65" s="352" customFormat="1" ht="29.25" customHeight="1">
      <c r="A117" s="349"/>
      <c r="B117" s="350"/>
      <c r="C117" s="256" t="s">
        <v>142</v>
      </c>
      <c r="D117" s="257" t="s">
        <v>58</v>
      </c>
      <c r="E117" s="257" t="s">
        <v>54</v>
      </c>
      <c r="F117" s="257" t="s">
        <v>55</v>
      </c>
      <c r="G117" s="257" t="s">
        <v>143</v>
      </c>
      <c r="H117" s="257" t="s">
        <v>144</v>
      </c>
      <c r="I117" s="311" t="s">
        <v>145</v>
      </c>
      <c r="J117" s="257" t="s">
        <v>119</v>
      </c>
      <c r="K117" s="258" t="s">
        <v>146</v>
      </c>
      <c r="L117" s="351"/>
      <c r="M117" s="219" t="s">
        <v>1</v>
      </c>
      <c r="N117" s="220" t="s">
        <v>37</v>
      </c>
      <c r="O117" s="220" t="s">
        <v>147</v>
      </c>
      <c r="P117" s="220" t="s">
        <v>148</v>
      </c>
      <c r="Q117" s="220" t="s">
        <v>149</v>
      </c>
      <c r="R117" s="220" t="s">
        <v>150</v>
      </c>
      <c r="S117" s="220" t="s">
        <v>151</v>
      </c>
      <c r="T117" s="221" t="s">
        <v>152</v>
      </c>
      <c r="U117" s="349"/>
      <c r="V117" s="349"/>
      <c r="W117" s="349"/>
      <c r="X117" s="349"/>
      <c r="Y117" s="349"/>
      <c r="Z117" s="349"/>
      <c r="AA117" s="349"/>
      <c r="AB117" s="349"/>
      <c r="AC117" s="349"/>
      <c r="AD117" s="349"/>
      <c r="AE117" s="349"/>
    </row>
    <row r="118" spans="1:65" s="168" customFormat="1" ht="22.9" customHeight="1">
      <c r="A118" s="162"/>
      <c r="B118" s="163"/>
      <c r="C118" s="227" t="s">
        <v>153</v>
      </c>
      <c r="D118" s="162"/>
      <c r="E118" s="162"/>
      <c r="F118" s="162"/>
      <c r="G118" s="162"/>
      <c r="H118" s="162"/>
      <c r="I118" s="116"/>
      <c r="J118" s="259">
        <f>BK118</f>
        <v>0</v>
      </c>
      <c r="K118" s="162"/>
      <c r="L118" s="163"/>
      <c r="M118" s="222"/>
      <c r="N118" s="206"/>
      <c r="O118" s="223"/>
      <c r="P118" s="353">
        <f>P119+SUM(P120:P182)</f>
        <v>0</v>
      </c>
      <c r="Q118" s="223"/>
      <c r="R118" s="353">
        <f>R119+SUM(R120:R182)</f>
        <v>0</v>
      </c>
      <c r="S118" s="223"/>
      <c r="T118" s="354">
        <f>T119+SUM(T120:T182)</f>
        <v>0</v>
      </c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  <c r="AT118" s="141" t="s">
        <v>72</v>
      </c>
      <c r="AU118" s="141" t="s">
        <v>121</v>
      </c>
      <c r="BK118" s="355">
        <f>BK119+SUM(BK120:BK182)</f>
        <v>0</v>
      </c>
    </row>
    <row r="119" spans="1:65" s="168" customFormat="1" ht="16.5" customHeight="1">
      <c r="A119" s="162"/>
      <c r="B119" s="163"/>
      <c r="C119" s="266" t="s">
        <v>81</v>
      </c>
      <c r="D119" s="266" t="s">
        <v>158</v>
      </c>
      <c r="E119" s="267" t="s">
        <v>842</v>
      </c>
      <c r="F119" s="268" t="s">
        <v>1267</v>
      </c>
      <c r="G119" s="269" t="s">
        <v>1268</v>
      </c>
      <c r="H119" s="270">
        <v>4</v>
      </c>
      <c r="I119" s="87"/>
      <c r="J119" s="271">
        <f t="shared" ref="J119:J150" si="0">ROUND(I119*H119,2)</f>
        <v>0</v>
      </c>
      <c r="K119" s="268" t="s">
        <v>1</v>
      </c>
      <c r="L119" s="163"/>
      <c r="M119" s="363" t="s">
        <v>1</v>
      </c>
      <c r="N119" s="364" t="s">
        <v>38</v>
      </c>
      <c r="O119" s="210"/>
      <c r="P119" s="365">
        <f t="shared" ref="P119:P150" si="1">O119*H119</f>
        <v>0</v>
      </c>
      <c r="Q119" s="365">
        <v>0</v>
      </c>
      <c r="R119" s="365">
        <f t="shared" ref="R119:R150" si="2">Q119*H119</f>
        <v>0</v>
      </c>
      <c r="S119" s="365">
        <v>0</v>
      </c>
      <c r="T119" s="366">
        <f t="shared" ref="T119:T150" si="3">S119*H119</f>
        <v>0</v>
      </c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  <c r="AR119" s="367" t="s">
        <v>163</v>
      </c>
      <c r="AT119" s="367" t="s">
        <v>158</v>
      </c>
      <c r="AU119" s="367" t="s">
        <v>73</v>
      </c>
      <c r="AY119" s="141" t="s">
        <v>156</v>
      </c>
      <c r="BE119" s="368">
        <f t="shared" ref="BE119:BE150" si="4">IF(N119="základní",J119,0)</f>
        <v>0</v>
      </c>
      <c r="BF119" s="368">
        <f t="shared" ref="BF119:BF150" si="5">IF(N119="snížená",J119,0)</f>
        <v>0</v>
      </c>
      <c r="BG119" s="368">
        <f t="shared" ref="BG119:BG150" si="6">IF(N119="zákl. přenesená",J119,0)</f>
        <v>0</v>
      </c>
      <c r="BH119" s="368">
        <f t="shared" ref="BH119:BH150" si="7">IF(N119="sníž. přenesená",J119,0)</f>
        <v>0</v>
      </c>
      <c r="BI119" s="368">
        <f t="shared" ref="BI119:BI150" si="8">IF(N119="nulová",J119,0)</f>
        <v>0</v>
      </c>
      <c r="BJ119" s="141" t="s">
        <v>81</v>
      </c>
      <c r="BK119" s="368">
        <f t="shared" ref="BK119:BK150" si="9">ROUND(I119*H119,2)</f>
        <v>0</v>
      </c>
      <c r="BL119" s="141" t="s">
        <v>163</v>
      </c>
      <c r="BM119" s="367" t="s">
        <v>1269</v>
      </c>
    </row>
    <row r="120" spans="1:65" s="168" customFormat="1" ht="16.5" customHeight="1">
      <c r="A120" s="162"/>
      <c r="B120" s="163"/>
      <c r="C120" s="266" t="s">
        <v>83</v>
      </c>
      <c r="D120" s="266" t="s">
        <v>158</v>
      </c>
      <c r="E120" s="267" t="s">
        <v>570</v>
      </c>
      <c r="F120" s="268" t="s">
        <v>1270</v>
      </c>
      <c r="G120" s="269" t="s">
        <v>1268</v>
      </c>
      <c r="H120" s="270">
        <v>30</v>
      </c>
      <c r="I120" s="87"/>
      <c r="J120" s="271">
        <f t="shared" si="0"/>
        <v>0</v>
      </c>
      <c r="K120" s="268" t="s">
        <v>1</v>
      </c>
      <c r="L120" s="163"/>
      <c r="M120" s="363" t="s">
        <v>1</v>
      </c>
      <c r="N120" s="364" t="s">
        <v>38</v>
      </c>
      <c r="O120" s="210"/>
      <c r="P120" s="365">
        <f t="shared" si="1"/>
        <v>0</v>
      </c>
      <c r="Q120" s="365">
        <v>0</v>
      </c>
      <c r="R120" s="365">
        <f t="shared" si="2"/>
        <v>0</v>
      </c>
      <c r="S120" s="365">
        <v>0</v>
      </c>
      <c r="T120" s="366">
        <f t="shared" si="3"/>
        <v>0</v>
      </c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  <c r="AR120" s="367" t="s">
        <v>163</v>
      </c>
      <c r="AT120" s="367" t="s">
        <v>158</v>
      </c>
      <c r="AU120" s="367" t="s">
        <v>73</v>
      </c>
      <c r="AY120" s="141" t="s">
        <v>156</v>
      </c>
      <c r="BE120" s="368">
        <f t="shared" si="4"/>
        <v>0</v>
      </c>
      <c r="BF120" s="368">
        <f t="shared" si="5"/>
        <v>0</v>
      </c>
      <c r="BG120" s="368">
        <f t="shared" si="6"/>
        <v>0</v>
      </c>
      <c r="BH120" s="368">
        <f t="shared" si="7"/>
        <v>0</v>
      </c>
      <c r="BI120" s="368">
        <f t="shared" si="8"/>
        <v>0</v>
      </c>
      <c r="BJ120" s="141" t="s">
        <v>81</v>
      </c>
      <c r="BK120" s="368">
        <f t="shared" si="9"/>
        <v>0</v>
      </c>
      <c r="BL120" s="141" t="s">
        <v>163</v>
      </c>
      <c r="BM120" s="367" t="s">
        <v>1271</v>
      </c>
    </row>
    <row r="121" spans="1:65" s="168" customFormat="1" ht="16.5" customHeight="1">
      <c r="A121" s="162"/>
      <c r="B121" s="163"/>
      <c r="C121" s="266" t="s">
        <v>170</v>
      </c>
      <c r="D121" s="266" t="s">
        <v>158</v>
      </c>
      <c r="E121" s="267" t="s">
        <v>852</v>
      </c>
      <c r="F121" s="268" t="s">
        <v>1272</v>
      </c>
      <c r="G121" s="269" t="s">
        <v>1268</v>
      </c>
      <c r="H121" s="270">
        <v>5</v>
      </c>
      <c r="I121" s="87"/>
      <c r="J121" s="271">
        <f t="shared" si="0"/>
        <v>0</v>
      </c>
      <c r="K121" s="268" t="s">
        <v>1</v>
      </c>
      <c r="L121" s="163"/>
      <c r="M121" s="363" t="s">
        <v>1</v>
      </c>
      <c r="N121" s="364" t="s">
        <v>38</v>
      </c>
      <c r="O121" s="210"/>
      <c r="P121" s="365">
        <f t="shared" si="1"/>
        <v>0</v>
      </c>
      <c r="Q121" s="365">
        <v>0</v>
      </c>
      <c r="R121" s="365">
        <f t="shared" si="2"/>
        <v>0</v>
      </c>
      <c r="S121" s="365">
        <v>0</v>
      </c>
      <c r="T121" s="366">
        <f t="shared" si="3"/>
        <v>0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  <c r="AR121" s="367" t="s">
        <v>163</v>
      </c>
      <c r="AT121" s="367" t="s">
        <v>158</v>
      </c>
      <c r="AU121" s="367" t="s">
        <v>73</v>
      </c>
      <c r="AY121" s="141" t="s">
        <v>156</v>
      </c>
      <c r="BE121" s="368">
        <f t="shared" si="4"/>
        <v>0</v>
      </c>
      <c r="BF121" s="368">
        <f t="shared" si="5"/>
        <v>0</v>
      </c>
      <c r="BG121" s="368">
        <f t="shared" si="6"/>
        <v>0</v>
      </c>
      <c r="BH121" s="368">
        <f t="shared" si="7"/>
        <v>0</v>
      </c>
      <c r="BI121" s="368">
        <f t="shared" si="8"/>
        <v>0</v>
      </c>
      <c r="BJ121" s="141" t="s">
        <v>81</v>
      </c>
      <c r="BK121" s="368">
        <f t="shared" si="9"/>
        <v>0</v>
      </c>
      <c r="BL121" s="141" t="s">
        <v>163</v>
      </c>
      <c r="BM121" s="367" t="s">
        <v>1273</v>
      </c>
    </row>
    <row r="122" spans="1:65" s="168" customFormat="1" ht="62.65" customHeight="1">
      <c r="A122" s="162"/>
      <c r="B122" s="163"/>
      <c r="C122" s="266" t="s">
        <v>163</v>
      </c>
      <c r="D122" s="266" t="s">
        <v>158</v>
      </c>
      <c r="E122" s="267" t="s">
        <v>573</v>
      </c>
      <c r="F122" s="268" t="s">
        <v>1274</v>
      </c>
      <c r="G122" s="269" t="s">
        <v>1268</v>
      </c>
      <c r="H122" s="270">
        <v>9</v>
      </c>
      <c r="I122" s="87"/>
      <c r="J122" s="271">
        <f t="shared" si="0"/>
        <v>0</v>
      </c>
      <c r="K122" s="268" t="s">
        <v>1</v>
      </c>
      <c r="L122" s="163"/>
      <c r="M122" s="363" t="s">
        <v>1</v>
      </c>
      <c r="N122" s="364" t="s">
        <v>38</v>
      </c>
      <c r="O122" s="210"/>
      <c r="P122" s="365">
        <f t="shared" si="1"/>
        <v>0</v>
      </c>
      <c r="Q122" s="365">
        <v>0</v>
      </c>
      <c r="R122" s="365">
        <f t="shared" si="2"/>
        <v>0</v>
      </c>
      <c r="S122" s="365">
        <v>0</v>
      </c>
      <c r="T122" s="366">
        <f t="shared" si="3"/>
        <v>0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  <c r="AR122" s="367" t="s">
        <v>163</v>
      </c>
      <c r="AT122" s="367" t="s">
        <v>158</v>
      </c>
      <c r="AU122" s="367" t="s">
        <v>73</v>
      </c>
      <c r="AY122" s="141" t="s">
        <v>156</v>
      </c>
      <c r="BE122" s="368">
        <f t="shared" si="4"/>
        <v>0</v>
      </c>
      <c r="BF122" s="368">
        <f t="shared" si="5"/>
        <v>0</v>
      </c>
      <c r="BG122" s="368">
        <f t="shared" si="6"/>
        <v>0</v>
      </c>
      <c r="BH122" s="368">
        <f t="shared" si="7"/>
        <v>0</v>
      </c>
      <c r="BI122" s="368">
        <f t="shared" si="8"/>
        <v>0</v>
      </c>
      <c r="BJ122" s="141" t="s">
        <v>81</v>
      </c>
      <c r="BK122" s="368">
        <f t="shared" si="9"/>
        <v>0</v>
      </c>
      <c r="BL122" s="141" t="s">
        <v>163</v>
      </c>
      <c r="BM122" s="367" t="s">
        <v>1275</v>
      </c>
    </row>
    <row r="123" spans="1:65" s="168" customFormat="1" ht="62.65" customHeight="1">
      <c r="A123" s="162"/>
      <c r="B123" s="163"/>
      <c r="C123" s="266" t="s">
        <v>178</v>
      </c>
      <c r="D123" s="266" t="s">
        <v>158</v>
      </c>
      <c r="E123" s="267" t="s">
        <v>861</v>
      </c>
      <c r="F123" s="268" t="s">
        <v>1276</v>
      </c>
      <c r="G123" s="269" t="s">
        <v>1268</v>
      </c>
      <c r="H123" s="270">
        <v>29</v>
      </c>
      <c r="I123" s="87"/>
      <c r="J123" s="271">
        <f t="shared" si="0"/>
        <v>0</v>
      </c>
      <c r="K123" s="268" t="s">
        <v>1</v>
      </c>
      <c r="L123" s="163"/>
      <c r="M123" s="363" t="s">
        <v>1</v>
      </c>
      <c r="N123" s="364" t="s">
        <v>38</v>
      </c>
      <c r="O123" s="210"/>
      <c r="P123" s="365">
        <f t="shared" si="1"/>
        <v>0</v>
      </c>
      <c r="Q123" s="365">
        <v>0</v>
      </c>
      <c r="R123" s="365">
        <f t="shared" si="2"/>
        <v>0</v>
      </c>
      <c r="S123" s="365">
        <v>0</v>
      </c>
      <c r="T123" s="366">
        <f t="shared" si="3"/>
        <v>0</v>
      </c>
      <c r="U123" s="162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/>
      <c r="AR123" s="367" t="s">
        <v>163</v>
      </c>
      <c r="AT123" s="367" t="s">
        <v>158</v>
      </c>
      <c r="AU123" s="367" t="s">
        <v>73</v>
      </c>
      <c r="AY123" s="141" t="s">
        <v>156</v>
      </c>
      <c r="BE123" s="368">
        <f t="shared" si="4"/>
        <v>0</v>
      </c>
      <c r="BF123" s="368">
        <f t="shared" si="5"/>
        <v>0</v>
      </c>
      <c r="BG123" s="368">
        <f t="shared" si="6"/>
        <v>0</v>
      </c>
      <c r="BH123" s="368">
        <f t="shared" si="7"/>
        <v>0</v>
      </c>
      <c r="BI123" s="368">
        <f t="shared" si="8"/>
        <v>0</v>
      </c>
      <c r="BJ123" s="141" t="s">
        <v>81</v>
      </c>
      <c r="BK123" s="368">
        <f t="shared" si="9"/>
        <v>0</v>
      </c>
      <c r="BL123" s="141" t="s">
        <v>163</v>
      </c>
      <c r="BM123" s="367" t="s">
        <v>1277</v>
      </c>
    </row>
    <row r="124" spans="1:65" s="168" customFormat="1" ht="62.65" customHeight="1">
      <c r="A124" s="162"/>
      <c r="B124" s="163"/>
      <c r="C124" s="266" t="s">
        <v>173</v>
      </c>
      <c r="D124" s="266" t="s">
        <v>158</v>
      </c>
      <c r="E124" s="267" t="s">
        <v>579</v>
      </c>
      <c r="F124" s="268" t="s">
        <v>1278</v>
      </c>
      <c r="G124" s="269" t="s">
        <v>1268</v>
      </c>
      <c r="H124" s="270">
        <v>2</v>
      </c>
      <c r="I124" s="87"/>
      <c r="J124" s="271">
        <f t="shared" si="0"/>
        <v>0</v>
      </c>
      <c r="K124" s="268" t="s">
        <v>1</v>
      </c>
      <c r="L124" s="163"/>
      <c r="M124" s="363" t="s">
        <v>1</v>
      </c>
      <c r="N124" s="364" t="s">
        <v>38</v>
      </c>
      <c r="O124" s="210"/>
      <c r="P124" s="365">
        <f t="shared" si="1"/>
        <v>0</v>
      </c>
      <c r="Q124" s="365">
        <v>0</v>
      </c>
      <c r="R124" s="365">
        <f t="shared" si="2"/>
        <v>0</v>
      </c>
      <c r="S124" s="365">
        <v>0</v>
      </c>
      <c r="T124" s="366">
        <f t="shared" si="3"/>
        <v>0</v>
      </c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  <c r="AR124" s="367" t="s">
        <v>163</v>
      </c>
      <c r="AT124" s="367" t="s">
        <v>158</v>
      </c>
      <c r="AU124" s="367" t="s">
        <v>73</v>
      </c>
      <c r="AY124" s="141" t="s">
        <v>156</v>
      </c>
      <c r="BE124" s="368">
        <f t="shared" si="4"/>
        <v>0</v>
      </c>
      <c r="BF124" s="368">
        <f t="shared" si="5"/>
        <v>0</v>
      </c>
      <c r="BG124" s="368">
        <f t="shared" si="6"/>
        <v>0</v>
      </c>
      <c r="BH124" s="368">
        <f t="shared" si="7"/>
        <v>0</v>
      </c>
      <c r="BI124" s="368">
        <f t="shared" si="8"/>
        <v>0</v>
      </c>
      <c r="BJ124" s="141" t="s">
        <v>81</v>
      </c>
      <c r="BK124" s="368">
        <f t="shared" si="9"/>
        <v>0</v>
      </c>
      <c r="BL124" s="141" t="s">
        <v>163</v>
      </c>
      <c r="BM124" s="367" t="s">
        <v>1279</v>
      </c>
    </row>
    <row r="125" spans="1:65" s="168" customFormat="1" ht="24.2" customHeight="1">
      <c r="A125" s="162"/>
      <c r="B125" s="163"/>
      <c r="C125" s="266" t="s">
        <v>194</v>
      </c>
      <c r="D125" s="266" t="s">
        <v>158</v>
      </c>
      <c r="E125" s="267" t="s">
        <v>874</v>
      </c>
      <c r="F125" s="268" t="s">
        <v>1280</v>
      </c>
      <c r="G125" s="269" t="s">
        <v>355</v>
      </c>
      <c r="H125" s="270">
        <v>27</v>
      </c>
      <c r="I125" s="87"/>
      <c r="J125" s="271">
        <f t="shared" si="0"/>
        <v>0</v>
      </c>
      <c r="K125" s="268" t="s">
        <v>1</v>
      </c>
      <c r="L125" s="163"/>
      <c r="M125" s="363" t="s">
        <v>1</v>
      </c>
      <c r="N125" s="364" t="s">
        <v>38</v>
      </c>
      <c r="O125" s="210"/>
      <c r="P125" s="365">
        <f t="shared" si="1"/>
        <v>0</v>
      </c>
      <c r="Q125" s="365">
        <v>0</v>
      </c>
      <c r="R125" s="365">
        <f t="shared" si="2"/>
        <v>0</v>
      </c>
      <c r="S125" s="365">
        <v>0</v>
      </c>
      <c r="T125" s="366">
        <f t="shared" si="3"/>
        <v>0</v>
      </c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  <c r="AR125" s="367" t="s">
        <v>163</v>
      </c>
      <c r="AT125" s="367" t="s">
        <v>158</v>
      </c>
      <c r="AU125" s="367" t="s">
        <v>73</v>
      </c>
      <c r="AY125" s="141" t="s">
        <v>156</v>
      </c>
      <c r="BE125" s="368">
        <f t="shared" si="4"/>
        <v>0</v>
      </c>
      <c r="BF125" s="368">
        <f t="shared" si="5"/>
        <v>0</v>
      </c>
      <c r="BG125" s="368">
        <f t="shared" si="6"/>
        <v>0</v>
      </c>
      <c r="BH125" s="368">
        <f t="shared" si="7"/>
        <v>0</v>
      </c>
      <c r="BI125" s="368">
        <f t="shared" si="8"/>
        <v>0</v>
      </c>
      <c r="BJ125" s="141" t="s">
        <v>81</v>
      </c>
      <c r="BK125" s="368">
        <f t="shared" si="9"/>
        <v>0</v>
      </c>
      <c r="BL125" s="141" t="s">
        <v>163</v>
      </c>
      <c r="BM125" s="367" t="s">
        <v>1281</v>
      </c>
    </row>
    <row r="126" spans="1:65" s="168" customFormat="1" ht="24.2" customHeight="1">
      <c r="A126" s="162"/>
      <c r="B126" s="163"/>
      <c r="C126" s="266" t="s">
        <v>176</v>
      </c>
      <c r="D126" s="266" t="s">
        <v>158</v>
      </c>
      <c r="E126" s="267" t="s">
        <v>583</v>
      </c>
      <c r="F126" s="268" t="s">
        <v>1282</v>
      </c>
      <c r="G126" s="269" t="s">
        <v>355</v>
      </c>
      <c r="H126" s="270">
        <v>8</v>
      </c>
      <c r="I126" s="87"/>
      <c r="J126" s="271">
        <f t="shared" si="0"/>
        <v>0</v>
      </c>
      <c r="K126" s="268" t="s">
        <v>1</v>
      </c>
      <c r="L126" s="163"/>
      <c r="M126" s="363" t="s">
        <v>1</v>
      </c>
      <c r="N126" s="364" t="s">
        <v>38</v>
      </c>
      <c r="O126" s="210"/>
      <c r="P126" s="365">
        <f t="shared" si="1"/>
        <v>0</v>
      </c>
      <c r="Q126" s="365">
        <v>0</v>
      </c>
      <c r="R126" s="365">
        <f t="shared" si="2"/>
        <v>0</v>
      </c>
      <c r="S126" s="365">
        <v>0</v>
      </c>
      <c r="T126" s="366">
        <f t="shared" si="3"/>
        <v>0</v>
      </c>
      <c r="U126" s="162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  <c r="AR126" s="367" t="s">
        <v>163</v>
      </c>
      <c r="AT126" s="367" t="s">
        <v>158</v>
      </c>
      <c r="AU126" s="367" t="s">
        <v>73</v>
      </c>
      <c r="AY126" s="141" t="s">
        <v>156</v>
      </c>
      <c r="BE126" s="368">
        <f t="shared" si="4"/>
        <v>0</v>
      </c>
      <c r="BF126" s="368">
        <f t="shared" si="5"/>
        <v>0</v>
      </c>
      <c r="BG126" s="368">
        <f t="shared" si="6"/>
        <v>0</v>
      </c>
      <c r="BH126" s="368">
        <f t="shared" si="7"/>
        <v>0</v>
      </c>
      <c r="BI126" s="368">
        <f t="shared" si="8"/>
        <v>0</v>
      </c>
      <c r="BJ126" s="141" t="s">
        <v>81</v>
      </c>
      <c r="BK126" s="368">
        <f t="shared" si="9"/>
        <v>0</v>
      </c>
      <c r="BL126" s="141" t="s">
        <v>163</v>
      </c>
      <c r="BM126" s="367" t="s">
        <v>1283</v>
      </c>
    </row>
    <row r="127" spans="1:65" s="168" customFormat="1" ht="24.2" customHeight="1">
      <c r="A127" s="162"/>
      <c r="B127" s="163"/>
      <c r="C127" s="266" t="s">
        <v>204</v>
      </c>
      <c r="D127" s="266" t="s">
        <v>158</v>
      </c>
      <c r="E127" s="267" t="s">
        <v>885</v>
      </c>
      <c r="F127" s="268" t="s">
        <v>1284</v>
      </c>
      <c r="G127" s="269" t="s">
        <v>355</v>
      </c>
      <c r="H127" s="270">
        <v>111</v>
      </c>
      <c r="I127" s="87"/>
      <c r="J127" s="271">
        <f t="shared" si="0"/>
        <v>0</v>
      </c>
      <c r="K127" s="268" t="s">
        <v>1</v>
      </c>
      <c r="L127" s="163"/>
      <c r="M127" s="363" t="s">
        <v>1</v>
      </c>
      <c r="N127" s="364" t="s">
        <v>38</v>
      </c>
      <c r="O127" s="210"/>
      <c r="P127" s="365">
        <f t="shared" si="1"/>
        <v>0</v>
      </c>
      <c r="Q127" s="365">
        <v>0</v>
      </c>
      <c r="R127" s="365">
        <f t="shared" si="2"/>
        <v>0</v>
      </c>
      <c r="S127" s="365">
        <v>0</v>
      </c>
      <c r="T127" s="366">
        <f t="shared" si="3"/>
        <v>0</v>
      </c>
      <c r="U127" s="162"/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/>
      <c r="AR127" s="367" t="s">
        <v>163</v>
      </c>
      <c r="AT127" s="367" t="s">
        <v>158</v>
      </c>
      <c r="AU127" s="367" t="s">
        <v>73</v>
      </c>
      <c r="AY127" s="141" t="s">
        <v>156</v>
      </c>
      <c r="BE127" s="368">
        <f t="shared" si="4"/>
        <v>0</v>
      </c>
      <c r="BF127" s="368">
        <f t="shared" si="5"/>
        <v>0</v>
      </c>
      <c r="BG127" s="368">
        <f t="shared" si="6"/>
        <v>0</v>
      </c>
      <c r="BH127" s="368">
        <f t="shared" si="7"/>
        <v>0</v>
      </c>
      <c r="BI127" s="368">
        <f t="shared" si="8"/>
        <v>0</v>
      </c>
      <c r="BJ127" s="141" t="s">
        <v>81</v>
      </c>
      <c r="BK127" s="368">
        <f t="shared" si="9"/>
        <v>0</v>
      </c>
      <c r="BL127" s="141" t="s">
        <v>163</v>
      </c>
      <c r="BM127" s="367" t="s">
        <v>1285</v>
      </c>
    </row>
    <row r="128" spans="1:65" s="168" customFormat="1" ht="24.2" customHeight="1">
      <c r="A128" s="162"/>
      <c r="B128" s="163"/>
      <c r="C128" s="266" t="s">
        <v>181</v>
      </c>
      <c r="D128" s="266" t="s">
        <v>158</v>
      </c>
      <c r="E128" s="267" t="s">
        <v>601</v>
      </c>
      <c r="F128" s="268" t="s">
        <v>1286</v>
      </c>
      <c r="G128" s="269" t="s">
        <v>355</v>
      </c>
      <c r="H128" s="270">
        <v>6</v>
      </c>
      <c r="I128" s="87"/>
      <c r="J128" s="271">
        <f t="shared" si="0"/>
        <v>0</v>
      </c>
      <c r="K128" s="268" t="s">
        <v>1</v>
      </c>
      <c r="L128" s="163"/>
      <c r="M128" s="363" t="s">
        <v>1</v>
      </c>
      <c r="N128" s="364" t="s">
        <v>38</v>
      </c>
      <c r="O128" s="210"/>
      <c r="P128" s="365">
        <f t="shared" si="1"/>
        <v>0</v>
      </c>
      <c r="Q128" s="365">
        <v>0</v>
      </c>
      <c r="R128" s="365">
        <f t="shared" si="2"/>
        <v>0</v>
      </c>
      <c r="S128" s="365">
        <v>0</v>
      </c>
      <c r="T128" s="366">
        <f t="shared" si="3"/>
        <v>0</v>
      </c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  <c r="AR128" s="367" t="s">
        <v>163</v>
      </c>
      <c r="AT128" s="367" t="s">
        <v>158</v>
      </c>
      <c r="AU128" s="367" t="s">
        <v>73</v>
      </c>
      <c r="AY128" s="141" t="s">
        <v>156</v>
      </c>
      <c r="BE128" s="368">
        <f t="shared" si="4"/>
        <v>0</v>
      </c>
      <c r="BF128" s="368">
        <f t="shared" si="5"/>
        <v>0</v>
      </c>
      <c r="BG128" s="368">
        <f t="shared" si="6"/>
        <v>0</v>
      </c>
      <c r="BH128" s="368">
        <f t="shared" si="7"/>
        <v>0</v>
      </c>
      <c r="BI128" s="368">
        <f t="shared" si="8"/>
        <v>0</v>
      </c>
      <c r="BJ128" s="141" t="s">
        <v>81</v>
      </c>
      <c r="BK128" s="368">
        <f t="shared" si="9"/>
        <v>0</v>
      </c>
      <c r="BL128" s="141" t="s">
        <v>163</v>
      </c>
      <c r="BM128" s="367" t="s">
        <v>1287</v>
      </c>
    </row>
    <row r="129" spans="1:65" s="168" customFormat="1" ht="24.2" customHeight="1">
      <c r="A129" s="162"/>
      <c r="B129" s="163"/>
      <c r="C129" s="266" t="s">
        <v>216</v>
      </c>
      <c r="D129" s="266" t="s">
        <v>158</v>
      </c>
      <c r="E129" s="267" t="s">
        <v>907</v>
      </c>
      <c r="F129" s="268" t="s">
        <v>1288</v>
      </c>
      <c r="G129" s="269" t="s">
        <v>355</v>
      </c>
      <c r="H129" s="270">
        <v>17</v>
      </c>
      <c r="I129" s="87"/>
      <c r="J129" s="271">
        <f t="shared" si="0"/>
        <v>0</v>
      </c>
      <c r="K129" s="268" t="s">
        <v>1</v>
      </c>
      <c r="L129" s="163"/>
      <c r="M129" s="363" t="s">
        <v>1</v>
      </c>
      <c r="N129" s="364" t="s">
        <v>38</v>
      </c>
      <c r="O129" s="210"/>
      <c r="P129" s="365">
        <f t="shared" si="1"/>
        <v>0</v>
      </c>
      <c r="Q129" s="365">
        <v>0</v>
      </c>
      <c r="R129" s="365">
        <f t="shared" si="2"/>
        <v>0</v>
      </c>
      <c r="S129" s="365">
        <v>0</v>
      </c>
      <c r="T129" s="366">
        <f t="shared" si="3"/>
        <v>0</v>
      </c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  <c r="AR129" s="367" t="s">
        <v>163</v>
      </c>
      <c r="AT129" s="367" t="s">
        <v>158</v>
      </c>
      <c r="AU129" s="367" t="s">
        <v>73</v>
      </c>
      <c r="AY129" s="141" t="s">
        <v>156</v>
      </c>
      <c r="BE129" s="368">
        <f t="shared" si="4"/>
        <v>0</v>
      </c>
      <c r="BF129" s="368">
        <f t="shared" si="5"/>
        <v>0</v>
      </c>
      <c r="BG129" s="368">
        <f t="shared" si="6"/>
        <v>0</v>
      </c>
      <c r="BH129" s="368">
        <f t="shared" si="7"/>
        <v>0</v>
      </c>
      <c r="BI129" s="368">
        <f t="shared" si="8"/>
        <v>0</v>
      </c>
      <c r="BJ129" s="141" t="s">
        <v>81</v>
      </c>
      <c r="BK129" s="368">
        <f t="shared" si="9"/>
        <v>0</v>
      </c>
      <c r="BL129" s="141" t="s">
        <v>163</v>
      </c>
      <c r="BM129" s="367" t="s">
        <v>1289</v>
      </c>
    </row>
    <row r="130" spans="1:65" s="168" customFormat="1" ht="24.2" customHeight="1">
      <c r="A130" s="162"/>
      <c r="B130" s="163"/>
      <c r="C130" s="266" t="s">
        <v>187</v>
      </c>
      <c r="D130" s="266" t="s">
        <v>158</v>
      </c>
      <c r="E130" s="267" t="s">
        <v>605</v>
      </c>
      <c r="F130" s="268" t="s">
        <v>1290</v>
      </c>
      <c r="G130" s="269" t="s">
        <v>161</v>
      </c>
      <c r="H130" s="270">
        <v>454</v>
      </c>
      <c r="I130" s="87"/>
      <c r="J130" s="271">
        <f t="shared" si="0"/>
        <v>0</v>
      </c>
      <c r="K130" s="268" t="s">
        <v>1</v>
      </c>
      <c r="L130" s="163"/>
      <c r="M130" s="363" t="s">
        <v>1</v>
      </c>
      <c r="N130" s="364" t="s">
        <v>38</v>
      </c>
      <c r="O130" s="210"/>
      <c r="P130" s="365">
        <f t="shared" si="1"/>
        <v>0</v>
      </c>
      <c r="Q130" s="365">
        <v>0</v>
      </c>
      <c r="R130" s="365">
        <f t="shared" si="2"/>
        <v>0</v>
      </c>
      <c r="S130" s="365">
        <v>0</v>
      </c>
      <c r="T130" s="366">
        <f t="shared" si="3"/>
        <v>0</v>
      </c>
      <c r="U130" s="162"/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/>
      <c r="AR130" s="367" t="s">
        <v>163</v>
      </c>
      <c r="AT130" s="367" t="s">
        <v>158</v>
      </c>
      <c r="AU130" s="367" t="s">
        <v>73</v>
      </c>
      <c r="AY130" s="141" t="s">
        <v>156</v>
      </c>
      <c r="BE130" s="368">
        <f t="shared" si="4"/>
        <v>0</v>
      </c>
      <c r="BF130" s="368">
        <f t="shared" si="5"/>
        <v>0</v>
      </c>
      <c r="BG130" s="368">
        <f t="shared" si="6"/>
        <v>0</v>
      </c>
      <c r="BH130" s="368">
        <f t="shared" si="7"/>
        <v>0</v>
      </c>
      <c r="BI130" s="368">
        <f t="shared" si="8"/>
        <v>0</v>
      </c>
      <c r="BJ130" s="141" t="s">
        <v>81</v>
      </c>
      <c r="BK130" s="368">
        <f t="shared" si="9"/>
        <v>0</v>
      </c>
      <c r="BL130" s="141" t="s">
        <v>163</v>
      </c>
      <c r="BM130" s="367" t="s">
        <v>1291</v>
      </c>
    </row>
    <row r="131" spans="1:65" s="168" customFormat="1" ht="24.2" customHeight="1">
      <c r="A131" s="162"/>
      <c r="B131" s="163"/>
      <c r="C131" s="266" t="s">
        <v>224</v>
      </c>
      <c r="D131" s="266" t="s">
        <v>158</v>
      </c>
      <c r="E131" s="267" t="s">
        <v>1292</v>
      </c>
      <c r="F131" s="268" t="s">
        <v>1293</v>
      </c>
      <c r="G131" s="269" t="s">
        <v>161</v>
      </c>
      <c r="H131" s="270">
        <v>189</v>
      </c>
      <c r="I131" s="87"/>
      <c r="J131" s="271">
        <f t="shared" si="0"/>
        <v>0</v>
      </c>
      <c r="K131" s="268" t="s">
        <v>1</v>
      </c>
      <c r="L131" s="163"/>
      <c r="M131" s="363" t="s">
        <v>1</v>
      </c>
      <c r="N131" s="364" t="s">
        <v>38</v>
      </c>
      <c r="O131" s="210"/>
      <c r="P131" s="365">
        <f t="shared" si="1"/>
        <v>0</v>
      </c>
      <c r="Q131" s="365">
        <v>0</v>
      </c>
      <c r="R131" s="365">
        <f t="shared" si="2"/>
        <v>0</v>
      </c>
      <c r="S131" s="365">
        <v>0</v>
      </c>
      <c r="T131" s="366">
        <f t="shared" si="3"/>
        <v>0</v>
      </c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  <c r="AR131" s="367" t="s">
        <v>163</v>
      </c>
      <c r="AT131" s="367" t="s">
        <v>158</v>
      </c>
      <c r="AU131" s="367" t="s">
        <v>73</v>
      </c>
      <c r="AY131" s="141" t="s">
        <v>156</v>
      </c>
      <c r="BE131" s="368">
        <f t="shared" si="4"/>
        <v>0</v>
      </c>
      <c r="BF131" s="368">
        <f t="shared" si="5"/>
        <v>0</v>
      </c>
      <c r="BG131" s="368">
        <f t="shared" si="6"/>
        <v>0</v>
      </c>
      <c r="BH131" s="368">
        <f t="shared" si="7"/>
        <v>0</v>
      </c>
      <c r="BI131" s="368">
        <f t="shared" si="8"/>
        <v>0</v>
      </c>
      <c r="BJ131" s="141" t="s">
        <v>81</v>
      </c>
      <c r="BK131" s="368">
        <f t="shared" si="9"/>
        <v>0</v>
      </c>
      <c r="BL131" s="141" t="s">
        <v>163</v>
      </c>
      <c r="BM131" s="367" t="s">
        <v>1294</v>
      </c>
    </row>
    <row r="132" spans="1:65" s="168" customFormat="1" ht="44.25" customHeight="1">
      <c r="A132" s="162"/>
      <c r="B132" s="163"/>
      <c r="C132" s="266" t="s">
        <v>197</v>
      </c>
      <c r="D132" s="266" t="s">
        <v>158</v>
      </c>
      <c r="E132" s="267" t="s">
        <v>610</v>
      </c>
      <c r="F132" s="268" t="s">
        <v>1295</v>
      </c>
      <c r="G132" s="269" t="s">
        <v>355</v>
      </c>
      <c r="H132" s="270">
        <v>3</v>
      </c>
      <c r="I132" s="87"/>
      <c r="J132" s="271">
        <f t="shared" si="0"/>
        <v>0</v>
      </c>
      <c r="K132" s="268" t="s">
        <v>1</v>
      </c>
      <c r="L132" s="163"/>
      <c r="M132" s="363" t="s">
        <v>1</v>
      </c>
      <c r="N132" s="364" t="s">
        <v>38</v>
      </c>
      <c r="O132" s="210"/>
      <c r="P132" s="365">
        <f t="shared" si="1"/>
        <v>0</v>
      </c>
      <c r="Q132" s="365">
        <v>0</v>
      </c>
      <c r="R132" s="365">
        <f t="shared" si="2"/>
        <v>0</v>
      </c>
      <c r="S132" s="365">
        <v>0</v>
      </c>
      <c r="T132" s="366">
        <f t="shared" si="3"/>
        <v>0</v>
      </c>
      <c r="U132" s="162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/>
      <c r="AR132" s="367" t="s">
        <v>163</v>
      </c>
      <c r="AT132" s="367" t="s">
        <v>158</v>
      </c>
      <c r="AU132" s="367" t="s">
        <v>73</v>
      </c>
      <c r="AY132" s="141" t="s">
        <v>156</v>
      </c>
      <c r="BE132" s="368">
        <f t="shared" si="4"/>
        <v>0</v>
      </c>
      <c r="BF132" s="368">
        <f t="shared" si="5"/>
        <v>0</v>
      </c>
      <c r="BG132" s="368">
        <f t="shared" si="6"/>
        <v>0</v>
      </c>
      <c r="BH132" s="368">
        <f t="shared" si="7"/>
        <v>0</v>
      </c>
      <c r="BI132" s="368">
        <f t="shared" si="8"/>
        <v>0</v>
      </c>
      <c r="BJ132" s="141" t="s">
        <v>81</v>
      </c>
      <c r="BK132" s="368">
        <f t="shared" si="9"/>
        <v>0</v>
      </c>
      <c r="BL132" s="141" t="s">
        <v>163</v>
      </c>
      <c r="BM132" s="367" t="s">
        <v>1296</v>
      </c>
    </row>
    <row r="133" spans="1:65" s="168" customFormat="1" ht="24.2" customHeight="1">
      <c r="A133" s="162"/>
      <c r="B133" s="163"/>
      <c r="C133" s="266" t="s">
        <v>8</v>
      </c>
      <c r="D133" s="266" t="s">
        <v>158</v>
      </c>
      <c r="E133" s="267" t="s">
        <v>1297</v>
      </c>
      <c r="F133" s="268" t="s">
        <v>1298</v>
      </c>
      <c r="G133" s="269" t="s">
        <v>161</v>
      </c>
      <c r="H133" s="270">
        <v>63</v>
      </c>
      <c r="I133" s="87"/>
      <c r="J133" s="271">
        <f t="shared" si="0"/>
        <v>0</v>
      </c>
      <c r="K133" s="268" t="s">
        <v>1</v>
      </c>
      <c r="L133" s="163"/>
      <c r="M133" s="363" t="s">
        <v>1</v>
      </c>
      <c r="N133" s="364" t="s">
        <v>38</v>
      </c>
      <c r="O133" s="210"/>
      <c r="P133" s="365">
        <f t="shared" si="1"/>
        <v>0</v>
      </c>
      <c r="Q133" s="365">
        <v>0</v>
      </c>
      <c r="R133" s="365">
        <f t="shared" si="2"/>
        <v>0</v>
      </c>
      <c r="S133" s="365">
        <v>0</v>
      </c>
      <c r="T133" s="366">
        <f t="shared" si="3"/>
        <v>0</v>
      </c>
      <c r="U133" s="162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R133" s="367" t="s">
        <v>163</v>
      </c>
      <c r="AT133" s="367" t="s">
        <v>158</v>
      </c>
      <c r="AU133" s="367" t="s">
        <v>73</v>
      </c>
      <c r="AY133" s="141" t="s">
        <v>156</v>
      </c>
      <c r="BE133" s="368">
        <f t="shared" si="4"/>
        <v>0</v>
      </c>
      <c r="BF133" s="368">
        <f t="shared" si="5"/>
        <v>0</v>
      </c>
      <c r="BG133" s="368">
        <f t="shared" si="6"/>
        <v>0</v>
      </c>
      <c r="BH133" s="368">
        <f t="shared" si="7"/>
        <v>0</v>
      </c>
      <c r="BI133" s="368">
        <f t="shared" si="8"/>
        <v>0</v>
      </c>
      <c r="BJ133" s="141" t="s">
        <v>81</v>
      </c>
      <c r="BK133" s="368">
        <f t="shared" si="9"/>
        <v>0</v>
      </c>
      <c r="BL133" s="141" t="s">
        <v>163</v>
      </c>
      <c r="BM133" s="367" t="s">
        <v>1299</v>
      </c>
    </row>
    <row r="134" spans="1:65" s="168" customFormat="1" ht="16.5" customHeight="1">
      <c r="A134" s="162"/>
      <c r="B134" s="163"/>
      <c r="C134" s="266" t="s">
        <v>201</v>
      </c>
      <c r="D134" s="266" t="s">
        <v>158</v>
      </c>
      <c r="E134" s="267" t="s">
        <v>613</v>
      </c>
      <c r="F134" s="268" t="s">
        <v>1300</v>
      </c>
      <c r="G134" s="269" t="s">
        <v>161</v>
      </c>
      <c r="H134" s="270">
        <v>269</v>
      </c>
      <c r="I134" s="87"/>
      <c r="J134" s="271">
        <f t="shared" si="0"/>
        <v>0</v>
      </c>
      <c r="K134" s="268" t="s">
        <v>1</v>
      </c>
      <c r="L134" s="163"/>
      <c r="M134" s="363" t="s">
        <v>1</v>
      </c>
      <c r="N134" s="364" t="s">
        <v>38</v>
      </c>
      <c r="O134" s="210"/>
      <c r="P134" s="365">
        <f t="shared" si="1"/>
        <v>0</v>
      </c>
      <c r="Q134" s="365">
        <v>0</v>
      </c>
      <c r="R134" s="365">
        <f t="shared" si="2"/>
        <v>0</v>
      </c>
      <c r="S134" s="365">
        <v>0</v>
      </c>
      <c r="T134" s="366">
        <f t="shared" si="3"/>
        <v>0</v>
      </c>
      <c r="U134" s="162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R134" s="367" t="s">
        <v>163</v>
      </c>
      <c r="AT134" s="367" t="s">
        <v>158</v>
      </c>
      <c r="AU134" s="367" t="s">
        <v>73</v>
      </c>
      <c r="AY134" s="141" t="s">
        <v>156</v>
      </c>
      <c r="BE134" s="368">
        <f t="shared" si="4"/>
        <v>0</v>
      </c>
      <c r="BF134" s="368">
        <f t="shared" si="5"/>
        <v>0</v>
      </c>
      <c r="BG134" s="368">
        <f t="shared" si="6"/>
        <v>0</v>
      </c>
      <c r="BH134" s="368">
        <f t="shared" si="7"/>
        <v>0</v>
      </c>
      <c r="BI134" s="368">
        <f t="shared" si="8"/>
        <v>0</v>
      </c>
      <c r="BJ134" s="141" t="s">
        <v>81</v>
      </c>
      <c r="BK134" s="368">
        <f t="shared" si="9"/>
        <v>0</v>
      </c>
      <c r="BL134" s="141" t="s">
        <v>163</v>
      </c>
      <c r="BM134" s="367" t="s">
        <v>1301</v>
      </c>
    </row>
    <row r="135" spans="1:65" s="168" customFormat="1" ht="16.5" customHeight="1">
      <c r="A135" s="162"/>
      <c r="B135" s="163"/>
      <c r="C135" s="266" t="s">
        <v>244</v>
      </c>
      <c r="D135" s="266" t="s">
        <v>158</v>
      </c>
      <c r="E135" s="267" t="s">
        <v>1302</v>
      </c>
      <c r="F135" s="268" t="s">
        <v>1303</v>
      </c>
      <c r="G135" s="269" t="s">
        <v>161</v>
      </c>
      <c r="H135" s="270">
        <v>34</v>
      </c>
      <c r="I135" s="87"/>
      <c r="J135" s="271">
        <f t="shared" si="0"/>
        <v>0</v>
      </c>
      <c r="K135" s="268" t="s">
        <v>1</v>
      </c>
      <c r="L135" s="163"/>
      <c r="M135" s="363" t="s">
        <v>1</v>
      </c>
      <c r="N135" s="364" t="s">
        <v>38</v>
      </c>
      <c r="O135" s="210"/>
      <c r="P135" s="365">
        <f t="shared" si="1"/>
        <v>0</v>
      </c>
      <c r="Q135" s="365">
        <v>0</v>
      </c>
      <c r="R135" s="365">
        <f t="shared" si="2"/>
        <v>0</v>
      </c>
      <c r="S135" s="365">
        <v>0</v>
      </c>
      <c r="T135" s="366">
        <f t="shared" si="3"/>
        <v>0</v>
      </c>
      <c r="U135" s="162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R135" s="367" t="s">
        <v>163</v>
      </c>
      <c r="AT135" s="367" t="s">
        <v>158</v>
      </c>
      <c r="AU135" s="367" t="s">
        <v>73</v>
      </c>
      <c r="AY135" s="141" t="s">
        <v>156</v>
      </c>
      <c r="BE135" s="368">
        <f t="shared" si="4"/>
        <v>0</v>
      </c>
      <c r="BF135" s="368">
        <f t="shared" si="5"/>
        <v>0</v>
      </c>
      <c r="BG135" s="368">
        <f t="shared" si="6"/>
        <v>0</v>
      </c>
      <c r="BH135" s="368">
        <f t="shared" si="7"/>
        <v>0</v>
      </c>
      <c r="BI135" s="368">
        <f t="shared" si="8"/>
        <v>0</v>
      </c>
      <c r="BJ135" s="141" t="s">
        <v>81</v>
      </c>
      <c r="BK135" s="368">
        <f t="shared" si="9"/>
        <v>0</v>
      </c>
      <c r="BL135" s="141" t="s">
        <v>163</v>
      </c>
      <c r="BM135" s="367" t="s">
        <v>1304</v>
      </c>
    </row>
    <row r="136" spans="1:65" s="168" customFormat="1" ht="24.2" customHeight="1">
      <c r="A136" s="162"/>
      <c r="B136" s="163"/>
      <c r="C136" s="266" t="s">
        <v>207</v>
      </c>
      <c r="D136" s="266" t="s">
        <v>158</v>
      </c>
      <c r="E136" s="267" t="s">
        <v>617</v>
      </c>
      <c r="F136" s="268" t="s">
        <v>1305</v>
      </c>
      <c r="G136" s="269" t="s">
        <v>161</v>
      </c>
      <c r="H136" s="270">
        <v>74</v>
      </c>
      <c r="I136" s="87"/>
      <c r="J136" s="271">
        <f t="shared" si="0"/>
        <v>0</v>
      </c>
      <c r="K136" s="268" t="s">
        <v>1</v>
      </c>
      <c r="L136" s="163"/>
      <c r="M136" s="363" t="s">
        <v>1</v>
      </c>
      <c r="N136" s="364" t="s">
        <v>38</v>
      </c>
      <c r="O136" s="210"/>
      <c r="P136" s="365">
        <f t="shared" si="1"/>
        <v>0</v>
      </c>
      <c r="Q136" s="365">
        <v>0</v>
      </c>
      <c r="R136" s="365">
        <f t="shared" si="2"/>
        <v>0</v>
      </c>
      <c r="S136" s="365">
        <v>0</v>
      </c>
      <c r="T136" s="366">
        <f t="shared" si="3"/>
        <v>0</v>
      </c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R136" s="367" t="s">
        <v>163</v>
      </c>
      <c r="AT136" s="367" t="s">
        <v>158</v>
      </c>
      <c r="AU136" s="367" t="s">
        <v>73</v>
      </c>
      <c r="AY136" s="141" t="s">
        <v>156</v>
      </c>
      <c r="BE136" s="368">
        <f t="shared" si="4"/>
        <v>0</v>
      </c>
      <c r="BF136" s="368">
        <f t="shared" si="5"/>
        <v>0</v>
      </c>
      <c r="BG136" s="368">
        <f t="shared" si="6"/>
        <v>0</v>
      </c>
      <c r="BH136" s="368">
        <f t="shared" si="7"/>
        <v>0</v>
      </c>
      <c r="BI136" s="368">
        <f t="shared" si="8"/>
        <v>0</v>
      </c>
      <c r="BJ136" s="141" t="s">
        <v>81</v>
      </c>
      <c r="BK136" s="368">
        <f t="shared" si="9"/>
        <v>0</v>
      </c>
      <c r="BL136" s="141" t="s">
        <v>163</v>
      </c>
      <c r="BM136" s="367" t="s">
        <v>1306</v>
      </c>
    </row>
    <row r="137" spans="1:65" s="168" customFormat="1" ht="76.349999999999994" customHeight="1">
      <c r="A137" s="162"/>
      <c r="B137" s="163"/>
      <c r="C137" s="266" t="s">
        <v>256</v>
      </c>
      <c r="D137" s="266" t="s">
        <v>158</v>
      </c>
      <c r="E137" s="267" t="s">
        <v>1307</v>
      </c>
      <c r="F137" s="268" t="s">
        <v>1308</v>
      </c>
      <c r="G137" s="269" t="s">
        <v>1268</v>
      </c>
      <c r="H137" s="270">
        <v>2</v>
      </c>
      <c r="I137" s="87"/>
      <c r="J137" s="271">
        <f t="shared" si="0"/>
        <v>0</v>
      </c>
      <c r="K137" s="268" t="s">
        <v>1</v>
      </c>
      <c r="L137" s="163"/>
      <c r="M137" s="363" t="s">
        <v>1</v>
      </c>
      <c r="N137" s="364" t="s">
        <v>38</v>
      </c>
      <c r="O137" s="210"/>
      <c r="P137" s="365">
        <f t="shared" si="1"/>
        <v>0</v>
      </c>
      <c r="Q137" s="365">
        <v>0</v>
      </c>
      <c r="R137" s="365">
        <f t="shared" si="2"/>
        <v>0</v>
      </c>
      <c r="S137" s="365">
        <v>0</v>
      </c>
      <c r="T137" s="366">
        <f t="shared" si="3"/>
        <v>0</v>
      </c>
      <c r="U137" s="162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  <c r="AR137" s="367" t="s">
        <v>163</v>
      </c>
      <c r="AT137" s="367" t="s">
        <v>158</v>
      </c>
      <c r="AU137" s="367" t="s">
        <v>73</v>
      </c>
      <c r="AY137" s="141" t="s">
        <v>156</v>
      </c>
      <c r="BE137" s="368">
        <f t="shared" si="4"/>
        <v>0</v>
      </c>
      <c r="BF137" s="368">
        <f t="shared" si="5"/>
        <v>0</v>
      </c>
      <c r="BG137" s="368">
        <f t="shared" si="6"/>
        <v>0</v>
      </c>
      <c r="BH137" s="368">
        <f t="shared" si="7"/>
        <v>0</v>
      </c>
      <c r="BI137" s="368">
        <f t="shared" si="8"/>
        <v>0</v>
      </c>
      <c r="BJ137" s="141" t="s">
        <v>81</v>
      </c>
      <c r="BK137" s="368">
        <f t="shared" si="9"/>
        <v>0</v>
      </c>
      <c r="BL137" s="141" t="s">
        <v>163</v>
      </c>
      <c r="BM137" s="367" t="s">
        <v>1309</v>
      </c>
    </row>
    <row r="138" spans="1:65" s="168" customFormat="1" ht="66.75" customHeight="1">
      <c r="A138" s="162"/>
      <c r="B138" s="163"/>
      <c r="C138" s="266" t="s">
        <v>213</v>
      </c>
      <c r="D138" s="266" t="s">
        <v>158</v>
      </c>
      <c r="E138" s="267" t="s">
        <v>620</v>
      </c>
      <c r="F138" s="268" t="s">
        <v>1310</v>
      </c>
      <c r="G138" s="269" t="s">
        <v>1268</v>
      </c>
      <c r="H138" s="270">
        <v>4</v>
      </c>
      <c r="I138" s="87"/>
      <c r="J138" s="271">
        <f t="shared" si="0"/>
        <v>0</v>
      </c>
      <c r="K138" s="268" t="s">
        <v>1</v>
      </c>
      <c r="L138" s="163"/>
      <c r="M138" s="363" t="s">
        <v>1</v>
      </c>
      <c r="N138" s="364" t="s">
        <v>38</v>
      </c>
      <c r="O138" s="210"/>
      <c r="P138" s="365">
        <f t="shared" si="1"/>
        <v>0</v>
      </c>
      <c r="Q138" s="365">
        <v>0</v>
      </c>
      <c r="R138" s="365">
        <f t="shared" si="2"/>
        <v>0</v>
      </c>
      <c r="S138" s="365">
        <v>0</v>
      </c>
      <c r="T138" s="366">
        <f t="shared" si="3"/>
        <v>0</v>
      </c>
      <c r="U138" s="162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/>
      <c r="AR138" s="367" t="s">
        <v>163</v>
      </c>
      <c r="AT138" s="367" t="s">
        <v>158</v>
      </c>
      <c r="AU138" s="367" t="s">
        <v>73</v>
      </c>
      <c r="AY138" s="141" t="s">
        <v>156</v>
      </c>
      <c r="BE138" s="368">
        <f t="shared" si="4"/>
        <v>0</v>
      </c>
      <c r="BF138" s="368">
        <f t="shared" si="5"/>
        <v>0</v>
      </c>
      <c r="BG138" s="368">
        <f t="shared" si="6"/>
        <v>0</v>
      </c>
      <c r="BH138" s="368">
        <f t="shared" si="7"/>
        <v>0</v>
      </c>
      <c r="BI138" s="368">
        <f t="shared" si="8"/>
        <v>0</v>
      </c>
      <c r="BJ138" s="141" t="s">
        <v>81</v>
      </c>
      <c r="BK138" s="368">
        <f t="shared" si="9"/>
        <v>0</v>
      </c>
      <c r="BL138" s="141" t="s">
        <v>163</v>
      </c>
      <c r="BM138" s="367" t="s">
        <v>1311</v>
      </c>
    </row>
    <row r="139" spans="1:65" s="168" customFormat="1" ht="66.75" customHeight="1">
      <c r="A139" s="162"/>
      <c r="B139" s="163"/>
      <c r="C139" s="266" t="s">
        <v>7</v>
      </c>
      <c r="D139" s="266" t="s">
        <v>158</v>
      </c>
      <c r="E139" s="267" t="s">
        <v>1312</v>
      </c>
      <c r="F139" s="268" t="s">
        <v>1313</v>
      </c>
      <c r="G139" s="269" t="s">
        <v>1268</v>
      </c>
      <c r="H139" s="270">
        <v>2</v>
      </c>
      <c r="I139" s="87"/>
      <c r="J139" s="271">
        <f t="shared" si="0"/>
        <v>0</v>
      </c>
      <c r="K139" s="268" t="s">
        <v>1</v>
      </c>
      <c r="L139" s="163"/>
      <c r="M139" s="363" t="s">
        <v>1</v>
      </c>
      <c r="N139" s="364" t="s">
        <v>38</v>
      </c>
      <c r="O139" s="210"/>
      <c r="P139" s="365">
        <f t="shared" si="1"/>
        <v>0</v>
      </c>
      <c r="Q139" s="365">
        <v>0</v>
      </c>
      <c r="R139" s="365">
        <f t="shared" si="2"/>
        <v>0</v>
      </c>
      <c r="S139" s="365">
        <v>0</v>
      </c>
      <c r="T139" s="366">
        <f t="shared" si="3"/>
        <v>0</v>
      </c>
      <c r="U139" s="162"/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/>
      <c r="AR139" s="367" t="s">
        <v>163</v>
      </c>
      <c r="AT139" s="367" t="s">
        <v>158</v>
      </c>
      <c r="AU139" s="367" t="s">
        <v>73</v>
      </c>
      <c r="AY139" s="141" t="s">
        <v>156</v>
      </c>
      <c r="BE139" s="368">
        <f t="shared" si="4"/>
        <v>0</v>
      </c>
      <c r="BF139" s="368">
        <f t="shared" si="5"/>
        <v>0</v>
      </c>
      <c r="BG139" s="368">
        <f t="shared" si="6"/>
        <v>0</v>
      </c>
      <c r="BH139" s="368">
        <f t="shared" si="7"/>
        <v>0</v>
      </c>
      <c r="BI139" s="368">
        <f t="shared" si="8"/>
        <v>0</v>
      </c>
      <c r="BJ139" s="141" t="s">
        <v>81</v>
      </c>
      <c r="BK139" s="368">
        <f t="shared" si="9"/>
        <v>0</v>
      </c>
      <c r="BL139" s="141" t="s">
        <v>163</v>
      </c>
      <c r="BM139" s="367" t="s">
        <v>1314</v>
      </c>
    </row>
    <row r="140" spans="1:65" s="168" customFormat="1" ht="66.75" customHeight="1">
      <c r="A140" s="162"/>
      <c r="B140" s="163"/>
      <c r="C140" s="266" t="s">
        <v>219</v>
      </c>
      <c r="D140" s="266" t="s">
        <v>158</v>
      </c>
      <c r="E140" s="267" t="s">
        <v>626</v>
      </c>
      <c r="F140" s="268" t="s">
        <v>1315</v>
      </c>
      <c r="G140" s="269" t="s">
        <v>1268</v>
      </c>
      <c r="H140" s="270">
        <v>2</v>
      </c>
      <c r="I140" s="87"/>
      <c r="J140" s="271">
        <f t="shared" si="0"/>
        <v>0</v>
      </c>
      <c r="K140" s="268" t="s">
        <v>1</v>
      </c>
      <c r="L140" s="163"/>
      <c r="M140" s="363" t="s">
        <v>1</v>
      </c>
      <c r="N140" s="364" t="s">
        <v>38</v>
      </c>
      <c r="O140" s="210"/>
      <c r="P140" s="365">
        <f t="shared" si="1"/>
        <v>0</v>
      </c>
      <c r="Q140" s="365">
        <v>0</v>
      </c>
      <c r="R140" s="365">
        <f t="shared" si="2"/>
        <v>0</v>
      </c>
      <c r="S140" s="365">
        <v>0</v>
      </c>
      <c r="T140" s="366">
        <f t="shared" si="3"/>
        <v>0</v>
      </c>
      <c r="U140" s="162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R140" s="367" t="s">
        <v>163</v>
      </c>
      <c r="AT140" s="367" t="s">
        <v>158</v>
      </c>
      <c r="AU140" s="367" t="s">
        <v>73</v>
      </c>
      <c r="AY140" s="141" t="s">
        <v>156</v>
      </c>
      <c r="BE140" s="368">
        <f t="shared" si="4"/>
        <v>0</v>
      </c>
      <c r="BF140" s="368">
        <f t="shared" si="5"/>
        <v>0</v>
      </c>
      <c r="BG140" s="368">
        <f t="shared" si="6"/>
        <v>0</v>
      </c>
      <c r="BH140" s="368">
        <f t="shared" si="7"/>
        <v>0</v>
      </c>
      <c r="BI140" s="368">
        <f t="shared" si="8"/>
        <v>0</v>
      </c>
      <c r="BJ140" s="141" t="s">
        <v>81</v>
      </c>
      <c r="BK140" s="368">
        <f t="shared" si="9"/>
        <v>0</v>
      </c>
      <c r="BL140" s="141" t="s">
        <v>163</v>
      </c>
      <c r="BM140" s="367" t="s">
        <v>1316</v>
      </c>
    </row>
    <row r="141" spans="1:65" s="168" customFormat="1" ht="16.5" customHeight="1">
      <c r="A141" s="162"/>
      <c r="B141" s="163"/>
      <c r="C141" s="266" t="s">
        <v>277</v>
      </c>
      <c r="D141" s="266" t="s">
        <v>158</v>
      </c>
      <c r="E141" s="267" t="s">
        <v>1317</v>
      </c>
      <c r="F141" s="268" t="s">
        <v>1318</v>
      </c>
      <c r="G141" s="269" t="s">
        <v>1268</v>
      </c>
      <c r="H141" s="270">
        <v>20</v>
      </c>
      <c r="I141" s="87"/>
      <c r="J141" s="271">
        <f t="shared" si="0"/>
        <v>0</v>
      </c>
      <c r="K141" s="268" t="s">
        <v>1</v>
      </c>
      <c r="L141" s="163"/>
      <c r="M141" s="363" t="s">
        <v>1</v>
      </c>
      <c r="N141" s="364" t="s">
        <v>38</v>
      </c>
      <c r="O141" s="210"/>
      <c r="P141" s="365">
        <f t="shared" si="1"/>
        <v>0</v>
      </c>
      <c r="Q141" s="365">
        <v>0</v>
      </c>
      <c r="R141" s="365">
        <f t="shared" si="2"/>
        <v>0</v>
      </c>
      <c r="S141" s="365">
        <v>0</v>
      </c>
      <c r="T141" s="366">
        <f t="shared" si="3"/>
        <v>0</v>
      </c>
      <c r="U141" s="162"/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/>
      <c r="AR141" s="367" t="s">
        <v>163</v>
      </c>
      <c r="AT141" s="367" t="s">
        <v>158</v>
      </c>
      <c r="AU141" s="367" t="s">
        <v>73</v>
      </c>
      <c r="AY141" s="141" t="s">
        <v>156</v>
      </c>
      <c r="BE141" s="368">
        <f t="shared" si="4"/>
        <v>0</v>
      </c>
      <c r="BF141" s="368">
        <f t="shared" si="5"/>
        <v>0</v>
      </c>
      <c r="BG141" s="368">
        <f t="shared" si="6"/>
        <v>0</v>
      </c>
      <c r="BH141" s="368">
        <f t="shared" si="7"/>
        <v>0</v>
      </c>
      <c r="BI141" s="368">
        <f t="shared" si="8"/>
        <v>0</v>
      </c>
      <c r="BJ141" s="141" t="s">
        <v>81</v>
      </c>
      <c r="BK141" s="368">
        <f t="shared" si="9"/>
        <v>0</v>
      </c>
      <c r="BL141" s="141" t="s">
        <v>163</v>
      </c>
      <c r="BM141" s="367" t="s">
        <v>1319</v>
      </c>
    </row>
    <row r="142" spans="1:65" s="168" customFormat="1" ht="16.5" customHeight="1">
      <c r="A142" s="162"/>
      <c r="B142" s="163"/>
      <c r="C142" s="266" t="s">
        <v>223</v>
      </c>
      <c r="D142" s="266" t="s">
        <v>158</v>
      </c>
      <c r="E142" s="267" t="s">
        <v>630</v>
      </c>
      <c r="F142" s="268" t="s">
        <v>1320</v>
      </c>
      <c r="G142" s="269" t="s">
        <v>1268</v>
      </c>
      <c r="H142" s="270">
        <v>20</v>
      </c>
      <c r="I142" s="87"/>
      <c r="J142" s="271">
        <f t="shared" si="0"/>
        <v>0</v>
      </c>
      <c r="K142" s="268" t="s">
        <v>1</v>
      </c>
      <c r="L142" s="163"/>
      <c r="M142" s="363" t="s">
        <v>1</v>
      </c>
      <c r="N142" s="364" t="s">
        <v>38</v>
      </c>
      <c r="O142" s="210"/>
      <c r="P142" s="365">
        <f t="shared" si="1"/>
        <v>0</v>
      </c>
      <c r="Q142" s="365">
        <v>0</v>
      </c>
      <c r="R142" s="365">
        <f t="shared" si="2"/>
        <v>0</v>
      </c>
      <c r="S142" s="365">
        <v>0</v>
      </c>
      <c r="T142" s="366">
        <f t="shared" si="3"/>
        <v>0</v>
      </c>
      <c r="U142" s="162"/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/>
      <c r="AR142" s="367" t="s">
        <v>163</v>
      </c>
      <c r="AT142" s="367" t="s">
        <v>158</v>
      </c>
      <c r="AU142" s="367" t="s">
        <v>73</v>
      </c>
      <c r="AY142" s="141" t="s">
        <v>156</v>
      </c>
      <c r="BE142" s="368">
        <f t="shared" si="4"/>
        <v>0</v>
      </c>
      <c r="BF142" s="368">
        <f t="shared" si="5"/>
        <v>0</v>
      </c>
      <c r="BG142" s="368">
        <f t="shared" si="6"/>
        <v>0</v>
      </c>
      <c r="BH142" s="368">
        <f t="shared" si="7"/>
        <v>0</v>
      </c>
      <c r="BI142" s="368">
        <f t="shared" si="8"/>
        <v>0</v>
      </c>
      <c r="BJ142" s="141" t="s">
        <v>81</v>
      </c>
      <c r="BK142" s="368">
        <f t="shared" si="9"/>
        <v>0</v>
      </c>
      <c r="BL142" s="141" t="s">
        <v>163</v>
      </c>
      <c r="BM142" s="367" t="s">
        <v>1321</v>
      </c>
    </row>
    <row r="143" spans="1:65" s="168" customFormat="1" ht="44.25" customHeight="1">
      <c r="A143" s="162"/>
      <c r="B143" s="163"/>
      <c r="C143" s="266" t="s">
        <v>338</v>
      </c>
      <c r="D143" s="266" t="s">
        <v>158</v>
      </c>
      <c r="E143" s="267" t="s">
        <v>1322</v>
      </c>
      <c r="F143" s="268" t="s">
        <v>1323</v>
      </c>
      <c r="G143" s="269" t="s">
        <v>1324</v>
      </c>
      <c r="H143" s="270">
        <v>1</v>
      </c>
      <c r="I143" s="87"/>
      <c r="J143" s="271">
        <f t="shared" si="0"/>
        <v>0</v>
      </c>
      <c r="K143" s="268" t="s">
        <v>1</v>
      </c>
      <c r="L143" s="163"/>
      <c r="M143" s="363" t="s">
        <v>1</v>
      </c>
      <c r="N143" s="364" t="s">
        <v>38</v>
      </c>
      <c r="O143" s="210"/>
      <c r="P143" s="365">
        <f t="shared" si="1"/>
        <v>0</v>
      </c>
      <c r="Q143" s="365">
        <v>0</v>
      </c>
      <c r="R143" s="365">
        <f t="shared" si="2"/>
        <v>0</v>
      </c>
      <c r="S143" s="365">
        <v>0</v>
      </c>
      <c r="T143" s="366">
        <f t="shared" si="3"/>
        <v>0</v>
      </c>
      <c r="U143" s="162"/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/>
      <c r="AR143" s="367" t="s">
        <v>163</v>
      </c>
      <c r="AT143" s="367" t="s">
        <v>158</v>
      </c>
      <c r="AU143" s="367" t="s">
        <v>73</v>
      </c>
      <c r="AY143" s="141" t="s">
        <v>156</v>
      </c>
      <c r="BE143" s="368">
        <f t="shared" si="4"/>
        <v>0</v>
      </c>
      <c r="BF143" s="368">
        <f t="shared" si="5"/>
        <v>0</v>
      </c>
      <c r="BG143" s="368">
        <f t="shared" si="6"/>
        <v>0</v>
      </c>
      <c r="BH143" s="368">
        <f t="shared" si="7"/>
        <v>0</v>
      </c>
      <c r="BI143" s="368">
        <f t="shared" si="8"/>
        <v>0</v>
      </c>
      <c r="BJ143" s="141" t="s">
        <v>81</v>
      </c>
      <c r="BK143" s="368">
        <f t="shared" si="9"/>
        <v>0</v>
      </c>
      <c r="BL143" s="141" t="s">
        <v>163</v>
      </c>
      <c r="BM143" s="367" t="s">
        <v>1325</v>
      </c>
    </row>
    <row r="144" spans="1:65" s="168" customFormat="1" ht="37.9" customHeight="1">
      <c r="A144" s="162"/>
      <c r="B144" s="163"/>
      <c r="C144" s="266" t="s">
        <v>231</v>
      </c>
      <c r="D144" s="266" t="s">
        <v>158</v>
      </c>
      <c r="E144" s="267" t="s">
        <v>635</v>
      </c>
      <c r="F144" s="268" t="s">
        <v>1326</v>
      </c>
      <c r="G144" s="269" t="s">
        <v>1324</v>
      </c>
      <c r="H144" s="270">
        <v>1</v>
      </c>
      <c r="I144" s="87"/>
      <c r="J144" s="271">
        <f t="shared" si="0"/>
        <v>0</v>
      </c>
      <c r="K144" s="268" t="s">
        <v>1</v>
      </c>
      <c r="L144" s="163"/>
      <c r="M144" s="363" t="s">
        <v>1</v>
      </c>
      <c r="N144" s="364" t="s">
        <v>38</v>
      </c>
      <c r="O144" s="210"/>
      <c r="P144" s="365">
        <f t="shared" si="1"/>
        <v>0</v>
      </c>
      <c r="Q144" s="365">
        <v>0</v>
      </c>
      <c r="R144" s="365">
        <f t="shared" si="2"/>
        <v>0</v>
      </c>
      <c r="S144" s="365">
        <v>0</v>
      </c>
      <c r="T144" s="366">
        <f t="shared" si="3"/>
        <v>0</v>
      </c>
      <c r="U144" s="162"/>
      <c r="V144" s="162"/>
      <c r="W144" s="162"/>
      <c r="X144" s="162"/>
      <c r="Y144" s="162"/>
      <c r="Z144" s="162"/>
      <c r="AA144" s="162"/>
      <c r="AB144" s="162"/>
      <c r="AC144" s="162"/>
      <c r="AD144" s="162"/>
      <c r="AE144" s="162"/>
      <c r="AR144" s="367" t="s">
        <v>163</v>
      </c>
      <c r="AT144" s="367" t="s">
        <v>158</v>
      </c>
      <c r="AU144" s="367" t="s">
        <v>73</v>
      </c>
      <c r="AY144" s="141" t="s">
        <v>156</v>
      </c>
      <c r="BE144" s="368">
        <f t="shared" si="4"/>
        <v>0</v>
      </c>
      <c r="BF144" s="368">
        <f t="shared" si="5"/>
        <v>0</v>
      </c>
      <c r="BG144" s="368">
        <f t="shared" si="6"/>
        <v>0</v>
      </c>
      <c r="BH144" s="368">
        <f t="shared" si="7"/>
        <v>0</v>
      </c>
      <c r="BI144" s="368">
        <f t="shared" si="8"/>
        <v>0</v>
      </c>
      <c r="BJ144" s="141" t="s">
        <v>81</v>
      </c>
      <c r="BK144" s="368">
        <f t="shared" si="9"/>
        <v>0</v>
      </c>
      <c r="BL144" s="141" t="s">
        <v>163</v>
      </c>
      <c r="BM144" s="367" t="s">
        <v>1327</v>
      </c>
    </row>
    <row r="145" spans="1:65" s="168" customFormat="1" ht="16.5" customHeight="1">
      <c r="A145" s="162"/>
      <c r="B145" s="163"/>
      <c r="C145" s="266" t="s">
        <v>352</v>
      </c>
      <c r="D145" s="266" t="s">
        <v>158</v>
      </c>
      <c r="E145" s="267" t="s">
        <v>1328</v>
      </c>
      <c r="F145" s="268" t="s">
        <v>1329</v>
      </c>
      <c r="G145" s="269" t="s">
        <v>161</v>
      </c>
      <c r="H145" s="270">
        <v>2</v>
      </c>
      <c r="I145" s="87"/>
      <c r="J145" s="271">
        <f t="shared" si="0"/>
        <v>0</v>
      </c>
      <c r="K145" s="268" t="s">
        <v>1</v>
      </c>
      <c r="L145" s="163"/>
      <c r="M145" s="363" t="s">
        <v>1</v>
      </c>
      <c r="N145" s="364" t="s">
        <v>38</v>
      </c>
      <c r="O145" s="210"/>
      <c r="P145" s="365">
        <f t="shared" si="1"/>
        <v>0</v>
      </c>
      <c r="Q145" s="365">
        <v>0</v>
      </c>
      <c r="R145" s="365">
        <f t="shared" si="2"/>
        <v>0</v>
      </c>
      <c r="S145" s="365">
        <v>0</v>
      </c>
      <c r="T145" s="366">
        <f t="shared" si="3"/>
        <v>0</v>
      </c>
      <c r="U145" s="162"/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/>
      <c r="AR145" s="367" t="s">
        <v>163</v>
      </c>
      <c r="AT145" s="367" t="s">
        <v>158</v>
      </c>
      <c r="AU145" s="367" t="s">
        <v>73</v>
      </c>
      <c r="AY145" s="141" t="s">
        <v>156</v>
      </c>
      <c r="BE145" s="368">
        <f t="shared" si="4"/>
        <v>0</v>
      </c>
      <c r="BF145" s="368">
        <f t="shared" si="5"/>
        <v>0</v>
      </c>
      <c r="BG145" s="368">
        <f t="shared" si="6"/>
        <v>0</v>
      </c>
      <c r="BH145" s="368">
        <f t="shared" si="7"/>
        <v>0</v>
      </c>
      <c r="BI145" s="368">
        <f t="shared" si="8"/>
        <v>0</v>
      </c>
      <c r="BJ145" s="141" t="s">
        <v>81</v>
      </c>
      <c r="BK145" s="368">
        <f t="shared" si="9"/>
        <v>0</v>
      </c>
      <c r="BL145" s="141" t="s">
        <v>163</v>
      </c>
      <c r="BM145" s="367" t="s">
        <v>1330</v>
      </c>
    </row>
    <row r="146" spans="1:65" s="168" customFormat="1" ht="24.2" customHeight="1">
      <c r="A146" s="162"/>
      <c r="B146" s="163"/>
      <c r="C146" s="266" t="s">
        <v>238</v>
      </c>
      <c r="D146" s="266" t="s">
        <v>158</v>
      </c>
      <c r="E146" s="267" t="s">
        <v>638</v>
      </c>
      <c r="F146" s="268" t="s">
        <v>1331</v>
      </c>
      <c r="G146" s="269" t="s">
        <v>1324</v>
      </c>
      <c r="H146" s="270">
        <v>3</v>
      </c>
      <c r="I146" s="87"/>
      <c r="J146" s="271">
        <f t="shared" si="0"/>
        <v>0</v>
      </c>
      <c r="K146" s="268" t="s">
        <v>1</v>
      </c>
      <c r="L146" s="163"/>
      <c r="M146" s="363" t="s">
        <v>1</v>
      </c>
      <c r="N146" s="364" t="s">
        <v>38</v>
      </c>
      <c r="O146" s="210"/>
      <c r="P146" s="365">
        <f t="shared" si="1"/>
        <v>0</v>
      </c>
      <c r="Q146" s="365">
        <v>0</v>
      </c>
      <c r="R146" s="365">
        <f t="shared" si="2"/>
        <v>0</v>
      </c>
      <c r="S146" s="365">
        <v>0</v>
      </c>
      <c r="T146" s="366">
        <f t="shared" si="3"/>
        <v>0</v>
      </c>
      <c r="U146" s="162"/>
      <c r="V146" s="162"/>
      <c r="W146" s="162"/>
      <c r="X146" s="162"/>
      <c r="Y146" s="162"/>
      <c r="Z146" s="162"/>
      <c r="AA146" s="162"/>
      <c r="AB146" s="162"/>
      <c r="AC146" s="162"/>
      <c r="AD146" s="162"/>
      <c r="AE146" s="162"/>
      <c r="AR146" s="367" t="s">
        <v>163</v>
      </c>
      <c r="AT146" s="367" t="s">
        <v>158</v>
      </c>
      <c r="AU146" s="367" t="s">
        <v>73</v>
      </c>
      <c r="AY146" s="141" t="s">
        <v>156</v>
      </c>
      <c r="BE146" s="368">
        <f t="shared" si="4"/>
        <v>0</v>
      </c>
      <c r="BF146" s="368">
        <f t="shared" si="5"/>
        <v>0</v>
      </c>
      <c r="BG146" s="368">
        <f t="shared" si="6"/>
        <v>0</v>
      </c>
      <c r="BH146" s="368">
        <f t="shared" si="7"/>
        <v>0</v>
      </c>
      <c r="BI146" s="368">
        <f t="shared" si="8"/>
        <v>0</v>
      </c>
      <c r="BJ146" s="141" t="s">
        <v>81</v>
      </c>
      <c r="BK146" s="368">
        <f t="shared" si="9"/>
        <v>0</v>
      </c>
      <c r="BL146" s="141" t="s">
        <v>163</v>
      </c>
      <c r="BM146" s="367" t="s">
        <v>1332</v>
      </c>
    </row>
    <row r="147" spans="1:65" s="168" customFormat="1" ht="16.5" customHeight="1">
      <c r="A147" s="162"/>
      <c r="B147" s="163"/>
      <c r="C147" s="266" t="s">
        <v>377</v>
      </c>
      <c r="D147" s="266" t="s">
        <v>158</v>
      </c>
      <c r="E147" s="267" t="s">
        <v>1333</v>
      </c>
      <c r="F147" s="268" t="s">
        <v>1334</v>
      </c>
      <c r="G147" s="269" t="s">
        <v>1268</v>
      </c>
      <c r="H147" s="270">
        <v>3</v>
      </c>
      <c r="I147" s="87"/>
      <c r="J147" s="271">
        <f t="shared" si="0"/>
        <v>0</v>
      </c>
      <c r="K147" s="268" t="s">
        <v>1</v>
      </c>
      <c r="L147" s="163"/>
      <c r="M147" s="363" t="s">
        <v>1</v>
      </c>
      <c r="N147" s="364" t="s">
        <v>38</v>
      </c>
      <c r="O147" s="210"/>
      <c r="P147" s="365">
        <f t="shared" si="1"/>
        <v>0</v>
      </c>
      <c r="Q147" s="365">
        <v>0</v>
      </c>
      <c r="R147" s="365">
        <f t="shared" si="2"/>
        <v>0</v>
      </c>
      <c r="S147" s="365">
        <v>0</v>
      </c>
      <c r="T147" s="366">
        <f t="shared" si="3"/>
        <v>0</v>
      </c>
      <c r="U147" s="162"/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/>
      <c r="AR147" s="367" t="s">
        <v>163</v>
      </c>
      <c r="AT147" s="367" t="s">
        <v>158</v>
      </c>
      <c r="AU147" s="367" t="s">
        <v>73</v>
      </c>
      <c r="AY147" s="141" t="s">
        <v>156</v>
      </c>
      <c r="BE147" s="368">
        <f t="shared" si="4"/>
        <v>0</v>
      </c>
      <c r="BF147" s="368">
        <f t="shared" si="5"/>
        <v>0</v>
      </c>
      <c r="BG147" s="368">
        <f t="shared" si="6"/>
        <v>0</v>
      </c>
      <c r="BH147" s="368">
        <f t="shared" si="7"/>
        <v>0</v>
      </c>
      <c r="BI147" s="368">
        <f t="shared" si="8"/>
        <v>0</v>
      </c>
      <c r="BJ147" s="141" t="s">
        <v>81</v>
      </c>
      <c r="BK147" s="368">
        <f t="shared" si="9"/>
        <v>0</v>
      </c>
      <c r="BL147" s="141" t="s">
        <v>163</v>
      </c>
      <c r="BM147" s="367" t="s">
        <v>1335</v>
      </c>
    </row>
    <row r="148" spans="1:65" s="168" customFormat="1" ht="24.2" customHeight="1">
      <c r="A148" s="162"/>
      <c r="B148" s="163"/>
      <c r="C148" s="266" t="s">
        <v>397</v>
      </c>
      <c r="D148" s="266" t="s">
        <v>158</v>
      </c>
      <c r="E148" s="267" t="s">
        <v>1336</v>
      </c>
      <c r="F148" s="268" t="s">
        <v>1337</v>
      </c>
      <c r="G148" s="269" t="s">
        <v>1268</v>
      </c>
      <c r="H148" s="270">
        <v>4</v>
      </c>
      <c r="I148" s="87"/>
      <c r="J148" s="271">
        <f t="shared" si="0"/>
        <v>0</v>
      </c>
      <c r="K148" s="268" t="s">
        <v>1</v>
      </c>
      <c r="L148" s="163"/>
      <c r="M148" s="363" t="s">
        <v>1</v>
      </c>
      <c r="N148" s="364" t="s">
        <v>38</v>
      </c>
      <c r="O148" s="210"/>
      <c r="P148" s="365">
        <f t="shared" si="1"/>
        <v>0</v>
      </c>
      <c r="Q148" s="365">
        <v>0</v>
      </c>
      <c r="R148" s="365">
        <f t="shared" si="2"/>
        <v>0</v>
      </c>
      <c r="S148" s="365">
        <v>0</v>
      </c>
      <c r="T148" s="366">
        <f t="shared" si="3"/>
        <v>0</v>
      </c>
      <c r="U148" s="162"/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/>
      <c r="AR148" s="367" t="s">
        <v>163</v>
      </c>
      <c r="AT148" s="367" t="s">
        <v>158</v>
      </c>
      <c r="AU148" s="367" t="s">
        <v>73</v>
      </c>
      <c r="AY148" s="141" t="s">
        <v>156</v>
      </c>
      <c r="BE148" s="368">
        <f t="shared" si="4"/>
        <v>0</v>
      </c>
      <c r="BF148" s="368">
        <f t="shared" si="5"/>
        <v>0</v>
      </c>
      <c r="BG148" s="368">
        <f t="shared" si="6"/>
        <v>0</v>
      </c>
      <c r="BH148" s="368">
        <f t="shared" si="7"/>
        <v>0</v>
      </c>
      <c r="BI148" s="368">
        <f t="shared" si="8"/>
        <v>0</v>
      </c>
      <c r="BJ148" s="141" t="s">
        <v>81</v>
      </c>
      <c r="BK148" s="368">
        <f t="shared" si="9"/>
        <v>0</v>
      </c>
      <c r="BL148" s="141" t="s">
        <v>163</v>
      </c>
      <c r="BM148" s="367" t="s">
        <v>1338</v>
      </c>
    </row>
    <row r="149" spans="1:65" s="168" customFormat="1" ht="24.2" customHeight="1">
      <c r="A149" s="162"/>
      <c r="B149" s="163"/>
      <c r="C149" s="266" t="s">
        <v>401</v>
      </c>
      <c r="D149" s="266" t="s">
        <v>158</v>
      </c>
      <c r="E149" s="267" t="s">
        <v>1339</v>
      </c>
      <c r="F149" s="268" t="s">
        <v>1340</v>
      </c>
      <c r="G149" s="269" t="s">
        <v>1268</v>
      </c>
      <c r="H149" s="270">
        <v>2</v>
      </c>
      <c r="I149" s="87"/>
      <c r="J149" s="271">
        <f t="shared" si="0"/>
        <v>0</v>
      </c>
      <c r="K149" s="268" t="s">
        <v>1</v>
      </c>
      <c r="L149" s="163"/>
      <c r="M149" s="363" t="s">
        <v>1</v>
      </c>
      <c r="N149" s="364" t="s">
        <v>38</v>
      </c>
      <c r="O149" s="210"/>
      <c r="P149" s="365">
        <f t="shared" si="1"/>
        <v>0</v>
      </c>
      <c r="Q149" s="365">
        <v>0</v>
      </c>
      <c r="R149" s="365">
        <f t="shared" si="2"/>
        <v>0</v>
      </c>
      <c r="S149" s="365">
        <v>0</v>
      </c>
      <c r="T149" s="366">
        <f t="shared" si="3"/>
        <v>0</v>
      </c>
      <c r="U149" s="162"/>
      <c r="V149" s="162"/>
      <c r="W149" s="162"/>
      <c r="X149" s="162"/>
      <c r="Y149" s="162"/>
      <c r="Z149" s="162"/>
      <c r="AA149" s="162"/>
      <c r="AB149" s="162"/>
      <c r="AC149" s="162"/>
      <c r="AD149" s="162"/>
      <c r="AE149" s="162"/>
      <c r="AR149" s="367" t="s">
        <v>163</v>
      </c>
      <c r="AT149" s="367" t="s">
        <v>158</v>
      </c>
      <c r="AU149" s="367" t="s">
        <v>73</v>
      </c>
      <c r="AY149" s="141" t="s">
        <v>156</v>
      </c>
      <c r="BE149" s="368">
        <f t="shared" si="4"/>
        <v>0</v>
      </c>
      <c r="BF149" s="368">
        <f t="shared" si="5"/>
        <v>0</v>
      </c>
      <c r="BG149" s="368">
        <f t="shared" si="6"/>
        <v>0</v>
      </c>
      <c r="BH149" s="368">
        <f t="shared" si="7"/>
        <v>0</v>
      </c>
      <c r="BI149" s="368">
        <f t="shared" si="8"/>
        <v>0</v>
      </c>
      <c r="BJ149" s="141" t="s">
        <v>81</v>
      </c>
      <c r="BK149" s="368">
        <f t="shared" si="9"/>
        <v>0</v>
      </c>
      <c r="BL149" s="141" t="s">
        <v>163</v>
      </c>
      <c r="BM149" s="367" t="s">
        <v>1341</v>
      </c>
    </row>
    <row r="150" spans="1:65" s="168" customFormat="1" ht="21.75" customHeight="1">
      <c r="A150" s="162"/>
      <c r="B150" s="163"/>
      <c r="C150" s="266" t="s">
        <v>247</v>
      </c>
      <c r="D150" s="266" t="s">
        <v>158</v>
      </c>
      <c r="E150" s="267" t="s">
        <v>1342</v>
      </c>
      <c r="F150" s="268" t="s">
        <v>1343</v>
      </c>
      <c r="G150" s="269" t="s">
        <v>355</v>
      </c>
      <c r="H150" s="270">
        <v>5</v>
      </c>
      <c r="I150" s="87"/>
      <c r="J150" s="271">
        <f t="shared" si="0"/>
        <v>0</v>
      </c>
      <c r="K150" s="268" t="s">
        <v>1</v>
      </c>
      <c r="L150" s="163"/>
      <c r="M150" s="363" t="s">
        <v>1</v>
      </c>
      <c r="N150" s="364" t="s">
        <v>38</v>
      </c>
      <c r="O150" s="210"/>
      <c r="P150" s="365">
        <f t="shared" si="1"/>
        <v>0</v>
      </c>
      <c r="Q150" s="365">
        <v>0</v>
      </c>
      <c r="R150" s="365">
        <f t="shared" si="2"/>
        <v>0</v>
      </c>
      <c r="S150" s="365">
        <v>0</v>
      </c>
      <c r="T150" s="366">
        <f t="shared" si="3"/>
        <v>0</v>
      </c>
      <c r="U150" s="162"/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/>
      <c r="AR150" s="367" t="s">
        <v>163</v>
      </c>
      <c r="AT150" s="367" t="s">
        <v>158</v>
      </c>
      <c r="AU150" s="367" t="s">
        <v>73</v>
      </c>
      <c r="AY150" s="141" t="s">
        <v>156</v>
      </c>
      <c r="BE150" s="368">
        <f t="shared" si="4"/>
        <v>0</v>
      </c>
      <c r="BF150" s="368">
        <f t="shared" si="5"/>
        <v>0</v>
      </c>
      <c r="BG150" s="368">
        <f t="shared" si="6"/>
        <v>0</v>
      </c>
      <c r="BH150" s="368">
        <f t="shared" si="7"/>
        <v>0</v>
      </c>
      <c r="BI150" s="368">
        <f t="shared" si="8"/>
        <v>0</v>
      </c>
      <c r="BJ150" s="141" t="s">
        <v>81</v>
      </c>
      <c r="BK150" s="368">
        <f t="shared" si="9"/>
        <v>0</v>
      </c>
      <c r="BL150" s="141" t="s">
        <v>163</v>
      </c>
      <c r="BM150" s="367" t="s">
        <v>1344</v>
      </c>
    </row>
    <row r="151" spans="1:65" s="168" customFormat="1" ht="21.75" customHeight="1">
      <c r="A151" s="162"/>
      <c r="B151" s="163"/>
      <c r="C151" s="266" t="s">
        <v>415</v>
      </c>
      <c r="D151" s="266" t="s">
        <v>158</v>
      </c>
      <c r="E151" s="267" t="s">
        <v>1345</v>
      </c>
      <c r="F151" s="268" t="s">
        <v>1346</v>
      </c>
      <c r="G151" s="269" t="s">
        <v>355</v>
      </c>
      <c r="H151" s="270">
        <v>3</v>
      </c>
      <c r="I151" s="87"/>
      <c r="J151" s="271">
        <f t="shared" ref="J151:J181" si="10">ROUND(I151*H151,2)</f>
        <v>0</v>
      </c>
      <c r="K151" s="268" t="s">
        <v>1</v>
      </c>
      <c r="L151" s="163"/>
      <c r="M151" s="363" t="s">
        <v>1</v>
      </c>
      <c r="N151" s="364" t="s">
        <v>38</v>
      </c>
      <c r="O151" s="210"/>
      <c r="P151" s="365">
        <f t="shared" ref="P151:P181" si="11">O151*H151</f>
        <v>0</v>
      </c>
      <c r="Q151" s="365">
        <v>0</v>
      </c>
      <c r="R151" s="365">
        <f t="shared" ref="R151:R181" si="12">Q151*H151</f>
        <v>0</v>
      </c>
      <c r="S151" s="365">
        <v>0</v>
      </c>
      <c r="T151" s="366">
        <f t="shared" ref="T151:T181" si="13">S151*H151</f>
        <v>0</v>
      </c>
      <c r="U151" s="162"/>
      <c r="V151" s="162"/>
      <c r="W151" s="162"/>
      <c r="X151" s="162"/>
      <c r="Y151" s="162"/>
      <c r="Z151" s="162"/>
      <c r="AA151" s="162"/>
      <c r="AB151" s="162"/>
      <c r="AC151" s="162"/>
      <c r="AD151" s="162"/>
      <c r="AE151" s="162"/>
      <c r="AR151" s="367" t="s">
        <v>163</v>
      </c>
      <c r="AT151" s="367" t="s">
        <v>158</v>
      </c>
      <c r="AU151" s="367" t="s">
        <v>73</v>
      </c>
      <c r="AY151" s="141" t="s">
        <v>156</v>
      </c>
      <c r="BE151" s="368">
        <f t="shared" ref="BE151:BE181" si="14">IF(N151="základní",J151,0)</f>
        <v>0</v>
      </c>
      <c r="BF151" s="368">
        <f t="shared" ref="BF151:BF181" si="15">IF(N151="snížená",J151,0)</f>
        <v>0</v>
      </c>
      <c r="BG151" s="368">
        <f t="shared" ref="BG151:BG181" si="16">IF(N151="zákl. přenesená",J151,0)</f>
        <v>0</v>
      </c>
      <c r="BH151" s="368">
        <f t="shared" ref="BH151:BH181" si="17">IF(N151="sníž. přenesená",J151,0)</f>
        <v>0</v>
      </c>
      <c r="BI151" s="368">
        <f t="shared" ref="BI151:BI181" si="18">IF(N151="nulová",J151,0)</f>
        <v>0</v>
      </c>
      <c r="BJ151" s="141" t="s">
        <v>81</v>
      </c>
      <c r="BK151" s="368">
        <f t="shared" ref="BK151:BK181" si="19">ROUND(I151*H151,2)</f>
        <v>0</v>
      </c>
      <c r="BL151" s="141" t="s">
        <v>163</v>
      </c>
      <c r="BM151" s="367" t="s">
        <v>1347</v>
      </c>
    </row>
    <row r="152" spans="1:65" s="168" customFormat="1" ht="21.75" customHeight="1">
      <c r="A152" s="162"/>
      <c r="B152" s="163"/>
      <c r="C152" s="266" t="s">
        <v>254</v>
      </c>
      <c r="D152" s="266" t="s">
        <v>158</v>
      </c>
      <c r="E152" s="267" t="s">
        <v>1348</v>
      </c>
      <c r="F152" s="268" t="s">
        <v>1349</v>
      </c>
      <c r="G152" s="269" t="s">
        <v>355</v>
      </c>
      <c r="H152" s="270">
        <v>16</v>
      </c>
      <c r="I152" s="87"/>
      <c r="J152" s="271">
        <f t="shared" si="10"/>
        <v>0</v>
      </c>
      <c r="K152" s="268" t="s">
        <v>1</v>
      </c>
      <c r="L152" s="163"/>
      <c r="M152" s="363" t="s">
        <v>1</v>
      </c>
      <c r="N152" s="364" t="s">
        <v>38</v>
      </c>
      <c r="O152" s="210"/>
      <c r="P152" s="365">
        <f t="shared" si="11"/>
        <v>0</v>
      </c>
      <c r="Q152" s="365">
        <v>0</v>
      </c>
      <c r="R152" s="365">
        <f t="shared" si="12"/>
        <v>0</v>
      </c>
      <c r="S152" s="365">
        <v>0</v>
      </c>
      <c r="T152" s="366">
        <f t="shared" si="13"/>
        <v>0</v>
      </c>
      <c r="U152" s="162"/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/>
      <c r="AR152" s="367" t="s">
        <v>163</v>
      </c>
      <c r="AT152" s="367" t="s">
        <v>158</v>
      </c>
      <c r="AU152" s="367" t="s">
        <v>73</v>
      </c>
      <c r="AY152" s="141" t="s">
        <v>156</v>
      </c>
      <c r="BE152" s="368">
        <f t="shared" si="14"/>
        <v>0</v>
      </c>
      <c r="BF152" s="368">
        <f t="shared" si="15"/>
        <v>0</v>
      </c>
      <c r="BG152" s="368">
        <f t="shared" si="16"/>
        <v>0</v>
      </c>
      <c r="BH152" s="368">
        <f t="shared" si="17"/>
        <v>0</v>
      </c>
      <c r="BI152" s="368">
        <f t="shared" si="18"/>
        <v>0</v>
      </c>
      <c r="BJ152" s="141" t="s">
        <v>81</v>
      </c>
      <c r="BK152" s="368">
        <f t="shared" si="19"/>
        <v>0</v>
      </c>
      <c r="BL152" s="141" t="s">
        <v>163</v>
      </c>
      <c r="BM152" s="367" t="s">
        <v>1350</v>
      </c>
    </row>
    <row r="153" spans="1:65" s="168" customFormat="1" ht="44.25" customHeight="1">
      <c r="A153" s="162"/>
      <c r="B153" s="163"/>
      <c r="C153" s="266" t="s">
        <v>427</v>
      </c>
      <c r="D153" s="266" t="s">
        <v>158</v>
      </c>
      <c r="E153" s="267" t="s">
        <v>1351</v>
      </c>
      <c r="F153" s="268" t="s">
        <v>1352</v>
      </c>
      <c r="G153" s="269" t="s">
        <v>355</v>
      </c>
      <c r="H153" s="270">
        <v>112</v>
      </c>
      <c r="I153" s="87"/>
      <c r="J153" s="271">
        <f t="shared" si="10"/>
        <v>0</v>
      </c>
      <c r="K153" s="268" t="s">
        <v>1</v>
      </c>
      <c r="L153" s="163"/>
      <c r="M153" s="363" t="s">
        <v>1</v>
      </c>
      <c r="N153" s="364" t="s">
        <v>38</v>
      </c>
      <c r="O153" s="210"/>
      <c r="P153" s="365">
        <f t="shared" si="11"/>
        <v>0</v>
      </c>
      <c r="Q153" s="365">
        <v>0</v>
      </c>
      <c r="R153" s="365">
        <f t="shared" si="12"/>
        <v>0</v>
      </c>
      <c r="S153" s="365">
        <v>0</v>
      </c>
      <c r="T153" s="366">
        <f t="shared" si="13"/>
        <v>0</v>
      </c>
      <c r="U153" s="162"/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/>
      <c r="AR153" s="367" t="s">
        <v>163</v>
      </c>
      <c r="AT153" s="367" t="s">
        <v>158</v>
      </c>
      <c r="AU153" s="367" t="s">
        <v>73</v>
      </c>
      <c r="AY153" s="141" t="s">
        <v>156</v>
      </c>
      <c r="BE153" s="368">
        <f t="shared" si="14"/>
        <v>0</v>
      </c>
      <c r="BF153" s="368">
        <f t="shared" si="15"/>
        <v>0</v>
      </c>
      <c r="BG153" s="368">
        <f t="shared" si="16"/>
        <v>0</v>
      </c>
      <c r="BH153" s="368">
        <f t="shared" si="17"/>
        <v>0</v>
      </c>
      <c r="BI153" s="368">
        <f t="shared" si="18"/>
        <v>0</v>
      </c>
      <c r="BJ153" s="141" t="s">
        <v>81</v>
      </c>
      <c r="BK153" s="368">
        <f t="shared" si="19"/>
        <v>0</v>
      </c>
      <c r="BL153" s="141" t="s">
        <v>163</v>
      </c>
      <c r="BM153" s="367" t="s">
        <v>1353</v>
      </c>
    </row>
    <row r="154" spans="1:65" s="168" customFormat="1" ht="24.2" customHeight="1">
      <c r="A154" s="162"/>
      <c r="B154" s="163"/>
      <c r="C154" s="266" t="s">
        <v>259</v>
      </c>
      <c r="D154" s="266" t="s">
        <v>158</v>
      </c>
      <c r="E154" s="267" t="s">
        <v>1354</v>
      </c>
      <c r="F154" s="268" t="s">
        <v>1355</v>
      </c>
      <c r="G154" s="269" t="s">
        <v>161</v>
      </c>
      <c r="H154" s="270">
        <v>31</v>
      </c>
      <c r="I154" s="87"/>
      <c r="J154" s="271">
        <f t="shared" si="10"/>
        <v>0</v>
      </c>
      <c r="K154" s="268" t="s">
        <v>1</v>
      </c>
      <c r="L154" s="163"/>
      <c r="M154" s="363" t="s">
        <v>1</v>
      </c>
      <c r="N154" s="364" t="s">
        <v>38</v>
      </c>
      <c r="O154" s="210"/>
      <c r="P154" s="365">
        <f t="shared" si="11"/>
        <v>0</v>
      </c>
      <c r="Q154" s="365">
        <v>0</v>
      </c>
      <c r="R154" s="365">
        <f t="shared" si="12"/>
        <v>0</v>
      </c>
      <c r="S154" s="365">
        <v>0</v>
      </c>
      <c r="T154" s="366">
        <f t="shared" si="13"/>
        <v>0</v>
      </c>
      <c r="U154" s="162"/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/>
      <c r="AR154" s="367" t="s">
        <v>163</v>
      </c>
      <c r="AT154" s="367" t="s">
        <v>158</v>
      </c>
      <c r="AU154" s="367" t="s">
        <v>73</v>
      </c>
      <c r="AY154" s="141" t="s">
        <v>156</v>
      </c>
      <c r="BE154" s="368">
        <f t="shared" si="14"/>
        <v>0</v>
      </c>
      <c r="BF154" s="368">
        <f t="shared" si="15"/>
        <v>0</v>
      </c>
      <c r="BG154" s="368">
        <f t="shared" si="16"/>
        <v>0</v>
      </c>
      <c r="BH154" s="368">
        <f t="shared" si="17"/>
        <v>0</v>
      </c>
      <c r="BI154" s="368">
        <f t="shared" si="18"/>
        <v>0</v>
      </c>
      <c r="BJ154" s="141" t="s">
        <v>81</v>
      </c>
      <c r="BK154" s="368">
        <f t="shared" si="19"/>
        <v>0</v>
      </c>
      <c r="BL154" s="141" t="s">
        <v>163</v>
      </c>
      <c r="BM154" s="367" t="s">
        <v>1356</v>
      </c>
    </row>
    <row r="155" spans="1:65" s="168" customFormat="1" ht="24.2" customHeight="1">
      <c r="A155" s="162"/>
      <c r="B155" s="163"/>
      <c r="C155" s="266" t="s">
        <v>438</v>
      </c>
      <c r="D155" s="266" t="s">
        <v>158</v>
      </c>
      <c r="E155" s="267" t="s">
        <v>1357</v>
      </c>
      <c r="F155" s="268" t="s">
        <v>1358</v>
      </c>
      <c r="G155" s="269" t="s">
        <v>161</v>
      </c>
      <c r="H155" s="270">
        <v>2</v>
      </c>
      <c r="I155" s="87"/>
      <c r="J155" s="271">
        <f t="shared" si="10"/>
        <v>0</v>
      </c>
      <c r="K155" s="268" t="s">
        <v>1</v>
      </c>
      <c r="L155" s="163"/>
      <c r="M155" s="363" t="s">
        <v>1</v>
      </c>
      <c r="N155" s="364" t="s">
        <v>38</v>
      </c>
      <c r="O155" s="210"/>
      <c r="P155" s="365">
        <f t="shared" si="11"/>
        <v>0</v>
      </c>
      <c r="Q155" s="365">
        <v>0</v>
      </c>
      <c r="R155" s="365">
        <f t="shared" si="12"/>
        <v>0</v>
      </c>
      <c r="S155" s="365">
        <v>0</v>
      </c>
      <c r="T155" s="366">
        <f t="shared" si="13"/>
        <v>0</v>
      </c>
      <c r="U155" s="162"/>
      <c r="V155" s="162"/>
      <c r="W155" s="162"/>
      <c r="X155" s="162"/>
      <c r="Y155" s="162"/>
      <c r="Z155" s="162"/>
      <c r="AA155" s="162"/>
      <c r="AB155" s="162"/>
      <c r="AC155" s="162"/>
      <c r="AD155" s="162"/>
      <c r="AE155" s="162"/>
      <c r="AR155" s="367" t="s">
        <v>163</v>
      </c>
      <c r="AT155" s="367" t="s">
        <v>158</v>
      </c>
      <c r="AU155" s="367" t="s">
        <v>73</v>
      </c>
      <c r="AY155" s="141" t="s">
        <v>156</v>
      </c>
      <c r="BE155" s="368">
        <f t="shared" si="14"/>
        <v>0</v>
      </c>
      <c r="BF155" s="368">
        <f t="shared" si="15"/>
        <v>0</v>
      </c>
      <c r="BG155" s="368">
        <f t="shared" si="16"/>
        <v>0</v>
      </c>
      <c r="BH155" s="368">
        <f t="shared" si="17"/>
        <v>0</v>
      </c>
      <c r="BI155" s="368">
        <f t="shared" si="18"/>
        <v>0</v>
      </c>
      <c r="BJ155" s="141" t="s">
        <v>81</v>
      </c>
      <c r="BK155" s="368">
        <f t="shared" si="19"/>
        <v>0</v>
      </c>
      <c r="BL155" s="141" t="s">
        <v>163</v>
      </c>
      <c r="BM155" s="367" t="s">
        <v>1359</v>
      </c>
    </row>
    <row r="156" spans="1:65" s="168" customFormat="1" ht="76.349999999999994" customHeight="1">
      <c r="A156" s="162"/>
      <c r="B156" s="163"/>
      <c r="C156" s="266" t="s">
        <v>265</v>
      </c>
      <c r="D156" s="266" t="s">
        <v>158</v>
      </c>
      <c r="E156" s="267" t="s">
        <v>1360</v>
      </c>
      <c r="F156" s="268" t="s">
        <v>1361</v>
      </c>
      <c r="G156" s="269" t="s">
        <v>1268</v>
      </c>
      <c r="H156" s="270">
        <v>9</v>
      </c>
      <c r="I156" s="87"/>
      <c r="J156" s="271">
        <f t="shared" si="10"/>
        <v>0</v>
      </c>
      <c r="K156" s="268" t="s">
        <v>1</v>
      </c>
      <c r="L156" s="163"/>
      <c r="M156" s="363" t="s">
        <v>1</v>
      </c>
      <c r="N156" s="364" t="s">
        <v>38</v>
      </c>
      <c r="O156" s="210"/>
      <c r="P156" s="365">
        <f t="shared" si="11"/>
        <v>0</v>
      </c>
      <c r="Q156" s="365">
        <v>0</v>
      </c>
      <c r="R156" s="365">
        <f t="shared" si="12"/>
        <v>0</v>
      </c>
      <c r="S156" s="365">
        <v>0</v>
      </c>
      <c r="T156" s="366">
        <f t="shared" si="13"/>
        <v>0</v>
      </c>
      <c r="U156" s="162"/>
      <c r="V156" s="162"/>
      <c r="W156" s="162"/>
      <c r="X156" s="162"/>
      <c r="Y156" s="162"/>
      <c r="Z156" s="162"/>
      <c r="AA156" s="162"/>
      <c r="AB156" s="162"/>
      <c r="AC156" s="162"/>
      <c r="AD156" s="162"/>
      <c r="AE156" s="162"/>
      <c r="AR156" s="367" t="s">
        <v>163</v>
      </c>
      <c r="AT156" s="367" t="s">
        <v>158</v>
      </c>
      <c r="AU156" s="367" t="s">
        <v>73</v>
      </c>
      <c r="AY156" s="141" t="s">
        <v>156</v>
      </c>
      <c r="BE156" s="368">
        <f t="shared" si="14"/>
        <v>0</v>
      </c>
      <c r="BF156" s="368">
        <f t="shared" si="15"/>
        <v>0</v>
      </c>
      <c r="BG156" s="368">
        <f t="shared" si="16"/>
        <v>0</v>
      </c>
      <c r="BH156" s="368">
        <f t="shared" si="17"/>
        <v>0</v>
      </c>
      <c r="BI156" s="368">
        <f t="shared" si="18"/>
        <v>0</v>
      </c>
      <c r="BJ156" s="141" t="s">
        <v>81</v>
      </c>
      <c r="BK156" s="368">
        <f t="shared" si="19"/>
        <v>0</v>
      </c>
      <c r="BL156" s="141" t="s">
        <v>163</v>
      </c>
      <c r="BM156" s="367" t="s">
        <v>1362</v>
      </c>
    </row>
    <row r="157" spans="1:65" s="168" customFormat="1" ht="76.349999999999994" customHeight="1">
      <c r="A157" s="162"/>
      <c r="B157" s="163"/>
      <c r="C157" s="266" t="s">
        <v>446</v>
      </c>
      <c r="D157" s="266" t="s">
        <v>158</v>
      </c>
      <c r="E157" s="267" t="s">
        <v>1363</v>
      </c>
      <c r="F157" s="268" t="s">
        <v>1364</v>
      </c>
      <c r="G157" s="269" t="s">
        <v>1268</v>
      </c>
      <c r="H157" s="270">
        <v>4</v>
      </c>
      <c r="I157" s="87"/>
      <c r="J157" s="271">
        <f t="shared" si="10"/>
        <v>0</v>
      </c>
      <c r="K157" s="268" t="s">
        <v>1</v>
      </c>
      <c r="L157" s="163"/>
      <c r="M157" s="363" t="s">
        <v>1</v>
      </c>
      <c r="N157" s="364" t="s">
        <v>38</v>
      </c>
      <c r="O157" s="210"/>
      <c r="P157" s="365">
        <f t="shared" si="11"/>
        <v>0</v>
      </c>
      <c r="Q157" s="365">
        <v>0</v>
      </c>
      <c r="R157" s="365">
        <f t="shared" si="12"/>
        <v>0</v>
      </c>
      <c r="S157" s="365">
        <v>0</v>
      </c>
      <c r="T157" s="366">
        <f t="shared" si="13"/>
        <v>0</v>
      </c>
      <c r="U157" s="162"/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/>
      <c r="AR157" s="367" t="s">
        <v>163</v>
      </c>
      <c r="AT157" s="367" t="s">
        <v>158</v>
      </c>
      <c r="AU157" s="367" t="s">
        <v>73</v>
      </c>
      <c r="AY157" s="141" t="s">
        <v>156</v>
      </c>
      <c r="BE157" s="368">
        <f t="shared" si="14"/>
        <v>0</v>
      </c>
      <c r="BF157" s="368">
        <f t="shared" si="15"/>
        <v>0</v>
      </c>
      <c r="BG157" s="368">
        <f t="shared" si="16"/>
        <v>0</v>
      </c>
      <c r="BH157" s="368">
        <f t="shared" si="17"/>
        <v>0</v>
      </c>
      <c r="BI157" s="368">
        <f t="shared" si="18"/>
        <v>0</v>
      </c>
      <c r="BJ157" s="141" t="s">
        <v>81</v>
      </c>
      <c r="BK157" s="368">
        <f t="shared" si="19"/>
        <v>0</v>
      </c>
      <c r="BL157" s="141" t="s">
        <v>163</v>
      </c>
      <c r="BM157" s="367" t="s">
        <v>1365</v>
      </c>
    </row>
    <row r="158" spans="1:65" s="168" customFormat="1" ht="76.349999999999994" customHeight="1">
      <c r="A158" s="162"/>
      <c r="B158" s="163"/>
      <c r="C158" s="266" t="s">
        <v>272</v>
      </c>
      <c r="D158" s="266" t="s">
        <v>158</v>
      </c>
      <c r="E158" s="267" t="s">
        <v>1366</v>
      </c>
      <c r="F158" s="268" t="s">
        <v>1367</v>
      </c>
      <c r="G158" s="269" t="s">
        <v>1268</v>
      </c>
      <c r="H158" s="270">
        <v>25</v>
      </c>
      <c r="I158" s="87"/>
      <c r="J158" s="271">
        <f t="shared" si="10"/>
        <v>0</v>
      </c>
      <c r="K158" s="268" t="s">
        <v>1</v>
      </c>
      <c r="L158" s="163"/>
      <c r="M158" s="363" t="s">
        <v>1</v>
      </c>
      <c r="N158" s="364" t="s">
        <v>38</v>
      </c>
      <c r="O158" s="210"/>
      <c r="P158" s="365">
        <f t="shared" si="11"/>
        <v>0</v>
      </c>
      <c r="Q158" s="365">
        <v>0</v>
      </c>
      <c r="R158" s="365">
        <f t="shared" si="12"/>
        <v>0</v>
      </c>
      <c r="S158" s="365">
        <v>0</v>
      </c>
      <c r="T158" s="366">
        <f t="shared" si="13"/>
        <v>0</v>
      </c>
      <c r="U158" s="162"/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/>
      <c r="AR158" s="367" t="s">
        <v>163</v>
      </c>
      <c r="AT158" s="367" t="s">
        <v>158</v>
      </c>
      <c r="AU158" s="367" t="s">
        <v>73</v>
      </c>
      <c r="AY158" s="141" t="s">
        <v>156</v>
      </c>
      <c r="BE158" s="368">
        <f t="shared" si="14"/>
        <v>0</v>
      </c>
      <c r="BF158" s="368">
        <f t="shared" si="15"/>
        <v>0</v>
      </c>
      <c r="BG158" s="368">
        <f t="shared" si="16"/>
        <v>0</v>
      </c>
      <c r="BH158" s="368">
        <f t="shared" si="17"/>
        <v>0</v>
      </c>
      <c r="BI158" s="368">
        <f t="shared" si="18"/>
        <v>0</v>
      </c>
      <c r="BJ158" s="141" t="s">
        <v>81</v>
      </c>
      <c r="BK158" s="368">
        <f t="shared" si="19"/>
        <v>0</v>
      </c>
      <c r="BL158" s="141" t="s">
        <v>163</v>
      </c>
      <c r="BM158" s="367" t="s">
        <v>1368</v>
      </c>
    </row>
    <row r="159" spans="1:65" s="168" customFormat="1" ht="76.349999999999994" customHeight="1">
      <c r="A159" s="162"/>
      <c r="B159" s="163"/>
      <c r="C159" s="266" t="s">
        <v>482</v>
      </c>
      <c r="D159" s="266" t="s">
        <v>158</v>
      </c>
      <c r="E159" s="267" t="s">
        <v>1369</v>
      </c>
      <c r="F159" s="268" t="s">
        <v>1370</v>
      </c>
      <c r="G159" s="269" t="s">
        <v>1268</v>
      </c>
      <c r="H159" s="270">
        <v>2</v>
      </c>
      <c r="I159" s="87"/>
      <c r="J159" s="271">
        <f t="shared" si="10"/>
        <v>0</v>
      </c>
      <c r="K159" s="268" t="s">
        <v>1</v>
      </c>
      <c r="L159" s="163"/>
      <c r="M159" s="363" t="s">
        <v>1</v>
      </c>
      <c r="N159" s="364" t="s">
        <v>38</v>
      </c>
      <c r="O159" s="210"/>
      <c r="P159" s="365">
        <f t="shared" si="11"/>
        <v>0</v>
      </c>
      <c r="Q159" s="365">
        <v>0</v>
      </c>
      <c r="R159" s="365">
        <f t="shared" si="12"/>
        <v>0</v>
      </c>
      <c r="S159" s="365">
        <v>0</v>
      </c>
      <c r="T159" s="366">
        <f t="shared" si="13"/>
        <v>0</v>
      </c>
      <c r="U159" s="162"/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/>
      <c r="AR159" s="367" t="s">
        <v>163</v>
      </c>
      <c r="AT159" s="367" t="s">
        <v>158</v>
      </c>
      <c r="AU159" s="367" t="s">
        <v>73</v>
      </c>
      <c r="AY159" s="141" t="s">
        <v>156</v>
      </c>
      <c r="BE159" s="368">
        <f t="shared" si="14"/>
        <v>0</v>
      </c>
      <c r="BF159" s="368">
        <f t="shared" si="15"/>
        <v>0</v>
      </c>
      <c r="BG159" s="368">
        <f t="shared" si="16"/>
        <v>0</v>
      </c>
      <c r="BH159" s="368">
        <f t="shared" si="17"/>
        <v>0</v>
      </c>
      <c r="BI159" s="368">
        <f t="shared" si="18"/>
        <v>0</v>
      </c>
      <c r="BJ159" s="141" t="s">
        <v>81</v>
      </c>
      <c r="BK159" s="368">
        <f t="shared" si="19"/>
        <v>0</v>
      </c>
      <c r="BL159" s="141" t="s">
        <v>163</v>
      </c>
      <c r="BM159" s="367" t="s">
        <v>1371</v>
      </c>
    </row>
    <row r="160" spans="1:65" s="168" customFormat="1" ht="66.75" customHeight="1">
      <c r="A160" s="162"/>
      <c r="B160" s="163"/>
      <c r="C160" s="266" t="s">
        <v>280</v>
      </c>
      <c r="D160" s="266" t="s">
        <v>158</v>
      </c>
      <c r="E160" s="267" t="s">
        <v>1372</v>
      </c>
      <c r="F160" s="268" t="s">
        <v>1373</v>
      </c>
      <c r="G160" s="269" t="s">
        <v>1268</v>
      </c>
      <c r="H160" s="270">
        <v>1</v>
      </c>
      <c r="I160" s="87"/>
      <c r="J160" s="271">
        <f t="shared" si="10"/>
        <v>0</v>
      </c>
      <c r="K160" s="268" t="s">
        <v>1</v>
      </c>
      <c r="L160" s="163"/>
      <c r="M160" s="363" t="s">
        <v>1</v>
      </c>
      <c r="N160" s="364" t="s">
        <v>38</v>
      </c>
      <c r="O160" s="210"/>
      <c r="P160" s="365">
        <f t="shared" si="11"/>
        <v>0</v>
      </c>
      <c r="Q160" s="365">
        <v>0</v>
      </c>
      <c r="R160" s="365">
        <f t="shared" si="12"/>
        <v>0</v>
      </c>
      <c r="S160" s="365">
        <v>0</v>
      </c>
      <c r="T160" s="366">
        <f t="shared" si="13"/>
        <v>0</v>
      </c>
      <c r="U160" s="162"/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/>
      <c r="AR160" s="367" t="s">
        <v>163</v>
      </c>
      <c r="AT160" s="367" t="s">
        <v>158</v>
      </c>
      <c r="AU160" s="367" t="s">
        <v>73</v>
      </c>
      <c r="AY160" s="141" t="s">
        <v>156</v>
      </c>
      <c r="BE160" s="368">
        <f t="shared" si="14"/>
        <v>0</v>
      </c>
      <c r="BF160" s="368">
        <f t="shared" si="15"/>
        <v>0</v>
      </c>
      <c r="BG160" s="368">
        <f t="shared" si="16"/>
        <v>0</v>
      </c>
      <c r="BH160" s="368">
        <f t="shared" si="17"/>
        <v>0</v>
      </c>
      <c r="BI160" s="368">
        <f t="shared" si="18"/>
        <v>0</v>
      </c>
      <c r="BJ160" s="141" t="s">
        <v>81</v>
      </c>
      <c r="BK160" s="368">
        <f t="shared" si="19"/>
        <v>0</v>
      </c>
      <c r="BL160" s="141" t="s">
        <v>163</v>
      </c>
      <c r="BM160" s="367" t="s">
        <v>1374</v>
      </c>
    </row>
    <row r="161" spans="1:65" s="168" customFormat="1" ht="66.75" customHeight="1">
      <c r="A161" s="162"/>
      <c r="B161" s="163"/>
      <c r="C161" s="266" t="s">
        <v>502</v>
      </c>
      <c r="D161" s="266" t="s">
        <v>158</v>
      </c>
      <c r="E161" s="267" t="s">
        <v>1375</v>
      </c>
      <c r="F161" s="268" t="s">
        <v>1376</v>
      </c>
      <c r="G161" s="269" t="s">
        <v>1268</v>
      </c>
      <c r="H161" s="270">
        <v>3</v>
      </c>
      <c r="I161" s="87"/>
      <c r="J161" s="271">
        <f t="shared" si="10"/>
        <v>0</v>
      </c>
      <c r="K161" s="268" t="s">
        <v>1</v>
      </c>
      <c r="L161" s="163"/>
      <c r="M161" s="363" t="s">
        <v>1</v>
      </c>
      <c r="N161" s="364" t="s">
        <v>38</v>
      </c>
      <c r="O161" s="210"/>
      <c r="P161" s="365">
        <f t="shared" si="11"/>
        <v>0</v>
      </c>
      <c r="Q161" s="365">
        <v>0</v>
      </c>
      <c r="R161" s="365">
        <f t="shared" si="12"/>
        <v>0</v>
      </c>
      <c r="S161" s="365">
        <v>0</v>
      </c>
      <c r="T161" s="366">
        <f t="shared" si="13"/>
        <v>0</v>
      </c>
      <c r="U161" s="162"/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/>
      <c r="AR161" s="367" t="s">
        <v>163</v>
      </c>
      <c r="AT161" s="367" t="s">
        <v>158</v>
      </c>
      <c r="AU161" s="367" t="s">
        <v>73</v>
      </c>
      <c r="AY161" s="141" t="s">
        <v>156</v>
      </c>
      <c r="BE161" s="368">
        <f t="shared" si="14"/>
        <v>0</v>
      </c>
      <c r="BF161" s="368">
        <f t="shared" si="15"/>
        <v>0</v>
      </c>
      <c r="BG161" s="368">
        <f t="shared" si="16"/>
        <v>0</v>
      </c>
      <c r="BH161" s="368">
        <f t="shared" si="17"/>
        <v>0</v>
      </c>
      <c r="BI161" s="368">
        <f t="shared" si="18"/>
        <v>0</v>
      </c>
      <c r="BJ161" s="141" t="s">
        <v>81</v>
      </c>
      <c r="BK161" s="368">
        <f t="shared" si="19"/>
        <v>0</v>
      </c>
      <c r="BL161" s="141" t="s">
        <v>163</v>
      </c>
      <c r="BM161" s="367" t="s">
        <v>1377</v>
      </c>
    </row>
    <row r="162" spans="1:65" s="168" customFormat="1" ht="66.75" customHeight="1">
      <c r="A162" s="162"/>
      <c r="B162" s="163"/>
      <c r="C162" s="266" t="s">
        <v>283</v>
      </c>
      <c r="D162" s="266" t="s">
        <v>158</v>
      </c>
      <c r="E162" s="267" t="s">
        <v>1378</v>
      </c>
      <c r="F162" s="268" t="s">
        <v>1379</v>
      </c>
      <c r="G162" s="269" t="s">
        <v>1268</v>
      </c>
      <c r="H162" s="270">
        <v>1</v>
      </c>
      <c r="I162" s="87"/>
      <c r="J162" s="271">
        <f t="shared" si="10"/>
        <v>0</v>
      </c>
      <c r="K162" s="268" t="s">
        <v>1</v>
      </c>
      <c r="L162" s="163"/>
      <c r="M162" s="363" t="s">
        <v>1</v>
      </c>
      <c r="N162" s="364" t="s">
        <v>38</v>
      </c>
      <c r="O162" s="210"/>
      <c r="P162" s="365">
        <f t="shared" si="11"/>
        <v>0</v>
      </c>
      <c r="Q162" s="365">
        <v>0</v>
      </c>
      <c r="R162" s="365">
        <f t="shared" si="12"/>
        <v>0</v>
      </c>
      <c r="S162" s="365">
        <v>0</v>
      </c>
      <c r="T162" s="366">
        <f t="shared" si="13"/>
        <v>0</v>
      </c>
      <c r="U162" s="162"/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/>
      <c r="AR162" s="367" t="s">
        <v>163</v>
      </c>
      <c r="AT162" s="367" t="s">
        <v>158</v>
      </c>
      <c r="AU162" s="367" t="s">
        <v>73</v>
      </c>
      <c r="AY162" s="141" t="s">
        <v>156</v>
      </c>
      <c r="BE162" s="368">
        <f t="shared" si="14"/>
        <v>0</v>
      </c>
      <c r="BF162" s="368">
        <f t="shared" si="15"/>
        <v>0</v>
      </c>
      <c r="BG162" s="368">
        <f t="shared" si="16"/>
        <v>0</v>
      </c>
      <c r="BH162" s="368">
        <f t="shared" si="17"/>
        <v>0</v>
      </c>
      <c r="BI162" s="368">
        <f t="shared" si="18"/>
        <v>0</v>
      </c>
      <c r="BJ162" s="141" t="s">
        <v>81</v>
      </c>
      <c r="BK162" s="368">
        <f t="shared" si="19"/>
        <v>0</v>
      </c>
      <c r="BL162" s="141" t="s">
        <v>163</v>
      </c>
      <c r="BM162" s="367" t="s">
        <v>1380</v>
      </c>
    </row>
    <row r="163" spans="1:65" s="168" customFormat="1" ht="76.349999999999994" customHeight="1">
      <c r="A163" s="162"/>
      <c r="B163" s="163"/>
      <c r="C163" s="266" t="s">
        <v>511</v>
      </c>
      <c r="D163" s="266" t="s">
        <v>158</v>
      </c>
      <c r="E163" s="267" t="s">
        <v>1381</v>
      </c>
      <c r="F163" s="268" t="s">
        <v>1382</v>
      </c>
      <c r="G163" s="269" t="s">
        <v>1268</v>
      </c>
      <c r="H163" s="270">
        <v>2</v>
      </c>
      <c r="I163" s="87"/>
      <c r="J163" s="271">
        <f t="shared" si="10"/>
        <v>0</v>
      </c>
      <c r="K163" s="268" t="s">
        <v>1</v>
      </c>
      <c r="L163" s="163"/>
      <c r="M163" s="363" t="s">
        <v>1</v>
      </c>
      <c r="N163" s="364" t="s">
        <v>38</v>
      </c>
      <c r="O163" s="210"/>
      <c r="P163" s="365">
        <f t="shared" si="11"/>
        <v>0</v>
      </c>
      <c r="Q163" s="365">
        <v>0</v>
      </c>
      <c r="R163" s="365">
        <f t="shared" si="12"/>
        <v>0</v>
      </c>
      <c r="S163" s="365">
        <v>0</v>
      </c>
      <c r="T163" s="366">
        <f t="shared" si="13"/>
        <v>0</v>
      </c>
      <c r="U163" s="162"/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/>
      <c r="AR163" s="367" t="s">
        <v>163</v>
      </c>
      <c r="AT163" s="367" t="s">
        <v>158</v>
      </c>
      <c r="AU163" s="367" t="s">
        <v>73</v>
      </c>
      <c r="AY163" s="141" t="s">
        <v>156</v>
      </c>
      <c r="BE163" s="368">
        <f t="shared" si="14"/>
        <v>0</v>
      </c>
      <c r="BF163" s="368">
        <f t="shared" si="15"/>
        <v>0</v>
      </c>
      <c r="BG163" s="368">
        <f t="shared" si="16"/>
        <v>0</v>
      </c>
      <c r="BH163" s="368">
        <f t="shared" si="17"/>
        <v>0</v>
      </c>
      <c r="BI163" s="368">
        <f t="shared" si="18"/>
        <v>0</v>
      </c>
      <c r="BJ163" s="141" t="s">
        <v>81</v>
      </c>
      <c r="BK163" s="368">
        <f t="shared" si="19"/>
        <v>0</v>
      </c>
      <c r="BL163" s="141" t="s">
        <v>163</v>
      </c>
      <c r="BM163" s="367" t="s">
        <v>1383</v>
      </c>
    </row>
    <row r="164" spans="1:65" s="168" customFormat="1" ht="76.349999999999994" customHeight="1">
      <c r="A164" s="162"/>
      <c r="B164" s="163"/>
      <c r="C164" s="266" t="s">
        <v>341</v>
      </c>
      <c r="D164" s="266" t="s">
        <v>158</v>
      </c>
      <c r="E164" s="267" t="s">
        <v>1384</v>
      </c>
      <c r="F164" s="268" t="s">
        <v>1385</v>
      </c>
      <c r="G164" s="269" t="s">
        <v>1268</v>
      </c>
      <c r="H164" s="270">
        <v>2</v>
      </c>
      <c r="I164" s="87"/>
      <c r="J164" s="271">
        <f t="shared" si="10"/>
        <v>0</v>
      </c>
      <c r="K164" s="268" t="s">
        <v>1</v>
      </c>
      <c r="L164" s="163"/>
      <c r="M164" s="363" t="s">
        <v>1</v>
      </c>
      <c r="N164" s="364" t="s">
        <v>38</v>
      </c>
      <c r="O164" s="210"/>
      <c r="P164" s="365">
        <f t="shared" si="11"/>
        <v>0</v>
      </c>
      <c r="Q164" s="365">
        <v>0</v>
      </c>
      <c r="R164" s="365">
        <f t="shared" si="12"/>
        <v>0</v>
      </c>
      <c r="S164" s="365">
        <v>0</v>
      </c>
      <c r="T164" s="366">
        <f t="shared" si="13"/>
        <v>0</v>
      </c>
      <c r="U164" s="162"/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/>
      <c r="AR164" s="367" t="s">
        <v>163</v>
      </c>
      <c r="AT164" s="367" t="s">
        <v>158</v>
      </c>
      <c r="AU164" s="367" t="s">
        <v>73</v>
      </c>
      <c r="AY164" s="141" t="s">
        <v>156</v>
      </c>
      <c r="BE164" s="368">
        <f t="shared" si="14"/>
        <v>0</v>
      </c>
      <c r="BF164" s="368">
        <f t="shared" si="15"/>
        <v>0</v>
      </c>
      <c r="BG164" s="368">
        <f t="shared" si="16"/>
        <v>0</v>
      </c>
      <c r="BH164" s="368">
        <f t="shared" si="17"/>
        <v>0</v>
      </c>
      <c r="BI164" s="368">
        <f t="shared" si="18"/>
        <v>0</v>
      </c>
      <c r="BJ164" s="141" t="s">
        <v>81</v>
      </c>
      <c r="BK164" s="368">
        <f t="shared" si="19"/>
        <v>0</v>
      </c>
      <c r="BL164" s="141" t="s">
        <v>163</v>
      </c>
      <c r="BM164" s="367" t="s">
        <v>1386</v>
      </c>
    </row>
    <row r="165" spans="1:65" s="168" customFormat="1" ht="76.349999999999994" customHeight="1">
      <c r="A165" s="162"/>
      <c r="B165" s="163"/>
      <c r="C165" s="266" t="s">
        <v>519</v>
      </c>
      <c r="D165" s="266" t="s">
        <v>158</v>
      </c>
      <c r="E165" s="267" t="s">
        <v>1387</v>
      </c>
      <c r="F165" s="268" t="s">
        <v>1388</v>
      </c>
      <c r="G165" s="269" t="s">
        <v>1268</v>
      </c>
      <c r="H165" s="270">
        <v>2</v>
      </c>
      <c r="I165" s="87"/>
      <c r="J165" s="271">
        <f t="shared" si="10"/>
        <v>0</v>
      </c>
      <c r="K165" s="268" t="s">
        <v>1</v>
      </c>
      <c r="L165" s="163"/>
      <c r="M165" s="363" t="s">
        <v>1</v>
      </c>
      <c r="N165" s="364" t="s">
        <v>38</v>
      </c>
      <c r="O165" s="210"/>
      <c r="P165" s="365">
        <f t="shared" si="11"/>
        <v>0</v>
      </c>
      <c r="Q165" s="365">
        <v>0</v>
      </c>
      <c r="R165" s="365">
        <f t="shared" si="12"/>
        <v>0</v>
      </c>
      <c r="S165" s="365">
        <v>0</v>
      </c>
      <c r="T165" s="366">
        <f t="shared" si="13"/>
        <v>0</v>
      </c>
      <c r="U165" s="162"/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/>
      <c r="AR165" s="367" t="s">
        <v>163</v>
      </c>
      <c r="AT165" s="367" t="s">
        <v>158</v>
      </c>
      <c r="AU165" s="367" t="s">
        <v>73</v>
      </c>
      <c r="AY165" s="141" t="s">
        <v>156</v>
      </c>
      <c r="BE165" s="368">
        <f t="shared" si="14"/>
        <v>0</v>
      </c>
      <c r="BF165" s="368">
        <f t="shared" si="15"/>
        <v>0</v>
      </c>
      <c r="BG165" s="368">
        <f t="shared" si="16"/>
        <v>0</v>
      </c>
      <c r="BH165" s="368">
        <f t="shared" si="17"/>
        <v>0</v>
      </c>
      <c r="BI165" s="368">
        <f t="shared" si="18"/>
        <v>0</v>
      </c>
      <c r="BJ165" s="141" t="s">
        <v>81</v>
      </c>
      <c r="BK165" s="368">
        <f t="shared" si="19"/>
        <v>0</v>
      </c>
      <c r="BL165" s="141" t="s">
        <v>163</v>
      </c>
      <c r="BM165" s="367" t="s">
        <v>1389</v>
      </c>
    </row>
    <row r="166" spans="1:65" s="168" customFormat="1" ht="76.349999999999994" customHeight="1">
      <c r="A166" s="162"/>
      <c r="B166" s="163"/>
      <c r="C166" s="266" t="s">
        <v>347</v>
      </c>
      <c r="D166" s="266" t="s">
        <v>158</v>
      </c>
      <c r="E166" s="267" t="s">
        <v>1390</v>
      </c>
      <c r="F166" s="268" t="s">
        <v>1391</v>
      </c>
      <c r="G166" s="269" t="s">
        <v>1268</v>
      </c>
      <c r="H166" s="270">
        <v>2</v>
      </c>
      <c r="I166" s="87"/>
      <c r="J166" s="271">
        <f t="shared" si="10"/>
        <v>0</v>
      </c>
      <c r="K166" s="268" t="s">
        <v>1</v>
      </c>
      <c r="L166" s="163"/>
      <c r="M166" s="363" t="s">
        <v>1</v>
      </c>
      <c r="N166" s="364" t="s">
        <v>38</v>
      </c>
      <c r="O166" s="210"/>
      <c r="P166" s="365">
        <f t="shared" si="11"/>
        <v>0</v>
      </c>
      <c r="Q166" s="365">
        <v>0</v>
      </c>
      <c r="R166" s="365">
        <f t="shared" si="12"/>
        <v>0</v>
      </c>
      <c r="S166" s="365">
        <v>0</v>
      </c>
      <c r="T166" s="366">
        <f t="shared" si="13"/>
        <v>0</v>
      </c>
      <c r="U166" s="162"/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/>
      <c r="AR166" s="367" t="s">
        <v>163</v>
      </c>
      <c r="AT166" s="367" t="s">
        <v>158</v>
      </c>
      <c r="AU166" s="367" t="s">
        <v>73</v>
      </c>
      <c r="AY166" s="141" t="s">
        <v>156</v>
      </c>
      <c r="BE166" s="368">
        <f t="shared" si="14"/>
        <v>0</v>
      </c>
      <c r="BF166" s="368">
        <f t="shared" si="15"/>
        <v>0</v>
      </c>
      <c r="BG166" s="368">
        <f t="shared" si="16"/>
        <v>0</v>
      </c>
      <c r="BH166" s="368">
        <f t="shared" si="17"/>
        <v>0</v>
      </c>
      <c r="BI166" s="368">
        <f t="shared" si="18"/>
        <v>0</v>
      </c>
      <c r="BJ166" s="141" t="s">
        <v>81</v>
      </c>
      <c r="BK166" s="368">
        <f t="shared" si="19"/>
        <v>0</v>
      </c>
      <c r="BL166" s="141" t="s">
        <v>163</v>
      </c>
      <c r="BM166" s="367" t="s">
        <v>1392</v>
      </c>
    </row>
    <row r="167" spans="1:65" s="168" customFormat="1" ht="76.349999999999994" customHeight="1">
      <c r="A167" s="162"/>
      <c r="B167" s="163"/>
      <c r="C167" s="266" t="s">
        <v>548</v>
      </c>
      <c r="D167" s="266" t="s">
        <v>158</v>
      </c>
      <c r="E167" s="267" t="s">
        <v>1393</v>
      </c>
      <c r="F167" s="268" t="s">
        <v>1394</v>
      </c>
      <c r="G167" s="269" t="s">
        <v>1268</v>
      </c>
      <c r="H167" s="270">
        <v>2</v>
      </c>
      <c r="I167" s="87"/>
      <c r="J167" s="271">
        <f t="shared" si="10"/>
        <v>0</v>
      </c>
      <c r="K167" s="268" t="s">
        <v>1</v>
      </c>
      <c r="L167" s="163"/>
      <c r="M167" s="363" t="s">
        <v>1</v>
      </c>
      <c r="N167" s="364" t="s">
        <v>38</v>
      </c>
      <c r="O167" s="210"/>
      <c r="P167" s="365">
        <f t="shared" si="11"/>
        <v>0</v>
      </c>
      <c r="Q167" s="365">
        <v>0</v>
      </c>
      <c r="R167" s="365">
        <f t="shared" si="12"/>
        <v>0</v>
      </c>
      <c r="S167" s="365">
        <v>0</v>
      </c>
      <c r="T167" s="366">
        <f t="shared" si="13"/>
        <v>0</v>
      </c>
      <c r="U167" s="162"/>
      <c r="V167" s="162"/>
      <c r="W167" s="162"/>
      <c r="X167" s="162"/>
      <c r="Y167" s="162"/>
      <c r="Z167" s="162"/>
      <c r="AA167" s="162"/>
      <c r="AB167" s="162"/>
      <c r="AC167" s="162"/>
      <c r="AD167" s="162"/>
      <c r="AE167" s="162"/>
      <c r="AR167" s="367" t="s">
        <v>163</v>
      </c>
      <c r="AT167" s="367" t="s">
        <v>158</v>
      </c>
      <c r="AU167" s="367" t="s">
        <v>73</v>
      </c>
      <c r="AY167" s="141" t="s">
        <v>156</v>
      </c>
      <c r="BE167" s="368">
        <f t="shared" si="14"/>
        <v>0</v>
      </c>
      <c r="BF167" s="368">
        <f t="shared" si="15"/>
        <v>0</v>
      </c>
      <c r="BG167" s="368">
        <f t="shared" si="16"/>
        <v>0</v>
      </c>
      <c r="BH167" s="368">
        <f t="shared" si="17"/>
        <v>0</v>
      </c>
      <c r="BI167" s="368">
        <f t="shared" si="18"/>
        <v>0</v>
      </c>
      <c r="BJ167" s="141" t="s">
        <v>81</v>
      </c>
      <c r="BK167" s="368">
        <f t="shared" si="19"/>
        <v>0</v>
      </c>
      <c r="BL167" s="141" t="s">
        <v>163</v>
      </c>
      <c r="BM167" s="367" t="s">
        <v>1395</v>
      </c>
    </row>
    <row r="168" spans="1:65" s="168" customFormat="1" ht="76.349999999999994" customHeight="1">
      <c r="A168" s="162"/>
      <c r="B168" s="163"/>
      <c r="C168" s="266" t="s">
        <v>356</v>
      </c>
      <c r="D168" s="266" t="s">
        <v>158</v>
      </c>
      <c r="E168" s="267" t="s">
        <v>1396</v>
      </c>
      <c r="F168" s="268" t="s">
        <v>1397</v>
      </c>
      <c r="G168" s="269" t="s">
        <v>1268</v>
      </c>
      <c r="H168" s="270">
        <v>2</v>
      </c>
      <c r="I168" s="87"/>
      <c r="J168" s="271">
        <f t="shared" si="10"/>
        <v>0</v>
      </c>
      <c r="K168" s="268" t="s">
        <v>1</v>
      </c>
      <c r="L168" s="163"/>
      <c r="M168" s="363" t="s">
        <v>1</v>
      </c>
      <c r="N168" s="364" t="s">
        <v>38</v>
      </c>
      <c r="O168" s="210"/>
      <c r="P168" s="365">
        <f t="shared" si="11"/>
        <v>0</v>
      </c>
      <c r="Q168" s="365">
        <v>0</v>
      </c>
      <c r="R168" s="365">
        <f t="shared" si="12"/>
        <v>0</v>
      </c>
      <c r="S168" s="365">
        <v>0</v>
      </c>
      <c r="T168" s="366">
        <f t="shared" si="13"/>
        <v>0</v>
      </c>
      <c r="U168" s="162"/>
      <c r="V168" s="162"/>
      <c r="W168" s="162"/>
      <c r="X168" s="162"/>
      <c r="Y168" s="162"/>
      <c r="Z168" s="162"/>
      <c r="AA168" s="162"/>
      <c r="AB168" s="162"/>
      <c r="AC168" s="162"/>
      <c r="AD168" s="162"/>
      <c r="AE168" s="162"/>
      <c r="AR168" s="367" t="s">
        <v>163</v>
      </c>
      <c r="AT168" s="367" t="s">
        <v>158</v>
      </c>
      <c r="AU168" s="367" t="s">
        <v>73</v>
      </c>
      <c r="AY168" s="141" t="s">
        <v>156</v>
      </c>
      <c r="BE168" s="368">
        <f t="shared" si="14"/>
        <v>0</v>
      </c>
      <c r="BF168" s="368">
        <f t="shared" si="15"/>
        <v>0</v>
      </c>
      <c r="BG168" s="368">
        <f t="shared" si="16"/>
        <v>0</v>
      </c>
      <c r="BH168" s="368">
        <f t="shared" si="17"/>
        <v>0</v>
      </c>
      <c r="BI168" s="368">
        <f t="shared" si="18"/>
        <v>0</v>
      </c>
      <c r="BJ168" s="141" t="s">
        <v>81</v>
      </c>
      <c r="BK168" s="368">
        <f t="shared" si="19"/>
        <v>0</v>
      </c>
      <c r="BL168" s="141" t="s">
        <v>163</v>
      </c>
      <c r="BM168" s="367" t="s">
        <v>1398</v>
      </c>
    </row>
    <row r="169" spans="1:65" s="168" customFormat="1" ht="78" customHeight="1">
      <c r="A169" s="162"/>
      <c r="B169" s="163"/>
      <c r="C169" s="266" t="s">
        <v>557</v>
      </c>
      <c r="D169" s="266" t="s">
        <v>158</v>
      </c>
      <c r="E169" s="267" t="s">
        <v>1399</v>
      </c>
      <c r="F169" s="268" t="s">
        <v>1400</v>
      </c>
      <c r="G169" s="269" t="s">
        <v>355</v>
      </c>
      <c r="H169" s="270">
        <v>11</v>
      </c>
      <c r="I169" s="87"/>
      <c r="J169" s="271">
        <f t="shared" si="10"/>
        <v>0</v>
      </c>
      <c r="K169" s="268" t="s">
        <v>1</v>
      </c>
      <c r="L169" s="163"/>
      <c r="M169" s="363" t="s">
        <v>1</v>
      </c>
      <c r="N169" s="364" t="s">
        <v>38</v>
      </c>
      <c r="O169" s="210"/>
      <c r="P169" s="365">
        <f t="shared" si="11"/>
        <v>0</v>
      </c>
      <c r="Q169" s="365">
        <v>0</v>
      </c>
      <c r="R169" s="365">
        <f t="shared" si="12"/>
        <v>0</v>
      </c>
      <c r="S169" s="365">
        <v>0</v>
      </c>
      <c r="T169" s="366">
        <f t="shared" si="13"/>
        <v>0</v>
      </c>
      <c r="U169" s="162"/>
      <c r="V169" s="162"/>
      <c r="W169" s="162"/>
      <c r="X169" s="162"/>
      <c r="Y169" s="162"/>
      <c r="Z169" s="162"/>
      <c r="AA169" s="162"/>
      <c r="AB169" s="162"/>
      <c r="AC169" s="162"/>
      <c r="AD169" s="162"/>
      <c r="AE169" s="162"/>
      <c r="AR169" s="367" t="s">
        <v>163</v>
      </c>
      <c r="AT169" s="367" t="s">
        <v>158</v>
      </c>
      <c r="AU169" s="367" t="s">
        <v>73</v>
      </c>
      <c r="AY169" s="141" t="s">
        <v>156</v>
      </c>
      <c r="BE169" s="368">
        <f t="shared" si="14"/>
        <v>0</v>
      </c>
      <c r="BF169" s="368">
        <f t="shared" si="15"/>
        <v>0</v>
      </c>
      <c r="BG169" s="368">
        <f t="shared" si="16"/>
        <v>0</v>
      </c>
      <c r="BH169" s="368">
        <f t="shared" si="17"/>
        <v>0</v>
      </c>
      <c r="BI169" s="368">
        <f t="shared" si="18"/>
        <v>0</v>
      </c>
      <c r="BJ169" s="141" t="s">
        <v>81</v>
      </c>
      <c r="BK169" s="368">
        <f t="shared" si="19"/>
        <v>0</v>
      </c>
      <c r="BL169" s="141" t="s">
        <v>163</v>
      </c>
      <c r="BM169" s="367" t="s">
        <v>1401</v>
      </c>
    </row>
    <row r="170" spans="1:65" s="168" customFormat="1" ht="78" customHeight="1">
      <c r="A170" s="162"/>
      <c r="B170" s="163"/>
      <c r="C170" s="266" t="s">
        <v>376</v>
      </c>
      <c r="D170" s="266" t="s">
        <v>158</v>
      </c>
      <c r="E170" s="267" t="s">
        <v>1402</v>
      </c>
      <c r="F170" s="268" t="s">
        <v>1403</v>
      </c>
      <c r="G170" s="269" t="s">
        <v>355</v>
      </c>
      <c r="H170" s="270">
        <v>15</v>
      </c>
      <c r="I170" s="87"/>
      <c r="J170" s="271">
        <f t="shared" si="10"/>
        <v>0</v>
      </c>
      <c r="K170" s="268" t="s">
        <v>1</v>
      </c>
      <c r="L170" s="163"/>
      <c r="M170" s="363" t="s">
        <v>1</v>
      </c>
      <c r="N170" s="364" t="s">
        <v>38</v>
      </c>
      <c r="O170" s="210"/>
      <c r="P170" s="365">
        <f t="shared" si="11"/>
        <v>0</v>
      </c>
      <c r="Q170" s="365">
        <v>0</v>
      </c>
      <c r="R170" s="365">
        <f t="shared" si="12"/>
        <v>0</v>
      </c>
      <c r="S170" s="365">
        <v>0</v>
      </c>
      <c r="T170" s="366">
        <f t="shared" si="13"/>
        <v>0</v>
      </c>
      <c r="U170" s="162"/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/>
      <c r="AR170" s="367" t="s">
        <v>163</v>
      </c>
      <c r="AT170" s="367" t="s">
        <v>158</v>
      </c>
      <c r="AU170" s="367" t="s">
        <v>73</v>
      </c>
      <c r="AY170" s="141" t="s">
        <v>156</v>
      </c>
      <c r="BE170" s="368">
        <f t="shared" si="14"/>
        <v>0</v>
      </c>
      <c r="BF170" s="368">
        <f t="shared" si="15"/>
        <v>0</v>
      </c>
      <c r="BG170" s="368">
        <f t="shared" si="16"/>
        <v>0</v>
      </c>
      <c r="BH170" s="368">
        <f t="shared" si="17"/>
        <v>0</v>
      </c>
      <c r="BI170" s="368">
        <f t="shared" si="18"/>
        <v>0</v>
      </c>
      <c r="BJ170" s="141" t="s">
        <v>81</v>
      </c>
      <c r="BK170" s="368">
        <f t="shared" si="19"/>
        <v>0</v>
      </c>
      <c r="BL170" s="141" t="s">
        <v>163</v>
      </c>
      <c r="BM170" s="367" t="s">
        <v>1404</v>
      </c>
    </row>
    <row r="171" spans="1:65" s="168" customFormat="1" ht="78" customHeight="1">
      <c r="A171" s="162"/>
      <c r="B171" s="163"/>
      <c r="C171" s="266" t="s">
        <v>567</v>
      </c>
      <c r="D171" s="266" t="s">
        <v>158</v>
      </c>
      <c r="E171" s="267" t="s">
        <v>1405</v>
      </c>
      <c r="F171" s="268" t="s">
        <v>1406</v>
      </c>
      <c r="G171" s="269" t="s">
        <v>355</v>
      </c>
      <c r="H171" s="270">
        <v>88</v>
      </c>
      <c r="I171" s="87"/>
      <c r="J171" s="271">
        <f t="shared" si="10"/>
        <v>0</v>
      </c>
      <c r="K171" s="268" t="s">
        <v>1</v>
      </c>
      <c r="L171" s="163"/>
      <c r="M171" s="363" t="s">
        <v>1</v>
      </c>
      <c r="N171" s="364" t="s">
        <v>38</v>
      </c>
      <c r="O171" s="210"/>
      <c r="P171" s="365">
        <f t="shared" si="11"/>
        <v>0</v>
      </c>
      <c r="Q171" s="365">
        <v>0</v>
      </c>
      <c r="R171" s="365">
        <f t="shared" si="12"/>
        <v>0</v>
      </c>
      <c r="S171" s="365">
        <v>0</v>
      </c>
      <c r="T171" s="366">
        <f t="shared" si="13"/>
        <v>0</v>
      </c>
      <c r="U171" s="162"/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/>
      <c r="AR171" s="367" t="s">
        <v>163</v>
      </c>
      <c r="AT171" s="367" t="s">
        <v>158</v>
      </c>
      <c r="AU171" s="367" t="s">
        <v>73</v>
      </c>
      <c r="AY171" s="141" t="s">
        <v>156</v>
      </c>
      <c r="BE171" s="368">
        <f t="shared" si="14"/>
        <v>0</v>
      </c>
      <c r="BF171" s="368">
        <f t="shared" si="15"/>
        <v>0</v>
      </c>
      <c r="BG171" s="368">
        <f t="shared" si="16"/>
        <v>0</v>
      </c>
      <c r="BH171" s="368">
        <f t="shared" si="17"/>
        <v>0</v>
      </c>
      <c r="BI171" s="368">
        <f t="shared" si="18"/>
        <v>0</v>
      </c>
      <c r="BJ171" s="141" t="s">
        <v>81</v>
      </c>
      <c r="BK171" s="368">
        <f t="shared" si="19"/>
        <v>0</v>
      </c>
      <c r="BL171" s="141" t="s">
        <v>163</v>
      </c>
      <c r="BM171" s="367" t="s">
        <v>1407</v>
      </c>
    </row>
    <row r="172" spans="1:65" s="168" customFormat="1" ht="78" customHeight="1">
      <c r="A172" s="162"/>
      <c r="B172" s="163"/>
      <c r="C172" s="266" t="s">
        <v>378</v>
      </c>
      <c r="D172" s="266" t="s">
        <v>158</v>
      </c>
      <c r="E172" s="267" t="s">
        <v>1408</v>
      </c>
      <c r="F172" s="268" t="s">
        <v>1409</v>
      </c>
      <c r="G172" s="269" t="s">
        <v>355</v>
      </c>
      <c r="H172" s="270">
        <v>7</v>
      </c>
      <c r="I172" s="87"/>
      <c r="J172" s="271">
        <f t="shared" si="10"/>
        <v>0</v>
      </c>
      <c r="K172" s="268" t="s">
        <v>1</v>
      </c>
      <c r="L172" s="163"/>
      <c r="M172" s="363" t="s">
        <v>1</v>
      </c>
      <c r="N172" s="364" t="s">
        <v>38</v>
      </c>
      <c r="O172" s="210"/>
      <c r="P172" s="365">
        <f t="shared" si="11"/>
        <v>0</v>
      </c>
      <c r="Q172" s="365">
        <v>0</v>
      </c>
      <c r="R172" s="365">
        <f t="shared" si="12"/>
        <v>0</v>
      </c>
      <c r="S172" s="365">
        <v>0</v>
      </c>
      <c r="T172" s="366">
        <f t="shared" si="13"/>
        <v>0</v>
      </c>
      <c r="U172" s="162"/>
      <c r="V172" s="162"/>
      <c r="W172" s="162"/>
      <c r="X172" s="162"/>
      <c r="Y172" s="162"/>
      <c r="Z172" s="162"/>
      <c r="AA172" s="162"/>
      <c r="AB172" s="162"/>
      <c r="AC172" s="162"/>
      <c r="AD172" s="162"/>
      <c r="AE172" s="162"/>
      <c r="AR172" s="367" t="s">
        <v>163</v>
      </c>
      <c r="AT172" s="367" t="s">
        <v>158</v>
      </c>
      <c r="AU172" s="367" t="s">
        <v>73</v>
      </c>
      <c r="AY172" s="141" t="s">
        <v>156</v>
      </c>
      <c r="BE172" s="368">
        <f t="shared" si="14"/>
        <v>0</v>
      </c>
      <c r="BF172" s="368">
        <f t="shared" si="15"/>
        <v>0</v>
      </c>
      <c r="BG172" s="368">
        <f t="shared" si="16"/>
        <v>0</v>
      </c>
      <c r="BH172" s="368">
        <f t="shared" si="17"/>
        <v>0</v>
      </c>
      <c r="BI172" s="368">
        <f t="shared" si="18"/>
        <v>0</v>
      </c>
      <c r="BJ172" s="141" t="s">
        <v>81</v>
      </c>
      <c r="BK172" s="368">
        <f t="shared" si="19"/>
        <v>0</v>
      </c>
      <c r="BL172" s="141" t="s">
        <v>163</v>
      </c>
      <c r="BM172" s="367" t="s">
        <v>1410</v>
      </c>
    </row>
    <row r="173" spans="1:65" s="168" customFormat="1" ht="78" customHeight="1">
      <c r="A173" s="162"/>
      <c r="B173" s="163"/>
      <c r="C173" s="266" t="s">
        <v>576</v>
      </c>
      <c r="D173" s="266" t="s">
        <v>158</v>
      </c>
      <c r="E173" s="267" t="s">
        <v>1411</v>
      </c>
      <c r="F173" s="268" t="s">
        <v>1412</v>
      </c>
      <c r="G173" s="269" t="s">
        <v>355</v>
      </c>
      <c r="H173" s="270">
        <v>22</v>
      </c>
      <c r="I173" s="87"/>
      <c r="J173" s="271">
        <f t="shared" si="10"/>
        <v>0</v>
      </c>
      <c r="K173" s="268" t="s">
        <v>1</v>
      </c>
      <c r="L173" s="163"/>
      <c r="M173" s="363" t="s">
        <v>1</v>
      </c>
      <c r="N173" s="364" t="s">
        <v>38</v>
      </c>
      <c r="O173" s="210"/>
      <c r="P173" s="365">
        <f t="shared" si="11"/>
        <v>0</v>
      </c>
      <c r="Q173" s="365">
        <v>0</v>
      </c>
      <c r="R173" s="365">
        <f t="shared" si="12"/>
        <v>0</v>
      </c>
      <c r="S173" s="365">
        <v>0</v>
      </c>
      <c r="T173" s="366">
        <f t="shared" si="13"/>
        <v>0</v>
      </c>
      <c r="U173" s="162"/>
      <c r="V173" s="162"/>
      <c r="W173" s="162"/>
      <c r="X173" s="162"/>
      <c r="Y173" s="162"/>
      <c r="Z173" s="162"/>
      <c r="AA173" s="162"/>
      <c r="AB173" s="162"/>
      <c r="AC173" s="162"/>
      <c r="AD173" s="162"/>
      <c r="AE173" s="162"/>
      <c r="AR173" s="367" t="s">
        <v>163</v>
      </c>
      <c r="AT173" s="367" t="s">
        <v>158</v>
      </c>
      <c r="AU173" s="367" t="s">
        <v>73</v>
      </c>
      <c r="AY173" s="141" t="s">
        <v>156</v>
      </c>
      <c r="BE173" s="368">
        <f t="shared" si="14"/>
        <v>0</v>
      </c>
      <c r="BF173" s="368">
        <f t="shared" si="15"/>
        <v>0</v>
      </c>
      <c r="BG173" s="368">
        <f t="shared" si="16"/>
        <v>0</v>
      </c>
      <c r="BH173" s="368">
        <f t="shared" si="17"/>
        <v>0</v>
      </c>
      <c r="BI173" s="368">
        <f t="shared" si="18"/>
        <v>0</v>
      </c>
      <c r="BJ173" s="141" t="s">
        <v>81</v>
      </c>
      <c r="BK173" s="368">
        <f t="shared" si="19"/>
        <v>0</v>
      </c>
      <c r="BL173" s="141" t="s">
        <v>163</v>
      </c>
      <c r="BM173" s="367" t="s">
        <v>1413</v>
      </c>
    </row>
    <row r="174" spans="1:65" s="168" customFormat="1" ht="76.349999999999994" customHeight="1">
      <c r="A174" s="162"/>
      <c r="B174" s="163"/>
      <c r="C174" s="266" t="s">
        <v>400</v>
      </c>
      <c r="D174" s="266" t="s">
        <v>158</v>
      </c>
      <c r="E174" s="267" t="s">
        <v>1414</v>
      </c>
      <c r="F174" s="268" t="s">
        <v>1641</v>
      </c>
      <c r="G174" s="269" t="s">
        <v>1268</v>
      </c>
      <c r="H174" s="270">
        <v>1</v>
      </c>
      <c r="I174" s="87"/>
      <c r="J174" s="271">
        <f t="shared" si="10"/>
        <v>0</v>
      </c>
      <c r="K174" s="268" t="s">
        <v>1</v>
      </c>
      <c r="L174" s="163"/>
      <c r="M174" s="363" t="s">
        <v>1</v>
      </c>
      <c r="N174" s="364" t="s">
        <v>38</v>
      </c>
      <c r="O174" s="210"/>
      <c r="P174" s="365">
        <f t="shared" si="11"/>
        <v>0</v>
      </c>
      <c r="Q174" s="365">
        <v>0</v>
      </c>
      <c r="R174" s="365">
        <f t="shared" si="12"/>
        <v>0</v>
      </c>
      <c r="S174" s="365">
        <v>0</v>
      </c>
      <c r="T174" s="366">
        <f t="shared" si="13"/>
        <v>0</v>
      </c>
      <c r="U174" s="162"/>
      <c r="V174" s="162"/>
      <c r="W174" s="162"/>
      <c r="X174" s="162"/>
      <c r="Y174" s="162"/>
      <c r="Z174" s="162"/>
      <c r="AA174" s="162"/>
      <c r="AB174" s="162"/>
      <c r="AC174" s="162"/>
      <c r="AD174" s="162"/>
      <c r="AE174" s="162"/>
      <c r="AR174" s="367" t="s">
        <v>163</v>
      </c>
      <c r="AT174" s="367" t="s">
        <v>158</v>
      </c>
      <c r="AU174" s="367" t="s">
        <v>73</v>
      </c>
      <c r="AY174" s="141" t="s">
        <v>156</v>
      </c>
      <c r="BE174" s="368">
        <f t="shared" si="14"/>
        <v>0</v>
      </c>
      <c r="BF174" s="368">
        <f t="shared" si="15"/>
        <v>0</v>
      </c>
      <c r="BG174" s="368">
        <f t="shared" si="16"/>
        <v>0</v>
      </c>
      <c r="BH174" s="368">
        <f t="shared" si="17"/>
        <v>0</v>
      </c>
      <c r="BI174" s="368">
        <f t="shared" si="18"/>
        <v>0</v>
      </c>
      <c r="BJ174" s="141" t="s">
        <v>81</v>
      </c>
      <c r="BK174" s="368">
        <f t="shared" si="19"/>
        <v>0</v>
      </c>
      <c r="BL174" s="141" t="s">
        <v>163</v>
      </c>
      <c r="BM174" s="367" t="s">
        <v>1415</v>
      </c>
    </row>
    <row r="175" spans="1:65" s="168" customFormat="1" ht="76.349999999999994" customHeight="1">
      <c r="A175" s="162"/>
      <c r="B175" s="163"/>
      <c r="C175" s="266" t="s">
        <v>598</v>
      </c>
      <c r="D175" s="266" t="s">
        <v>158</v>
      </c>
      <c r="E175" s="267" t="s">
        <v>1416</v>
      </c>
      <c r="F175" s="268" t="s">
        <v>1417</v>
      </c>
      <c r="G175" s="269" t="s">
        <v>1268</v>
      </c>
      <c r="H175" s="270">
        <v>1</v>
      </c>
      <c r="I175" s="87"/>
      <c r="J175" s="271">
        <f t="shared" si="10"/>
        <v>0</v>
      </c>
      <c r="K175" s="268" t="s">
        <v>1</v>
      </c>
      <c r="L175" s="163"/>
      <c r="M175" s="363" t="s">
        <v>1</v>
      </c>
      <c r="N175" s="364" t="s">
        <v>38</v>
      </c>
      <c r="O175" s="210"/>
      <c r="P175" s="365">
        <f t="shared" si="11"/>
        <v>0</v>
      </c>
      <c r="Q175" s="365">
        <v>0</v>
      </c>
      <c r="R175" s="365">
        <f t="shared" si="12"/>
        <v>0</v>
      </c>
      <c r="S175" s="365">
        <v>0</v>
      </c>
      <c r="T175" s="366">
        <f t="shared" si="13"/>
        <v>0</v>
      </c>
      <c r="U175" s="162"/>
      <c r="V175" s="162"/>
      <c r="W175" s="162"/>
      <c r="X175" s="162"/>
      <c r="Y175" s="162"/>
      <c r="Z175" s="162"/>
      <c r="AA175" s="162"/>
      <c r="AB175" s="162"/>
      <c r="AC175" s="162"/>
      <c r="AD175" s="162"/>
      <c r="AE175" s="162"/>
      <c r="AR175" s="367" t="s">
        <v>163</v>
      </c>
      <c r="AT175" s="367" t="s">
        <v>158</v>
      </c>
      <c r="AU175" s="367" t="s">
        <v>73</v>
      </c>
      <c r="AY175" s="141" t="s">
        <v>156</v>
      </c>
      <c r="BE175" s="368">
        <f t="shared" si="14"/>
        <v>0</v>
      </c>
      <c r="BF175" s="368">
        <f t="shared" si="15"/>
        <v>0</v>
      </c>
      <c r="BG175" s="368">
        <f t="shared" si="16"/>
        <v>0</v>
      </c>
      <c r="BH175" s="368">
        <f t="shared" si="17"/>
        <v>0</v>
      </c>
      <c r="BI175" s="368">
        <f t="shared" si="18"/>
        <v>0</v>
      </c>
      <c r="BJ175" s="141" t="s">
        <v>81</v>
      </c>
      <c r="BK175" s="368">
        <f t="shared" si="19"/>
        <v>0</v>
      </c>
      <c r="BL175" s="141" t="s">
        <v>163</v>
      </c>
      <c r="BM175" s="367" t="s">
        <v>1418</v>
      </c>
    </row>
    <row r="176" spans="1:65" s="168" customFormat="1" ht="76.349999999999994" customHeight="1">
      <c r="A176" s="162"/>
      <c r="B176" s="163"/>
      <c r="C176" s="266" t="s">
        <v>404</v>
      </c>
      <c r="D176" s="266" t="s">
        <v>158</v>
      </c>
      <c r="E176" s="267" t="s">
        <v>1419</v>
      </c>
      <c r="F176" s="268" t="s">
        <v>1420</v>
      </c>
      <c r="G176" s="269" t="s">
        <v>1268</v>
      </c>
      <c r="H176" s="270">
        <v>1</v>
      </c>
      <c r="I176" s="87"/>
      <c r="J176" s="271">
        <f t="shared" si="10"/>
        <v>0</v>
      </c>
      <c r="K176" s="268" t="s">
        <v>1</v>
      </c>
      <c r="L176" s="163"/>
      <c r="M176" s="363" t="s">
        <v>1</v>
      </c>
      <c r="N176" s="364" t="s">
        <v>38</v>
      </c>
      <c r="O176" s="210"/>
      <c r="P176" s="365">
        <f t="shared" si="11"/>
        <v>0</v>
      </c>
      <c r="Q176" s="365">
        <v>0</v>
      </c>
      <c r="R176" s="365">
        <f t="shared" si="12"/>
        <v>0</v>
      </c>
      <c r="S176" s="365">
        <v>0</v>
      </c>
      <c r="T176" s="366">
        <f t="shared" si="13"/>
        <v>0</v>
      </c>
      <c r="U176" s="162"/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/>
      <c r="AR176" s="367" t="s">
        <v>163</v>
      </c>
      <c r="AT176" s="367" t="s">
        <v>158</v>
      </c>
      <c r="AU176" s="367" t="s">
        <v>73</v>
      </c>
      <c r="AY176" s="141" t="s">
        <v>156</v>
      </c>
      <c r="BE176" s="368">
        <f t="shared" si="14"/>
        <v>0</v>
      </c>
      <c r="BF176" s="368">
        <f t="shared" si="15"/>
        <v>0</v>
      </c>
      <c r="BG176" s="368">
        <f t="shared" si="16"/>
        <v>0</v>
      </c>
      <c r="BH176" s="368">
        <f t="shared" si="17"/>
        <v>0</v>
      </c>
      <c r="BI176" s="368">
        <f t="shared" si="18"/>
        <v>0</v>
      </c>
      <c r="BJ176" s="141" t="s">
        <v>81</v>
      </c>
      <c r="BK176" s="368">
        <f t="shared" si="19"/>
        <v>0</v>
      </c>
      <c r="BL176" s="141" t="s">
        <v>163</v>
      </c>
      <c r="BM176" s="367" t="s">
        <v>1421</v>
      </c>
    </row>
    <row r="177" spans="1:65" s="168" customFormat="1" ht="16.5" customHeight="1">
      <c r="A177" s="162"/>
      <c r="B177" s="163"/>
      <c r="C177" s="266" t="s">
        <v>607</v>
      </c>
      <c r="D177" s="266" t="s">
        <v>158</v>
      </c>
      <c r="E177" s="267" t="s">
        <v>1422</v>
      </c>
      <c r="F177" s="268" t="s">
        <v>1423</v>
      </c>
      <c r="G177" s="269" t="s">
        <v>563</v>
      </c>
      <c r="H177" s="270">
        <v>1</v>
      </c>
      <c r="I177" s="87"/>
      <c r="J177" s="271">
        <f t="shared" si="10"/>
        <v>0</v>
      </c>
      <c r="K177" s="268" t="s">
        <v>1</v>
      </c>
      <c r="L177" s="163"/>
      <c r="M177" s="363" t="s">
        <v>1</v>
      </c>
      <c r="N177" s="364" t="s">
        <v>38</v>
      </c>
      <c r="O177" s="210"/>
      <c r="P177" s="365">
        <f t="shared" si="11"/>
        <v>0</v>
      </c>
      <c r="Q177" s="365">
        <v>0</v>
      </c>
      <c r="R177" s="365">
        <f t="shared" si="12"/>
        <v>0</v>
      </c>
      <c r="S177" s="365">
        <v>0</v>
      </c>
      <c r="T177" s="366">
        <f t="shared" si="13"/>
        <v>0</v>
      </c>
      <c r="U177" s="162"/>
      <c r="V177" s="162"/>
      <c r="W177" s="162"/>
      <c r="X177" s="162"/>
      <c r="Y177" s="162"/>
      <c r="Z177" s="162"/>
      <c r="AA177" s="162"/>
      <c r="AB177" s="162"/>
      <c r="AC177" s="162"/>
      <c r="AD177" s="162"/>
      <c r="AE177" s="162"/>
      <c r="AR177" s="367" t="s">
        <v>201</v>
      </c>
      <c r="AT177" s="367" t="s">
        <v>158</v>
      </c>
      <c r="AU177" s="367" t="s">
        <v>73</v>
      </c>
      <c r="AY177" s="141" t="s">
        <v>156</v>
      </c>
      <c r="BE177" s="368">
        <f t="shared" si="14"/>
        <v>0</v>
      </c>
      <c r="BF177" s="368">
        <f t="shared" si="15"/>
        <v>0</v>
      </c>
      <c r="BG177" s="368">
        <f t="shared" si="16"/>
        <v>0</v>
      </c>
      <c r="BH177" s="368">
        <f t="shared" si="17"/>
        <v>0</v>
      </c>
      <c r="BI177" s="368">
        <f t="shared" si="18"/>
        <v>0</v>
      </c>
      <c r="BJ177" s="141" t="s">
        <v>81</v>
      </c>
      <c r="BK177" s="368">
        <f t="shared" si="19"/>
        <v>0</v>
      </c>
      <c r="BL177" s="141" t="s">
        <v>201</v>
      </c>
      <c r="BM177" s="367" t="s">
        <v>1424</v>
      </c>
    </row>
    <row r="178" spans="1:65" s="168" customFormat="1" ht="16.5" customHeight="1">
      <c r="A178" s="162"/>
      <c r="B178" s="163"/>
      <c r="C178" s="266" t="s">
        <v>414</v>
      </c>
      <c r="D178" s="266" t="s">
        <v>158</v>
      </c>
      <c r="E178" s="267" t="s">
        <v>642</v>
      </c>
      <c r="F178" s="268" t="s">
        <v>1425</v>
      </c>
      <c r="G178" s="269" t="s">
        <v>563</v>
      </c>
      <c r="H178" s="270">
        <v>1</v>
      </c>
      <c r="I178" s="87"/>
      <c r="J178" s="271">
        <f t="shared" si="10"/>
        <v>0</v>
      </c>
      <c r="K178" s="268" t="s">
        <v>1</v>
      </c>
      <c r="L178" s="163"/>
      <c r="M178" s="363" t="s">
        <v>1</v>
      </c>
      <c r="N178" s="364" t="s">
        <v>38</v>
      </c>
      <c r="O178" s="210"/>
      <c r="P178" s="365">
        <f t="shared" si="11"/>
        <v>0</v>
      </c>
      <c r="Q178" s="365">
        <v>0</v>
      </c>
      <c r="R178" s="365">
        <f t="shared" si="12"/>
        <v>0</v>
      </c>
      <c r="S178" s="365">
        <v>0</v>
      </c>
      <c r="T178" s="366">
        <f t="shared" si="13"/>
        <v>0</v>
      </c>
      <c r="U178" s="162"/>
      <c r="V178" s="162"/>
      <c r="W178" s="162"/>
      <c r="X178" s="162"/>
      <c r="Y178" s="162"/>
      <c r="Z178" s="162"/>
      <c r="AA178" s="162"/>
      <c r="AB178" s="162"/>
      <c r="AC178" s="162"/>
      <c r="AD178" s="162"/>
      <c r="AE178" s="162"/>
      <c r="AR178" s="367" t="s">
        <v>201</v>
      </c>
      <c r="AT178" s="367" t="s">
        <v>158</v>
      </c>
      <c r="AU178" s="367" t="s">
        <v>73</v>
      </c>
      <c r="AY178" s="141" t="s">
        <v>156</v>
      </c>
      <c r="BE178" s="368">
        <f t="shared" si="14"/>
        <v>0</v>
      </c>
      <c r="BF178" s="368">
        <f t="shared" si="15"/>
        <v>0</v>
      </c>
      <c r="BG178" s="368">
        <f t="shared" si="16"/>
        <v>0</v>
      </c>
      <c r="BH178" s="368">
        <f t="shared" si="17"/>
        <v>0</v>
      </c>
      <c r="BI178" s="368">
        <f t="shared" si="18"/>
        <v>0</v>
      </c>
      <c r="BJ178" s="141" t="s">
        <v>81</v>
      </c>
      <c r="BK178" s="368">
        <f t="shared" si="19"/>
        <v>0</v>
      </c>
      <c r="BL178" s="141" t="s">
        <v>201</v>
      </c>
      <c r="BM178" s="367" t="s">
        <v>1426</v>
      </c>
    </row>
    <row r="179" spans="1:65" s="168" customFormat="1" ht="16.5" customHeight="1">
      <c r="A179" s="162"/>
      <c r="B179" s="163"/>
      <c r="C179" s="266" t="s">
        <v>614</v>
      </c>
      <c r="D179" s="266" t="s">
        <v>158</v>
      </c>
      <c r="E179" s="267" t="s">
        <v>1427</v>
      </c>
      <c r="F179" s="268" t="s">
        <v>1428</v>
      </c>
      <c r="G179" s="269" t="s">
        <v>563</v>
      </c>
      <c r="H179" s="270">
        <v>1</v>
      </c>
      <c r="I179" s="87"/>
      <c r="J179" s="271">
        <f t="shared" si="10"/>
        <v>0</v>
      </c>
      <c r="K179" s="268" t="s">
        <v>1</v>
      </c>
      <c r="L179" s="163"/>
      <c r="M179" s="363" t="s">
        <v>1</v>
      </c>
      <c r="N179" s="364" t="s">
        <v>38</v>
      </c>
      <c r="O179" s="210"/>
      <c r="P179" s="365">
        <f t="shared" si="11"/>
        <v>0</v>
      </c>
      <c r="Q179" s="365">
        <v>0</v>
      </c>
      <c r="R179" s="365">
        <f t="shared" si="12"/>
        <v>0</v>
      </c>
      <c r="S179" s="365">
        <v>0</v>
      </c>
      <c r="T179" s="366">
        <f t="shared" si="13"/>
        <v>0</v>
      </c>
      <c r="U179" s="162"/>
      <c r="V179" s="162"/>
      <c r="W179" s="162"/>
      <c r="X179" s="162"/>
      <c r="Y179" s="162"/>
      <c r="Z179" s="162"/>
      <c r="AA179" s="162"/>
      <c r="AB179" s="162"/>
      <c r="AC179" s="162"/>
      <c r="AD179" s="162"/>
      <c r="AE179" s="162"/>
      <c r="AR179" s="367" t="s">
        <v>201</v>
      </c>
      <c r="AT179" s="367" t="s">
        <v>158</v>
      </c>
      <c r="AU179" s="367" t="s">
        <v>73</v>
      </c>
      <c r="AY179" s="141" t="s">
        <v>156</v>
      </c>
      <c r="BE179" s="368">
        <f t="shared" si="14"/>
        <v>0</v>
      </c>
      <c r="BF179" s="368">
        <f t="shared" si="15"/>
        <v>0</v>
      </c>
      <c r="BG179" s="368">
        <f t="shared" si="16"/>
        <v>0</v>
      </c>
      <c r="BH179" s="368">
        <f t="shared" si="17"/>
        <v>0</v>
      </c>
      <c r="BI179" s="368">
        <f t="shared" si="18"/>
        <v>0</v>
      </c>
      <c r="BJ179" s="141" t="s">
        <v>81</v>
      </c>
      <c r="BK179" s="368">
        <f t="shared" si="19"/>
        <v>0</v>
      </c>
      <c r="BL179" s="141" t="s">
        <v>201</v>
      </c>
      <c r="BM179" s="367" t="s">
        <v>1429</v>
      </c>
    </row>
    <row r="180" spans="1:65" s="168" customFormat="1" ht="16.5" customHeight="1">
      <c r="A180" s="162"/>
      <c r="B180" s="163"/>
      <c r="C180" s="266" t="s">
        <v>418</v>
      </c>
      <c r="D180" s="266" t="s">
        <v>158</v>
      </c>
      <c r="E180" s="267" t="s">
        <v>645</v>
      </c>
      <c r="F180" s="268" t="s">
        <v>1430</v>
      </c>
      <c r="G180" s="269" t="s">
        <v>563</v>
      </c>
      <c r="H180" s="270">
        <v>1</v>
      </c>
      <c r="I180" s="87"/>
      <c r="J180" s="271">
        <f t="shared" si="10"/>
        <v>0</v>
      </c>
      <c r="K180" s="268" t="s">
        <v>1</v>
      </c>
      <c r="L180" s="163"/>
      <c r="M180" s="363" t="s">
        <v>1</v>
      </c>
      <c r="N180" s="364" t="s">
        <v>38</v>
      </c>
      <c r="O180" s="210"/>
      <c r="P180" s="365">
        <f t="shared" si="11"/>
        <v>0</v>
      </c>
      <c r="Q180" s="365">
        <v>0</v>
      </c>
      <c r="R180" s="365">
        <f t="shared" si="12"/>
        <v>0</v>
      </c>
      <c r="S180" s="365">
        <v>0</v>
      </c>
      <c r="T180" s="366">
        <f t="shared" si="13"/>
        <v>0</v>
      </c>
      <c r="U180" s="162"/>
      <c r="V180" s="162"/>
      <c r="W180" s="162"/>
      <c r="X180" s="162"/>
      <c r="Y180" s="162"/>
      <c r="Z180" s="162"/>
      <c r="AA180" s="162"/>
      <c r="AB180" s="162"/>
      <c r="AC180" s="162"/>
      <c r="AD180" s="162"/>
      <c r="AE180" s="162"/>
      <c r="AR180" s="367" t="s">
        <v>201</v>
      </c>
      <c r="AT180" s="367" t="s">
        <v>158</v>
      </c>
      <c r="AU180" s="367" t="s">
        <v>73</v>
      </c>
      <c r="AY180" s="141" t="s">
        <v>156</v>
      </c>
      <c r="BE180" s="368">
        <f t="shared" si="14"/>
        <v>0</v>
      </c>
      <c r="BF180" s="368">
        <f t="shared" si="15"/>
        <v>0</v>
      </c>
      <c r="BG180" s="368">
        <f t="shared" si="16"/>
        <v>0</v>
      </c>
      <c r="BH180" s="368">
        <f t="shared" si="17"/>
        <v>0</v>
      </c>
      <c r="BI180" s="368">
        <f t="shared" si="18"/>
        <v>0</v>
      </c>
      <c r="BJ180" s="141" t="s">
        <v>81</v>
      </c>
      <c r="BK180" s="368">
        <f t="shared" si="19"/>
        <v>0</v>
      </c>
      <c r="BL180" s="141" t="s">
        <v>201</v>
      </c>
      <c r="BM180" s="367" t="s">
        <v>1431</v>
      </c>
    </row>
    <row r="181" spans="1:65" s="168" customFormat="1" ht="16.5" customHeight="1">
      <c r="A181" s="162"/>
      <c r="B181" s="163"/>
      <c r="C181" s="266" t="s">
        <v>623</v>
      </c>
      <c r="D181" s="266" t="s">
        <v>158</v>
      </c>
      <c r="E181" s="267" t="s">
        <v>1432</v>
      </c>
      <c r="F181" s="268" t="s">
        <v>1433</v>
      </c>
      <c r="G181" s="269" t="s">
        <v>563</v>
      </c>
      <c r="H181" s="270">
        <v>1</v>
      </c>
      <c r="I181" s="87"/>
      <c r="J181" s="271">
        <f t="shared" si="10"/>
        <v>0</v>
      </c>
      <c r="K181" s="268" t="s">
        <v>1</v>
      </c>
      <c r="L181" s="163"/>
      <c r="M181" s="363" t="s">
        <v>1</v>
      </c>
      <c r="N181" s="364" t="s">
        <v>38</v>
      </c>
      <c r="O181" s="210"/>
      <c r="P181" s="365">
        <f t="shared" si="11"/>
        <v>0</v>
      </c>
      <c r="Q181" s="365">
        <v>0</v>
      </c>
      <c r="R181" s="365">
        <f t="shared" si="12"/>
        <v>0</v>
      </c>
      <c r="S181" s="365">
        <v>0</v>
      </c>
      <c r="T181" s="366">
        <f t="shared" si="13"/>
        <v>0</v>
      </c>
      <c r="U181" s="162"/>
      <c r="V181" s="162"/>
      <c r="W181" s="162"/>
      <c r="X181" s="162"/>
      <c r="Y181" s="162"/>
      <c r="Z181" s="162"/>
      <c r="AA181" s="162"/>
      <c r="AB181" s="162"/>
      <c r="AC181" s="162"/>
      <c r="AD181" s="162"/>
      <c r="AE181" s="162"/>
      <c r="AR181" s="367" t="s">
        <v>201</v>
      </c>
      <c r="AT181" s="367" t="s">
        <v>158</v>
      </c>
      <c r="AU181" s="367" t="s">
        <v>73</v>
      </c>
      <c r="AY181" s="141" t="s">
        <v>156</v>
      </c>
      <c r="BE181" s="368">
        <f t="shared" si="14"/>
        <v>0</v>
      </c>
      <c r="BF181" s="368">
        <f t="shared" si="15"/>
        <v>0</v>
      </c>
      <c r="BG181" s="368">
        <f t="shared" si="16"/>
        <v>0</v>
      </c>
      <c r="BH181" s="368">
        <f t="shared" si="17"/>
        <v>0</v>
      </c>
      <c r="BI181" s="368">
        <f t="shared" si="18"/>
        <v>0</v>
      </c>
      <c r="BJ181" s="141" t="s">
        <v>81</v>
      </c>
      <c r="BK181" s="368">
        <f t="shared" si="19"/>
        <v>0</v>
      </c>
      <c r="BL181" s="141" t="s">
        <v>201</v>
      </c>
      <c r="BM181" s="367" t="s">
        <v>1434</v>
      </c>
    </row>
    <row r="182" spans="1:65" s="260" customFormat="1" ht="25.9" customHeight="1">
      <c r="B182" s="356"/>
      <c r="D182" s="261" t="s">
        <v>72</v>
      </c>
      <c r="E182" s="262" t="s">
        <v>678</v>
      </c>
      <c r="F182" s="262" t="s">
        <v>679</v>
      </c>
      <c r="I182" s="79"/>
      <c r="J182" s="263">
        <f>BK182</f>
        <v>0</v>
      </c>
      <c r="L182" s="356"/>
      <c r="M182" s="357"/>
      <c r="N182" s="358"/>
      <c r="O182" s="358"/>
      <c r="P182" s="359">
        <f>P183</f>
        <v>0</v>
      </c>
      <c r="Q182" s="358"/>
      <c r="R182" s="359">
        <f>R183</f>
        <v>0</v>
      </c>
      <c r="S182" s="358"/>
      <c r="T182" s="360">
        <f>T183</f>
        <v>0</v>
      </c>
      <c r="AR182" s="261" t="s">
        <v>83</v>
      </c>
      <c r="AT182" s="361" t="s">
        <v>72</v>
      </c>
      <c r="AU182" s="361" t="s">
        <v>73</v>
      </c>
      <c r="AY182" s="261" t="s">
        <v>156</v>
      </c>
      <c r="BK182" s="362">
        <f>BK183</f>
        <v>0</v>
      </c>
    </row>
    <row r="183" spans="1:65" s="260" customFormat="1" ht="22.9" customHeight="1">
      <c r="B183" s="356"/>
      <c r="D183" s="261" t="s">
        <v>72</v>
      </c>
      <c r="E183" s="264" t="s">
        <v>872</v>
      </c>
      <c r="F183" s="264" t="s">
        <v>873</v>
      </c>
      <c r="I183" s="79"/>
      <c r="J183" s="265">
        <f>BK183</f>
        <v>0</v>
      </c>
      <c r="L183" s="356"/>
      <c r="M183" s="357"/>
      <c r="N183" s="358"/>
      <c r="O183" s="358"/>
      <c r="P183" s="359">
        <f>SUM(P184:P192)</f>
        <v>0</v>
      </c>
      <c r="Q183" s="358"/>
      <c r="R183" s="359">
        <f>SUM(R184:R192)</f>
        <v>0</v>
      </c>
      <c r="S183" s="358"/>
      <c r="T183" s="360">
        <f>SUM(T184:T192)</f>
        <v>0</v>
      </c>
      <c r="AR183" s="261" t="s">
        <v>83</v>
      </c>
      <c r="AT183" s="361" t="s">
        <v>72</v>
      </c>
      <c r="AU183" s="361" t="s">
        <v>81</v>
      </c>
      <c r="AY183" s="261" t="s">
        <v>156</v>
      </c>
      <c r="BK183" s="362">
        <f>SUM(BK184:BK192)</f>
        <v>0</v>
      </c>
    </row>
    <row r="184" spans="1:65" s="168" customFormat="1" ht="24.2" customHeight="1">
      <c r="A184" s="162"/>
      <c r="B184" s="163"/>
      <c r="C184" s="266" t="s">
        <v>424</v>
      </c>
      <c r="D184" s="266" t="s">
        <v>158</v>
      </c>
      <c r="E184" s="267" t="s">
        <v>875</v>
      </c>
      <c r="F184" s="268" t="s">
        <v>1435</v>
      </c>
      <c r="G184" s="269" t="s">
        <v>659</v>
      </c>
      <c r="H184" s="270">
        <v>0.46</v>
      </c>
      <c r="I184" s="87"/>
      <c r="J184" s="271">
        <f>ROUND(I184*H184,2)</f>
        <v>0</v>
      </c>
      <c r="K184" s="268" t="s">
        <v>1</v>
      </c>
      <c r="L184" s="163"/>
      <c r="M184" s="363" t="s">
        <v>1</v>
      </c>
      <c r="N184" s="364" t="s">
        <v>38</v>
      </c>
      <c r="O184" s="210"/>
      <c r="P184" s="365">
        <f>O184*H184</f>
        <v>0</v>
      </c>
      <c r="Q184" s="365">
        <v>0</v>
      </c>
      <c r="R184" s="365">
        <f>Q184*H184</f>
        <v>0</v>
      </c>
      <c r="S184" s="365">
        <v>0</v>
      </c>
      <c r="T184" s="366">
        <f>S184*H184</f>
        <v>0</v>
      </c>
      <c r="U184" s="162"/>
      <c r="V184" s="162"/>
      <c r="W184" s="162"/>
      <c r="X184" s="162"/>
      <c r="Y184" s="162"/>
      <c r="Z184" s="162"/>
      <c r="AA184" s="162"/>
      <c r="AB184" s="162"/>
      <c r="AC184" s="162"/>
      <c r="AD184" s="162"/>
      <c r="AE184" s="162"/>
      <c r="AR184" s="367" t="s">
        <v>201</v>
      </c>
      <c r="AT184" s="367" t="s">
        <v>158</v>
      </c>
      <c r="AU184" s="367" t="s">
        <v>83</v>
      </c>
      <c r="AY184" s="141" t="s">
        <v>156</v>
      </c>
      <c r="BE184" s="368">
        <f>IF(N184="základní",J184,0)</f>
        <v>0</v>
      </c>
      <c r="BF184" s="368">
        <f>IF(N184="snížená",J184,0)</f>
        <v>0</v>
      </c>
      <c r="BG184" s="368">
        <f>IF(N184="zákl. přenesená",J184,0)</f>
        <v>0</v>
      </c>
      <c r="BH184" s="368">
        <f>IF(N184="sníž. přenesená",J184,0)</f>
        <v>0</v>
      </c>
      <c r="BI184" s="368">
        <f>IF(N184="nulová",J184,0)</f>
        <v>0</v>
      </c>
      <c r="BJ184" s="141" t="s">
        <v>81</v>
      </c>
      <c r="BK184" s="368">
        <f>ROUND(I184*H184,2)</f>
        <v>0</v>
      </c>
      <c r="BL184" s="141" t="s">
        <v>201</v>
      </c>
      <c r="BM184" s="367" t="s">
        <v>1436</v>
      </c>
    </row>
    <row r="185" spans="1:65" s="272" customFormat="1">
      <c r="B185" s="369"/>
      <c r="D185" s="273" t="s">
        <v>164</v>
      </c>
      <c r="E185" s="274" t="s">
        <v>1</v>
      </c>
      <c r="F185" s="275" t="s">
        <v>1437</v>
      </c>
      <c r="H185" s="274" t="s">
        <v>1</v>
      </c>
      <c r="I185" s="96"/>
      <c r="L185" s="369"/>
      <c r="M185" s="370"/>
      <c r="N185" s="371"/>
      <c r="O185" s="371"/>
      <c r="P185" s="371"/>
      <c r="Q185" s="371"/>
      <c r="R185" s="371"/>
      <c r="S185" s="371"/>
      <c r="T185" s="372"/>
      <c r="AT185" s="274" t="s">
        <v>164</v>
      </c>
      <c r="AU185" s="274" t="s">
        <v>83</v>
      </c>
      <c r="AV185" s="272" t="s">
        <v>81</v>
      </c>
      <c r="AW185" s="272" t="s">
        <v>30</v>
      </c>
      <c r="AX185" s="272" t="s">
        <v>73</v>
      </c>
      <c r="AY185" s="274" t="s">
        <v>156</v>
      </c>
    </row>
    <row r="186" spans="1:65" s="276" customFormat="1">
      <c r="B186" s="373"/>
      <c r="D186" s="273" t="s">
        <v>164</v>
      </c>
      <c r="E186" s="277" t="s">
        <v>1</v>
      </c>
      <c r="F186" s="278" t="s">
        <v>1438</v>
      </c>
      <c r="H186" s="279">
        <v>0.46</v>
      </c>
      <c r="I186" s="102"/>
      <c r="L186" s="373"/>
      <c r="M186" s="374"/>
      <c r="N186" s="375"/>
      <c r="O186" s="375"/>
      <c r="P186" s="375"/>
      <c r="Q186" s="375"/>
      <c r="R186" s="375"/>
      <c r="S186" s="375"/>
      <c r="T186" s="376"/>
      <c r="AT186" s="277" t="s">
        <v>164</v>
      </c>
      <c r="AU186" s="277" t="s">
        <v>83</v>
      </c>
      <c r="AV186" s="276" t="s">
        <v>83</v>
      </c>
      <c r="AW186" s="276" t="s">
        <v>30</v>
      </c>
      <c r="AX186" s="276" t="s">
        <v>73</v>
      </c>
      <c r="AY186" s="277" t="s">
        <v>156</v>
      </c>
    </row>
    <row r="187" spans="1:65" s="280" customFormat="1">
      <c r="B187" s="377"/>
      <c r="D187" s="273" t="s">
        <v>164</v>
      </c>
      <c r="E187" s="281" t="s">
        <v>1</v>
      </c>
      <c r="F187" s="282" t="s">
        <v>167</v>
      </c>
      <c r="H187" s="283">
        <v>0.46</v>
      </c>
      <c r="I187" s="108"/>
      <c r="L187" s="377"/>
      <c r="M187" s="378"/>
      <c r="N187" s="379"/>
      <c r="O187" s="379"/>
      <c r="P187" s="379"/>
      <c r="Q187" s="379"/>
      <c r="R187" s="379"/>
      <c r="S187" s="379"/>
      <c r="T187" s="380"/>
      <c r="AT187" s="281" t="s">
        <v>164</v>
      </c>
      <c r="AU187" s="281" t="s">
        <v>83</v>
      </c>
      <c r="AV187" s="280" t="s">
        <v>163</v>
      </c>
      <c r="AW187" s="280" t="s">
        <v>30</v>
      </c>
      <c r="AX187" s="280" t="s">
        <v>81</v>
      </c>
      <c r="AY187" s="281" t="s">
        <v>156</v>
      </c>
    </row>
    <row r="188" spans="1:65" s="168" customFormat="1" ht="24.2" customHeight="1">
      <c r="A188" s="162"/>
      <c r="B188" s="163"/>
      <c r="C188" s="266" t="s">
        <v>632</v>
      </c>
      <c r="D188" s="266" t="s">
        <v>158</v>
      </c>
      <c r="E188" s="267" t="s">
        <v>1139</v>
      </c>
      <c r="F188" s="268" t="s">
        <v>1439</v>
      </c>
      <c r="G188" s="269" t="s">
        <v>659</v>
      </c>
      <c r="H188" s="270">
        <v>1.9550000000000001</v>
      </c>
      <c r="I188" s="87"/>
      <c r="J188" s="271">
        <f>ROUND(I188*H188,2)</f>
        <v>0</v>
      </c>
      <c r="K188" s="268" t="s">
        <v>1</v>
      </c>
      <c r="L188" s="163"/>
      <c r="M188" s="363" t="s">
        <v>1</v>
      </c>
      <c r="N188" s="364" t="s">
        <v>38</v>
      </c>
      <c r="O188" s="210"/>
      <c r="P188" s="365">
        <f>O188*H188</f>
        <v>0</v>
      </c>
      <c r="Q188" s="365">
        <v>0</v>
      </c>
      <c r="R188" s="365">
        <f>Q188*H188</f>
        <v>0</v>
      </c>
      <c r="S188" s="365">
        <v>0</v>
      </c>
      <c r="T188" s="366">
        <f>S188*H188</f>
        <v>0</v>
      </c>
      <c r="U188" s="162"/>
      <c r="V188" s="162"/>
      <c r="W188" s="162"/>
      <c r="X188" s="162"/>
      <c r="Y188" s="162"/>
      <c r="Z188" s="162"/>
      <c r="AA188" s="162"/>
      <c r="AB188" s="162"/>
      <c r="AC188" s="162"/>
      <c r="AD188" s="162"/>
      <c r="AE188" s="162"/>
      <c r="AR188" s="367" t="s">
        <v>201</v>
      </c>
      <c r="AT188" s="367" t="s">
        <v>158</v>
      </c>
      <c r="AU188" s="367" t="s">
        <v>83</v>
      </c>
      <c r="AY188" s="141" t="s">
        <v>156</v>
      </c>
      <c r="BE188" s="368">
        <f>IF(N188="základní",J188,0)</f>
        <v>0</v>
      </c>
      <c r="BF188" s="368">
        <f>IF(N188="snížená",J188,0)</f>
        <v>0</v>
      </c>
      <c r="BG188" s="368">
        <f>IF(N188="zákl. přenesená",J188,0)</f>
        <v>0</v>
      </c>
      <c r="BH188" s="368">
        <f>IF(N188="sníž. přenesená",J188,0)</f>
        <v>0</v>
      </c>
      <c r="BI188" s="368">
        <f>IF(N188="nulová",J188,0)</f>
        <v>0</v>
      </c>
      <c r="BJ188" s="141" t="s">
        <v>81</v>
      </c>
      <c r="BK188" s="368">
        <f>ROUND(I188*H188,2)</f>
        <v>0</v>
      </c>
      <c r="BL188" s="141" t="s">
        <v>201</v>
      </c>
      <c r="BM188" s="367" t="s">
        <v>1440</v>
      </c>
    </row>
    <row r="189" spans="1:65" s="168" customFormat="1" ht="29.25">
      <c r="A189" s="162"/>
      <c r="B189" s="163"/>
      <c r="C189" s="162"/>
      <c r="D189" s="273" t="s">
        <v>273</v>
      </c>
      <c r="E189" s="162"/>
      <c r="F189" s="290" t="s">
        <v>565</v>
      </c>
      <c r="G189" s="162"/>
      <c r="H189" s="162"/>
      <c r="I189" s="116"/>
      <c r="J189" s="162"/>
      <c r="K189" s="162"/>
      <c r="L189" s="163"/>
      <c r="M189" s="381"/>
      <c r="N189" s="382"/>
      <c r="O189" s="210"/>
      <c r="P189" s="210"/>
      <c r="Q189" s="210"/>
      <c r="R189" s="210"/>
      <c r="S189" s="210"/>
      <c r="T189" s="211"/>
      <c r="U189" s="162"/>
      <c r="V189" s="162"/>
      <c r="W189" s="162"/>
      <c r="X189" s="162"/>
      <c r="Y189" s="162"/>
      <c r="Z189" s="162"/>
      <c r="AA189" s="162"/>
      <c r="AB189" s="162"/>
      <c r="AC189" s="162"/>
      <c r="AD189" s="162"/>
      <c r="AE189" s="162"/>
      <c r="AT189" s="141" t="s">
        <v>273</v>
      </c>
      <c r="AU189" s="141" t="s">
        <v>83</v>
      </c>
    </row>
    <row r="190" spans="1:65" s="272" customFormat="1">
      <c r="B190" s="369"/>
      <c r="D190" s="273" t="s">
        <v>164</v>
      </c>
      <c r="E190" s="274" t="s">
        <v>1</v>
      </c>
      <c r="F190" s="275" t="s">
        <v>882</v>
      </c>
      <c r="H190" s="274" t="s">
        <v>1</v>
      </c>
      <c r="I190" s="96"/>
      <c r="L190" s="369"/>
      <c r="M190" s="370"/>
      <c r="N190" s="371"/>
      <c r="O190" s="371"/>
      <c r="P190" s="371"/>
      <c r="Q190" s="371"/>
      <c r="R190" s="371"/>
      <c r="S190" s="371"/>
      <c r="T190" s="372"/>
      <c r="AT190" s="274" t="s">
        <v>164</v>
      </c>
      <c r="AU190" s="274" t="s">
        <v>83</v>
      </c>
      <c r="AV190" s="272" t="s">
        <v>81</v>
      </c>
      <c r="AW190" s="272" t="s">
        <v>30</v>
      </c>
      <c r="AX190" s="272" t="s">
        <v>73</v>
      </c>
      <c r="AY190" s="274" t="s">
        <v>156</v>
      </c>
    </row>
    <row r="191" spans="1:65" s="276" customFormat="1">
      <c r="B191" s="373"/>
      <c r="D191" s="273" t="s">
        <v>164</v>
      </c>
      <c r="E191" s="277" t="s">
        <v>1</v>
      </c>
      <c r="F191" s="278" t="s">
        <v>1441</v>
      </c>
      <c r="H191" s="279">
        <v>1.9550000000000001</v>
      </c>
      <c r="I191" s="102"/>
      <c r="L191" s="373"/>
      <c r="M191" s="374"/>
      <c r="N191" s="375"/>
      <c r="O191" s="375"/>
      <c r="P191" s="375"/>
      <c r="Q191" s="375"/>
      <c r="R191" s="375"/>
      <c r="S191" s="375"/>
      <c r="T191" s="376"/>
      <c r="AT191" s="277" t="s">
        <v>164</v>
      </c>
      <c r="AU191" s="277" t="s">
        <v>83</v>
      </c>
      <c r="AV191" s="276" t="s">
        <v>83</v>
      </c>
      <c r="AW191" s="276" t="s">
        <v>30</v>
      </c>
      <c r="AX191" s="276" t="s">
        <v>73</v>
      </c>
      <c r="AY191" s="277" t="s">
        <v>156</v>
      </c>
    </row>
    <row r="192" spans="1:65" s="280" customFormat="1">
      <c r="B192" s="377"/>
      <c r="D192" s="273" t="s">
        <v>164</v>
      </c>
      <c r="E192" s="281" t="s">
        <v>1</v>
      </c>
      <c r="F192" s="282" t="s">
        <v>167</v>
      </c>
      <c r="H192" s="283">
        <v>1.9550000000000001</v>
      </c>
      <c r="I192" s="108"/>
      <c r="L192" s="377"/>
      <c r="M192" s="390"/>
      <c r="N192" s="391"/>
      <c r="O192" s="391"/>
      <c r="P192" s="391"/>
      <c r="Q192" s="391"/>
      <c r="R192" s="391"/>
      <c r="S192" s="391"/>
      <c r="T192" s="392"/>
      <c r="AT192" s="281" t="s">
        <v>164</v>
      </c>
      <c r="AU192" s="281" t="s">
        <v>83</v>
      </c>
      <c r="AV192" s="280" t="s">
        <v>163</v>
      </c>
      <c r="AW192" s="280" t="s">
        <v>30</v>
      </c>
      <c r="AX192" s="280" t="s">
        <v>81</v>
      </c>
      <c r="AY192" s="281" t="s">
        <v>156</v>
      </c>
    </row>
    <row r="193" spans="1:31" s="168" customFormat="1" ht="6.95" customHeight="1">
      <c r="A193" s="162"/>
      <c r="B193" s="189"/>
      <c r="C193" s="190"/>
      <c r="D193" s="190"/>
      <c r="E193" s="190"/>
      <c r="F193" s="190"/>
      <c r="G193" s="190"/>
      <c r="H193" s="190"/>
      <c r="I193" s="306"/>
      <c r="J193" s="190"/>
      <c r="K193" s="190"/>
      <c r="L193" s="163"/>
      <c r="M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62"/>
      <c r="Y193" s="162"/>
      <c r="Z193" s="162"/>
      <c r="AA193" s="162"/>
      <c r="AB193" s="162"/>
      <c r="AC193" s="162"/>
      <c r="AD193" s="162"/>
      <c r="AE193" s="162"/>
    </row>
  </sheetData>
  <sheetProtection algorithmName="SHA-512" hashValue="lso7ObDKb7RyaCt+XYZrFUj4ufIAhCaMIK+pinQk+sMH6E7AhuB+BL5YXFKPGlsI9c5q+uNHwj1Xn+jTcp8nmw==" saltValue="Agpp0g54sdJDfs8PXbmfVg==" spinCount="100000" sheet="1" objects="1" scenarios="1"/>
  <autoFilter ref="C117:K192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28"/>
  <sheetViews>
    <sheetView showGridLines="0" topLeftCell="A92" workbookViewId="0">
      <selection activeCell="J104" sqref="J104:AF104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101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1442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ROUND(J116,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ROUND((SUM(BE116:BE127)),  2)</f>
        <v>0</v>
      </c>
      <c r="G33" s="162"/>
      <c r="H33" s="162"/>
      <c r="I33" s="301">
        <v>0.21</v>
      </c>
      <c r="J33" s="326">
        <f>ROUND(((SUM(BE116:BE127))*I33),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ROUND((SUM(BF116:BF127)),  2)</f>
        <v>0</v>
      </c>
      <c r="G34" s="162"/>
      <c r="H34" s="162"/>
      <c r="I34" s="301">
        <v>0.15</v>
      </c>
      <c r="J34" s="326">
        <f>ROUND(((SUM(BF116:BF127))*I34),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ROUND((SUM(BG116:BG127)),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ROUND((SUM(BH116:BH127)),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ROUND((SUM(BI116:BI127)),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06.1 - RVZT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J116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168" customFormat="1" ht="21.75" customHeight="1">
      <c r="A97" s="162"/>
      <c r="B97" s="163"/>
      <c r="C97" s="162"/>
      <c r="D97" s="162"/>
      <c r="E97" s="162"/>
      <c r="F97" s="162"/>
      <c r="G97" s="162"/>
      <c r="H97" s="162"/>
      <c r="I97" s="116"/>
      <c r="J97" s="162"/>
      <c r="K97" s="162"/>
      <c r="L97" s="184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  <c r="AC97" s="162"/>
      <c r="AD97" s="162"/>
      <c r="AE97" s="162"/>
    </row>
    <row r="98" spans="1:31" s="168" customFormat="1" ht="6.95" customHeight="1">
      <c r="A98" s="162"/>
      <c r="B98" s="189"/>
      <c r="C98" s="190"/>
      <c r="D98" s="190"/>
      <c r="E98" s="190"/>
      <c r="F98" s="190"/>
      <c r="G98" s="190"/>
      <c r="H98" s="190"/>
      <c r="I98" s="306"/>
      <c r="J98" s="190"/>
      <c r="K98" s="190"/>
      <c r="L98" s="184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  <c r="AC98" s="162"/>
      <c r="AD98" s="162"/>
      <c r="AE98" s="162"/>
    </row>
    <row r="102" spans="1:31" s="168" customFormat="1" ht="6.95" customHeight="1">
      <c r="A102" s="162"/>
      <c r="B102" s="191"/>
      <c r="C102" s="192"/>
      <c r="D102" s="192"/>
      <c r="E102" s="192"/>
      <c r="F102" s="192"/>
      <c r="G102" s="192"/>
      <c r="H102" s="192"/>
      <c r="I102" s="307"/>
      <c r="J102" s="192" t="s">
        <v>103</v>
      </c>
      <c r="K102" s="192"/>
      <c r="L102" s="184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/>
    </row>
    <row r="103" spans="1:31" s="168" customFormat="1" ht="24.95" customHeight="1">
      <c r="A103" s="162"/>
      <c r="B103" s="163"/>
      <c r="C103" s="145" t="s">
        <v>141</v>
      </c>
      <c r="D103" s="162"/>
      <c r="E103" s="162"/>
      <c r="F103" s="162"/>
      <c r="G103" s="162"/>
      <c r="H103" s="162"/>
      <c r="I103" s="116"/>
      <c r="J103" s="162"/>
      <c r="K103" s="162"/>
      <c r="L103" s="184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/>
    </row>
    <row r="104" spans="1:31" s="168" customFormat="1" ht="6.95" customHeight="1">
      <c r="A104" s="162"/>
      <c r="B104" s="163"/>
      <c r="C104" s="162"/>
      <c r="D104" s="162"/>
      <c r="E104" s="162"/>
      <c r="F104" s="162"/>
      <c r="G104" s="162"/>
      <c r="H104" s="162"/>
      <c r="I104" s="116"/>
      <c r="J104" s="162"/>
      <c r="K104" s="162"/>
      <c r="L104" s="184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/>
    </row>
    <row r="105" spans="1:31" s="168" customFormat="1" ht="12" customHeight="1">
      <c r="A105" s="162"/>
      <c r="B105" s="163"/>
      <c r="C105" s="154" t="s">
        <v>16</v>
      </c>
      <c r="D105" s="162"/>
      <c r="E105" s="162"/>
      <c r="F105" s="162"/>
      <c r="G105" s="162"/>
      <c r="H105" s="162"/>
      <c r="I105" s="116"/>
      <c r="J105" s="162"/>
      <c r="K105" s="162"/>
      <c r="L105" s="184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</row>
    <row r="106" spans="1:31" s="168" customFormat="1" ht="26.25" customHeight="1">
      <c r="A106" s="162"/>
      <c r="B106" s="163"/>
      <c r="C106" s="162"/>
      <c r="D106" s="162"/>
      <c r="E106" s="313" t="str">
        <f>E7</f>
        <v>Snížení energetické náročnost budovy školy gymnázia SOŠ a VOŠ,Nový Bydžov</v>
      </c>
      <c r="F106" s="314"/>
      <c r="G106" s="314"/>
      <c r="H106" s="314"/>
      <c r="I106" s="116"/>
      <c r="J106" s="162"/>
      <c r="K106" s="162"/>
      <c r="L106" s="184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</row>
    <row r="107" spans="1:31" s="168" customFormat="1" ht="12" customHeight="1">
      <c r="A107" s="162"/>
      <c r="B107" s="163"/>
      <c r="C107" s="154" t="s">
        <v>115</v>
      </c>
      <c r="D107" s="162"/>
      <c r="E107" s="162"/>
      <c r="F107" s="162"/>
      <c r="G107" s="162"/>
      <c r="H107" s="162"/>
      <c r="I107" s="116"/>
      <c r="J107" s="162"/>
      <c r="K107" s="162"/>
      <c r="L107" s="184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</row>
    <row r="108" spans="1:31" s="168" customFormat="1" ht="16.5" customHeight="1">
      <c r="A108" s="162"/>
      <c r="B108" s="163"/>
      <c r="C108" s="162"/>
      <c r="D108" s="162"/>
      <c r="E108" s="198" t="str">
        <f>E9</f>
        <v>06.1 - RVZT</v>
      </c>
      <c r="F108" s="315"/>
      <c r="G108" s="315"/>
      <c r="H108" s="315"/>
      <c r="I108" s="116"/>
      <c r="J108" s="162"/>
      <c r="K108" s="162"/>
      <c r="L108" s="184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</row>
    <row r="109" spans="1:31" s="168" customFormat="1" ht="6.95" customHeight="1">
      <c r="A109" s="162"/>
      <c r="B109" s="163"/>
      <c r="C109" s="162"/>
      <c r="D109" s="162"/>
      <c r="E109" s="162"/>
      <c r="F109" s="162"/>
      <c r="G109" s="162"/>
      <c r="H109" s="162"/>
      <c r="I109" s="116"/>
      <c r="J109" s="162"/>
      <c r="K109" s="162"/>
      <c r="L109" s="184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/>
    </row>
    <row r="110" spans="1:31" s="168" customFormat="1" ht="12" customHeight="1">
      <c r="A110" s="162"/>
      <c r="B110" s="163"/>
      <c r="C110" s="154" t="s">
        <v>20</v>
      </c>
      <c r="D110" s="162"/>
      <c r="E110" s="162"/>
      <c r="F110" s="155" t="str">
        <f>F12</f>
        <v xml:space="preserve"> </v>
      </c>
      <c r="G110" s="162"/>
      <c r="H110" s="162"/>
      <c r="I110" s="297" t="s">
        <v>22</v>
      </c>
      <c r="J110" s="316" t="str">
        <f>IF(J12="","",J12)</f>
        <v>25. 3. 2022</v>
      </c>
      <c r="K110" s="162"/>
      <c r="L110" s="184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</row>
    <row r="111" spans="1:31" s="168" customFormat="1" ht="6.95" customHeight="1">
      <c r="A111" s="162"/>
      <c r="B111" s="163"/>
      <c r="C111" s="162"/>
      <c r="D111" s="162"/>
      <c r="E111" s="162"/>
      <c r="F111" s="162"/>
      <c r="G111" s="162"/>
      <c r="H111" s="162"/>
      <c r="I111" s="116"/>
      <c r="J111" s="162"/>
      <c r="K111" s="162"/>
      <c r="L111" s="184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</row>
    <row r="112" spans="1:31" s="168" customFormat="1" ht="15.2" customHeight="1">
      <c r="A112" s="162"/>
      <c r="B112" s="163"/>
      <c r="C112" s="154" t="s">
        <v>24</v>
      </c>
      <c r="D112" s="162"/>
      <c r="E112" s="162"/>
      <c r="F112" s="155" t="str">
        <f>E15</f>
        <v xml:space="preserve"> </v>
      </c>
      <c r="G112" s="162"/>
      <c r="H112" s="162"/>
      <c r="I112" s="297" t="s">
        <v>29</v>
      </c>
      <c r="J112" s="335" t="str">
        <f>E21</f>
        <v xml:space="preserve"> </v>
      </c>
      <c r="K112" s="16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5" s="168" customFormat="1" ht="15.2" customHeight="1">
      <c r="A113" s="162"/>
      <c r="B113" s="163"/>
      <c r="C113" s="154" t="s">
        <v>27</v>
      </c>
      <c r="D113" s="162"/>
      <c r="E113" s="162"/>
      <c r="F113" s="155" t="str">
        <f>IF(E18="","",E18)</f>
        <v>Vyplň údaj</v>
      </c>
      <c r="G113" s="162"/>
      <c r="H113" s="162"/>
      <c r="I113" s="297" t="s">
        <v>31</v>
      </c>
      <c r="J113" s="335" t="str">
        <f>E24</f>
        <v xml:space="preserve"> </v>
      </c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168" customFormat="1" ht="10.35" customHeight="1">
      <c r="A114" s="162"/>
      <c r="B114" s="163"/>
      <c r="C114" s="162"/>
      <c r="D114" s="162"/>
      <c r="E114" s="162"/>
      <c r="F114" s="162"/>
      <c r="G114" s="162"/>
      <c r="H114" s="162"/>
      <c r="I114" s="116"/>
      <c r="J114" s="162"/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5" s="352" customFormat="1" ht="29.25" customHeight="1">
      <c r="A115" s="349"/>
      <c r="B115" s="350"/>
      <c r="C115" s="256" t="s">
        <v>142</v>
      </c>
      <c r="D115" s="257" t="s">
        <v>58</v>
      </c>
      <c r="E115" s="257" t="s">
        <v>54</v>
      </c>
      <c r="F115" s="257" t="s">
        <v>55</v>
      </c>
      <c r="G115" s="257" t="s">
        <v>143</v>
      </c>
      <c r="H115" s="257" t="s">
        <v>144</v>
      </c>
      <c r="I115" s="311" t="s">
        <v>145</v>
      </c>
      <c r="J115" s="257" t="s">
        <v>119</v>
      </c>
      <c r="K115" s="258" t="s">
        <v>146</v>
      </c>
      <c r="L115" s="351"/>
      <c r="M115" s="219" t="s">
        <v>1</v>
      </c>
      <c r="N115" s="220" t="s">
        <v>37</v>
      </c>
      <c r="O115" s="220" t="s">
        <v>147</v>
      </c>
      <c r="P115" s="220" t="s">
        <v>148</v>
      </c>
      <c r="Q115" s="220" t="s">
        <v>149</v>
      </c>
      <c r="R115" s="220" t="s">
        <v>150</v>
      </c>
      <c r="S115" s="220" t="s">
        <v>151</v>
      </c>
      <c r="T115" s="221" t="s">
        <v>152</v>
      </c>
      <c r="U115" s="349"/>
      <c r="V115" s="349"/>
      <c r="W115" s="349"/>
      <c r="X115" s="349"/>
      <c r="Y115" s="349"/>
      <c r="Z115" s="349"/>
      <c r="AA115" s="349"/>
      <c r="AB115" s="349"/>
      <c r="AC115" s="349"/>
      <c r="AD115" s="349"/>
      <c r="AE115" s="349"/>
    </row>
    <row r="116" spans="1:65" s="168" customFormat="1" ht="22.9" customHeight="1">
      <c r="A116" s="162"/>
      <c r="B116" s="163"/>
      <c r="C116" s="227" t="s">
        <v>153</v>
      </c>
      <c r="D116" s="162"/>
      <c r="E116" s="162"/>
      <c r="F116" s="162"/>
      <c r="G116" s="162"/>
      <c r="H116" s="162"/>
      <c r="I116" s="116"/>
      <c r="J116" s="259">
        <f>BK116</f>
        <v>0</v>
      </c>
      <c r="K116" s="162"/>
      <c r="L116" s="163"/>
      <c r="M116" s="222"/>
      <c r="N116" s="206"/>
      <c r="O116" s="223"/>
      <c r="P116" s="353">
        <f>SUM(P117:P127)</f>
        <v>0</v>
      </c>
      <c r="Q116" s="223"/>
      <c r="R116" s="353">
        <f>SUM(R117:R127)</f>
        <v>0</v>
      </c>
      <c r="S116" s="223"/>
      <c r="T116" s="354">
        <f>SUM(T117:T127)</f>
        <v>0</v>
      </c>
      <c r="U116" s="162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  <c r="AT116" s="141" t="s">
        <v>72</v>
      </c>
      <c r="AU116" s="141" t="s">
        <v>121</v>
      </c>
      <c r="BK116" s="355">
        <f>SUM(BK117:BK127)</f>
        <v>0</v>
      </c>
    </row>
    <row r="117" spans="1:65" s="168" customFormat="1" ht="16.5" customHeight="1">
      <c r="A117" s="162"/>
      <c r="B117" s="163"/>
      <c r="C117" s="266" t="s">
        <v>81</v>
      </c>
      <c r="D117" s="266" t="s">
        <v>158</v>
      </c>
      <c r="E117" s="267" t="s">
        <v>1342</v>
      </c>
      <c r="F117" s="268" t="s">
        <v>1443</v>
      </c>
      <c r="G117" s="269" t="s">
        <v>910</v>
      </c>
      <c r="H117" s="270">
        <v>26</v>
      </c>
      <c r="I117" s="87"/>
      <c r="J117" s="271">
        <f t="shared" ref="J117:J126" si="0">ROUND(I117*H117,2)</f>
        <v>0</v>
      </c>
      <c r="K117" s="268" t="s">
        <v>1</v>
      </c>
      <c r="L117" s="163"/>
      <c r="M117" s="363" t="s">
        <v>1</v>
      </c>
      <c r="N117" s="364" t="s">
        <v>38</v>
      </c>
      <c r="O117" s="210"/>
      <c r="P117" s="365">
        <f t="shared" ref="P117:P126" si="1">O117*H117</f>
        <v>0</v>
      </c>
      <c r="Q117" s="365">
        <v>0</v>
      </c>
      <c r="R117" s="365">
        <f t="shared" ref="R117:R126" si="2">Q117*H117</f>
        <v>0</v>
      </c>
      <c r="S117" s="365">
        <v>0</v>
      </c>
      <c r="T117" s="366">
        <f t="shared" ref="T117:T126" si="3">S117*H117</f>
        <v>0</v>
      </c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  <c r="AR117" s="367" t="s">
        <v>163</v>
      </c>
      <c r="AT117" s="367" t="s">
        <v>158</v>
      </c>
      <c r="AU117" s="367" t="s">
        <v>73</v>
      </c>
      <c r="AY117" s="141" t="s">
        <v>156</v>
      </c>
      <c r="BE117" s="368">
        <f t="shared" ref="BE117:BE126" si="4">IF(N117="základní",J117,0)</f>
        <v>0</v>
      </c>
      <c r="BF117" s="368">
        <f t="shared" ref="BF117:BF126" si="5">IF(N117="snížená",J117,0)</f>
        <v>0</v>
      </c>
      <c r="BG117" s="368">
        <f t="shared" ref="BG117:BG126" si="6">IF(N117="zákl. přenesená",J117,0)</f>
        <v>0</v>
      </c>
      <c r="BH117" s="368">
        <f t="shared" ref="BH117:BH126" si="7">IF(N117="sníž. přenesená",J117,0)</f>
        <v>0</v>
      </c>
      <c r="BI117" s="368">
        <f t="shared" ref="BI117:BI126" si="8">IF(N117="nulová",J117,0)</f>
        <v>0</v>
      </c>
      <c r="BJ117" s="141" t="s">
        <v>81</v>
      </c>
      <c r="BK117" s="368">
        <f t="shared" ref="BK117:BK126" si="9">ROUND(I117*H117,2)</f>
        <v>0</v>
      </c>
      <c r="BL117" s="141" t="s">
        <v>163</v>
      </c>
      <c r="BM117" s="367" t="s">
        <v>83</v>
      </c>
    </row>
    <row r="118" spans="1:65" s="168" customFormat="1" ht="16.5" customHeight="1">
      <c r="A118" s="162"/>
      <c r="B118" s="163"/>
      <c r="C118" s="266" t="s">
        <v>83</v>
      </c>
      <c r="D118" s="266" t="s">
        <v>158</v>
      </c>
      <c r="E118" s="267" t="s">
        <v>1345</v>
      </c>
      <c r="F118" s="268" t="s">
        <v>1444</v>
      </c>
      <c r="G118" s="269" t="s">
        <v>1268</v>
      </c>
      <c r="H118" s="270">
        <v>1</v>
      </c>
      <c r="I118" s="87"/>
      <c r="J118" s="271">
        <f t="shared" si="0"/>
        <v>0</v>
      </c>
      <c r="K118" s="268" t="s">
        <v>1</v>
      </c>
      <c r="L118" s="163"/>
      <c r="M118" s="363" t="s">
        <v>1</v>
      </c>
      <c r="N118" s="364" t="s">
        <v>38</v>
      </c>
      <c r="O118" s="210"/>
      <c r="P118" s="365">
        <f t="shared" si="1"/>
        <v>0</v>
      </c>
      <c r="Q118" s="365">
        <v>0</v>
      </c>
      <c r="R118" s="365">
        <f t="shared" si="2"/>
        <v>0</v>
      </c>
      <c r="S118" s="365">
        <v>0</v>
      </c>
      <c r="T118" s="366">
        <f t="shared" si="3"/>
        <v>0</v>
      </c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  <c r="AR118" s="367" t="s">
        <v>163</v>
      </c>
      <c r="AT118" s="367" t="s">
        <v>158</v>
      </c>
      <c r="AU118" s="367" t="s">
        <v>73</v>
      </c>
      <c r="AY118" s="141" t="s">
        <v>156</v>
      </c>
      <c r="BE118" s="368">
        <f t="shared" si="4"/>
        <v>0</v>
      </c>
      <c r="BF118" s="368">
        <f t="shared" si="5"/>
        <v>0</v>
      </c>
      <c r="BG118" s="368">
        <f t="shared" si="6"/>
        <v>0</v>
      </c>
      <c r="BH118" s="368">
        <f t="shared" si="7"/>
        <v>0</v>
      </c>
      <c r="BI118" s="368">
        <f t="shared" si="8"/>
        <v>0</v>
      </c>
      <c r="BJ118" s="141" t="s">
        <v>81</v>
      </c>
      <c r="BK118" s="368">
        <f t="shared" si="9"/>
        <v>0</v>
      </c>
      <c r="BL118" s="141" t="s">
        <v>163</v>
      </c>
      <c r="BM118" s="367" t="s">
        <v>163</v>
      </c>
    </row>
    <row r="119" spans="1:65" s="168" customFormat="1" ht="16.5" customHeight="1">
      <c r="A119" s="162"/>
      <c r="B119" s="163"/>
      <c r="C119" s="266" t="s">
        <v>170</v>
      </c>
      <c r="D119" s="266" t="s">
        <v>158</v>
      </c>
      <c r="E119" s="267" t="s">
        <v>1348</v>
      </c>
      <c r="F119" s="268" t="s">
        <v>1445</v>
      </c>
      <c r="G119" s="269" t="s">
        <v>1268</v>
      </c>
      <c r="H119" s="270">
        <v>3</v>
      </c>
      <c r="I119" s="87"/>
      <c r="J119" s="271">
        <f t="shared" si="0"/>
        <v>0</v>
      </c>
      <c r="K119" s="268" t="s">
        <v>1</v>
      </c>
      <c r="L119" s="163"/>
      <c r="M119" s="363" t="s">
        <v>1</v>
      </c>
      <c r="N119" s="364" t="s">
        <v>38</v>
      </c>
      <c r="O119" s="210"/>
      <c r="P119" s="365">
        <f t="shared" si="1"/>
        <v>0</v>
      </c>
      <c r="Q119" s="365">
        <v>0</v>
      </c>
      <c r="R119" s="365">
        <f t="shared" si="2"/>
        <v>0</v>
      </c>
      <c r="S119" s="365">
        <v>0</v>
      </c>
      <c r="T119" s="366">
        <f t="shared" si="3"/>
        <v>0</v>
      </c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  <c r="AR119" s="367" t="s">
        <v>163</v>
      </c>
      <c r="AT119" s="367" t="s">
        <v>158</v>
      </c>
      <c r="AU119" s="367" t="s">
        <v>73</v>
      </c>
      <c r="AY119" s="141" t="s">
        <v>156</v>
      </c>
      <c r="BE119" s="368">
        <f t="shared" si="4"/>
        <v>0</v>
      </c>
      <c r="BF119" s="368">
        <f t="shared" si="5"/>
        <v>0</v>
      </c>
      <c r="BG119" s="368">
        <f t="shared" si="6"/>
        <v>0</v>
      </c>
      <c r="BH119" s="368">
        <f t="shared" si="7"/>
        <v>0</v>
      </c>
      <c r="BI119" s="368">
        <f t="shared" si="8"/>
        <v>0</v>
      </c>
      <c r="BJ119" s="141" t="s">
        <v>81</v>
      </c>
      <c r="BK119" s="368">
        <f t="shared" si="9"/>
        <v>0</v>
      </c>
      <c r="BL119" s="141" t="s">
        <v>163</v>
      </c>
      <c r="BM119" s="367" t="s">
        <v>173</v>
      </c>
    </row>
    <row r="120" spans="1:65" s="168" customFormat="1" ht="16.5" customHeight="1">
      <c r="A120" s="162"/>
      <c r="B120" s="163"/>
      <c r="C120" s="266" t="s">
        <v>163</v>
      </c>
      <c r="D120" s="266" t="s">
        <v>158</v>
      </c>
      <c r="E120" s="267" t="s">
        <v>1351</v>
      </c>
      <c r="F120" s="268" t="s">
        <v>1446</v>
      </c>
      <c r="G120" s="269" t="s">
        <v>1268</v>
      </c>
      <c r="H120" s="270">
        <v>1</v>
      </c>
      <c r="I120" s="87"/>
      <c r="J120" s="271">
        <f t="shared" si="0"/>
        <v>0</v>
      </c>
      <c r="K120" s="268" t="s">
        <v>1</v>
      </c>
      <c r="L120" s="163"/>
      <c r="M120" s="363" t="s">
        <v>1</v>
      </c>
      <c r="N120" s="364" t="s">
        <v>38</v>
      </c>
      <c r="O120" s="210"/>
      <c r="P120" s="365">
        <f t="shared" si="1"/>
        <v>0</v>
      </c>
      <c r="Q120" s="365">
        <v>0</v>
      </c>
      <c r="R120" s="365">
        <f t="shared" si="2"/>
        <v>0</v>
      </c>
      <c r="S120" s="365">
        <v>0</v>
      </c>
      <c r="T120" s="366">
        <f t="shared" si="3"/>
        <v>0</v>
      </c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  <c r="AR120" s="367" t="s">
        <v>163</v>
      </c>
      <c r="AT120" s="367" t="s">
        <v>158</v>
      </c>
      <c r="AU120" s="367" t="s">
        <v>73</v>
      </c>
      <c r="AY120" s="141" t="s">
        <v>156</v>
      </c>
      <c r="BE120" s="368">
        <f t="shared" si="4"/>
        <v>0</v>
      </c>
      <c r="BF120" s="368">
        <f t="shared" si="5"/>
        <v>0</v>
      </c>
      <c r="BG120" s="368">
        <f t="shared" si="6"/>
        <v>0</v>
      </c>
      <c r="BH120" s="368">
        <f t="shared" si="7"/>
        <v>0</v>
      </c>
      <c r="BI120" s="368">
        <f t="shared" si="8"/>
        <v>0</v>
      </c>
      <c r="BJ120" s="141" t="s">
        <v>81</v>
      </c>
      <c r="BK120" s="368">
        <f t="shared" si="9"/>
        <v>0</v>
      </c>
      <c r="BL120" s="141" t="s">
        <v>163</v>
      </c>
      <c r="BM120" s="367" t="s">
        <v>176</v>
      </c>
    </row>
    <row r="121" spans="1:65" s="168" customFormat="1" ht="16.5" customHeight="1">
      <c r="A121" s="162"/>
      <c r="B121" s="163"/>
      <c r="C121" s="266" t="s">
        <v>178</v>
      </c>
      <c r="D121" s="266" t="s">
        <v>158</v>
      </c>
      <c r="E121" s="267" t="s">
        <v>1354</v>
      </c>
      <c r="F121" s="268" t="s">
        <v>1447</v>
      </c>
      <c r="G121" s="269" t="s">
        <v>1268</v>
      </c>
      <c r="H121" s="270">
        <v>1</v>
      </c>
      <c r="I121" s="87"/>
      <c r="J121" s="271">
        <f t="shared" si="0"/>
        <v>0</v>
      </c>
      <c r="K121" s="268" t="s">
        <v>1</v>
      </c>
      <c r="L121" s="163"/>
      <c r="M121" s="363" t="s">
        <v>1</v>
      </c>
      <c r="N121" s="364" t="s">
        <v>38</v>
      </c>
      <c r="O121" s="210"/>
      <c r="P121" s="365">
        <f t="shared" si="1"/>
        <v>0</v>
      </c>
      <c r="Q121" s="365">
        <v>0</v>
      </c>
      <c r="R121" s="365">
        <f t="shared" si="2"/>
        <v>0</v>
      </c>
      <c r="S121" s="365">
        <v>0</v>
      </c>
      <c r="T121" s="366">
        <f t="shared" si="3"/>
        <v>0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  <c r="AR121" s="367" t="s">
        <v>163</v>
      </c>
      <c r="AT121" s="367" t="s">
        <v>158</v>
      </c>
      <c r="AU121" s="367" t="s">
        <v>73</v>
      </c>
      <c r="AY121" s="141" t="s">
        <v>156</v>
      </c>
      <c r="BE121" s="368">
        <f t="shared" si="4"/>
        <v>0</v>
      </c>
      <c r="BF121" s="368">
        <f t="shared" si="5"/>
        <v>0</v>
      </c>
      <c r="BG121" s="368">
        <f t="shared" si="6"/>
        <v>0</v>
      </c>
      <c r="BH121" s="368">
        <f t="shared" si="7"/>
        <v>0</v>
      </c>
      <c r="BI121" s="368">
        <f t="shared" si="8"/>
        <v>0</v>
      </c>
      <c r="BJ121" s="141" t="s">
        <v>81</v>
      </c>
      <c r="BK121" s="368">
        <f t="shared" si="9"/>
        <v>0</v>
      </c>
      <c r="BL121" s="141" t="s">
        <v>163</v>
      </c>
      <c r="BM121" s="367" t="s">
        <v>181</v>
      </c>
    </row>
    <row r="122" spans="1:65" s="168" customFormat="1" ht="16.5" customHeight="1">
      <c r="A122" s="162"/>
      <c r="B122" s="163"/>
      <c r="C122" s="266" t="s">
        <v>173</v>
      </c>
      <c r="D122" s="266" t="s">
        <v>158</v>
      </c>
      <c r="E122" s="267" t="s">
        <v>1357</v>
      </c>
      <c r="F122" s="268" t="s">
        <v>1448</v>
      </c>
      <c r="G122" s="269" t="s">
        <v>1268</v>
      </c>
      <c r="H122" s="270">
        <v>1</v>
      </c>
      <c r="I122" s="87"/>
      <c r="J122" s="271">
        <f t="shared" si="0"/>
        <v>0</v>
      </c>
      <c r="K122" s="268" t="s">
        <v>1</v>
      </c>
      <c r="L122" s="163"/>
      <c r="M122" s="363" t="s">
        <v>1</v>
      </c>
      <c r="N122" s="364" t="s">
        <v>38</v>
      </c>
      <c r="O122" s="210"/>
      <c r="P122" s="365">
        <f t="shared" si="1"/>
        <v>0</v>
      </c>
      <c r="Q122" s="365">
        <v>0</v>
      </c>
      <c r="R122" s="365">
        <f t="shared" si="2"/>
        <v>0</v>
      </c>
      <c r="S122" s="365">
        <v>0</v>
      </c>
      <c r="T122" s="366">
        <f t="shared" si="3"/>
        <v>0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  <c r="AR122" s="367" t="s">
        <v>163</v>
      </c>
      <c r="AT122" s="367" t="s">
        <v>158</v>
      </c>
      <c r="AU122" s="367" t="s">
        <v>73</v>
      </c>
      <c r="AY122" s="141" t="s">
        <v>156</v>
      </c>
      <c r="BE122" s="368">
        <f t="shared" si="4"/>
        <v>0</v>
      </c>
      <c r="BF122" s="368">
        <f t="shared" si="5"/>
        <v>0</v>
      </c>
      <c r="BG122" s="368">
        <f t="shared" si="6"/>
        <v>0</v>
      </c>
      <c r="BH122" s="368">
        <f t="shared" si="7"/>
        <v>0</v>
      </c>
      <c r="BI122" s="368">
        <f t="shared" si="8"/>
        <v>0</v>
      </c>
      <c r="BJ122" s="141" t="s">
        <v>81</v>
      </c>
      <c r="BK122" s="368">
        <f t="shared" si="9"/>
        <v>0</v>
      </c>
      <c r="BL122" s="141" t="s">
        <v>163</v>
      </c>
      <c r="BM122" s="367" t="s">
        <v>187</v>
      </c>
    </row>
    <row r="123" spans="1:65" s="168" customFormat="1" ht="16.5" customHeight="1">
      <c r="A123" s="162"/>
      <c r="B123" s="163"/>
      <c r="C123" s="266" t="s">
        <v>194</v>
      </c>
      <c r="D123" s="266" t="s">
        <v>158</v>
      </c>
      <c r="E123" s="267" t="s">
        <v>1449</v>
      </c>
      <c r="F123" s="268" t="s">
        <v>1450</v>
      </c>
      <c r="G123" s="269" t="s">
        <v>1268</v>
      </c>
      <c r="H123" s="270">
        <v>7</v>
      </c>
      <c r="I123" s="87"/>
      <c r="J123" s="271">
        <f t="shared" si="0"/>
        <v>0</v>
      </c>
      <c r="K123" s="268" t="s">
        <v>1</v>
      </c>
      <c r="L123" s="163"/>
      <c r="M123" s="363" t="s">
        <v>1</v>
      </c>
      <c r="N123" s="364" t="s">
        <v>38</v>
      </c>
      <c r="O123" s="210"/>
      <c r="P123" s="365">
        <f t="shared" si="1"/>
        <v>0</v>
      </c>
      <c r="Q123" s="365">
        <v>0</v>
      </c>
      <c r="R123" s="365">
        <f t="shared" si="2"/>
        <v>0</v>
      </c>
      <c r="S123" s="365">
        <v>0</v>
      </c>
      <c r="T123" s="366">
        <f t="shared" si="3"/>
        <v>0</v>
      </c>
      <c r="U123" s="162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/>
      <c r="AR123" s="367" t="s">
        <v>163</v>
      </c>
      <c r="AT123" s="367" t="s">
        <v>158</v>
      </c>
      <c r="AU123" s="367" t="s">
        <v>73</v>
      </c>
      <c r="AY123" s="141" t="s">
        <v>156</v>
      </c>
      <c r="BE123" s="368">
        <f t="shared" si="4"/>
        <v>0</v>
      </c>
      <c r="BF123" s="368">
        <f t="shared" si="5"/>
        <v>0</v>
      </c>
      <c r="BG123" s="368">
        <f t="shared" si="6"/>
        <v>0</v>
      </c>
      <c r="BH123" s="368">
        <f t="shared" si="7"/>
        <v>0</v>
      </c>
      <c r="BI123" s="368">
        <f t="shared" si="8"/>
        <v>0</v>
      </c>
      <c r="BJ123" s="141" t="s">
        <v>81</v>
      </c>
      <c r="BK123" s="368">
        <f t="shared" si="9"/>
        <v>0</v>
      </c>
      <c r="BL123" s="141" t="s">
        <v>163</v>
      </c>
      <c r="BM123" s="367" t="s">
        <v>197</v>
      </c>
    </row>
    <row r="124" spans="1:65" s="168" customFormat="1" ht="16.5" customHeight="1">
      <c r="A124" s="162"/>
      <c r="B124" s="163"/>
      <c r="C124" s="266" t="s">
        <v>176</v>
      </c>
      <c r="D124" s="266" t="s">
        <v>158</v>
      </c>
      <c r="E124" s="267" t="s">
        <v>1451</v>
      </c>
      <c r="F124" s="268" t="s">
        <v>1452</v>
      </c>
      <c r="G124" s="269" t="s">
        <v>1453</v>
      </c>
      <c r="H124" s="270">
        <v>4</v>
      </c>
      <c r="I124" s="87"/>
      <c r="J124" s="271">
        <f t="shared" si="0"/>
        <v>0</v>
      </c>
      <c r="K124" s="268" t="s">
        <v>1</v>
      </c>
      <c r="L124" s="163"/>
      <c r="M124" s="363" t="s">
        <v>1</v>
      </c>
      <c r="N124" s="364" t="s">
        <v>38</v>
      </c>
      <c r="O124" s="210"/>
      <c r="P124" s="365">
        <f t="shared" si="1"/>
        <v>0</v>
      </c>
      <c r="Q124" s="365">
        <v>0</v>
      </c>
      <c r="R124" s="365">
        <f t="shared" si="2"/>
        <v>0</v>
      </c>
      <c r="S124" s="365">
        <v>0</v>
      </c>
      <c r="T124" s="366">
        <f t="shared" si="3"/>
        <v>0</v>
      </c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  <c r="AR124" s="367" t="s">
        <v>163</v>
      </c>
      <c r="AT124" s="367" t="s">
        <v>158</v>
      </c>
      <c r="AU124" s="367" t="s">
        <v>73</v>
      </c>
      <c r="AY124" s="141" t="s">
        <v>156</v>
      </c>
      <c r="BE124" s="368">
        <f t="shared" si="4"/>
        <v>0</v>
      </c>
      <c r="BF124" s="368">
        <f t="shared" si="5"/>
        <v>0</v>
      </c>
      <c r="BG124" s="368">
        <f t="shared" si="6"/>
        <v>0</v>
      </c>
      <c r="BH124" s="368">
        <f t="shared" si="7"/>
        <v>0</v>
      </c>
      <c r="BI124" s="368">
        <f t="shared" si="8"/>
        <v>0</v>
      </c>
      <c r="BJ124" s="141" t="s">
        <v>81</v>
      </c>
      <c r="BK124" s="368">
        <f t="shared" si="9"/>
        <v>0</v>
      </c>
      <c r="BL124" s="141" t="s">
        <v>163</v>
      </c>
      <c r="BM124" s="367" t="s">
        <v>201</v>
      </c>
    </row>
    <row r="125" spans="1:65" s="168" customFormat="1" ht="16.5" customHeight="1">
      <c r="A125" s="162"/>
      <c r="B125" s="163"/>
      <c r="C125" s="266" t="s">
        <v>204</v>
      </c>
      <c r="D125" s="266" t="s">
        <v>158</v>
      </c>
      <c r="E125" s="267" t="s">
        <v>1454</v>
      </c>
      <c r="F125" s="268" t="s">
        <v>1455</v>
      </c>
      <c r="G125" s="269" t="s">
        <v>1453</v>
      </c>
      <c r="H125" s="270">
        <v>3</v>
      </c>
      <c r="I125" s="87"/>
      <c r="J125" s="271">
        <f t="shared" si="0"/>
        <v>0</v>
      </c>
      <c r="K125" s="268" t="s">
        <v>1</v>
      </c>
      <c r="L125" s="163"/>
      <c r="M125" s="363" t="s">
        <v>1</v>
      </c>
      <c r="N125" s="364" t="s">
        <v>38</v>
      </c>
      <c r="O125" s="210"/>
      <c r="P125" s="365">
        <f t="shared" si="1"/>
        <v>0</v>
      </c>
      <c r="Q125" s="365">
        <v>0</v>
      </c>
      <c r="R125" s="365">
        <f t="shared" si="2"/>
        <v>0</v>
      </c>
      <c r="S125" s="365">
        <v>0</v>
      </c>
      <c r="T125" s="366">
        <f t="shared" si="3"/>
        <v>0</v>
      </c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  <c r="AR125" s="367" t="s">
        <v>163</v>
      </c>
      <c r="AT125" s="367" t="s">
        <v>158</v>
      </c>
      <c r="AU125" s="367" t="s">
        <v>73</v>
      </c>
      <c r="AY125" s="141" t="s">
        <v>156</v>
      </c>
      <c r="BE125" s="368">
        <f t="shared" si="4"/>
        <v>0</v>
      </c>
      <c r="BF125" s="368">
        <f t="shared" si="5"/>
        <v>0</v>
      </c>
      <c r="BG125" s="368">
        <f t="shared" si="6"/>
        <v>0</v>
      </c>
      <c r="BH125" s="368">
        <f t="shared" si="7"/>
        <v>0</v>
      </c>
      <c r="BI125" s="368">
        <f t="shared" si="8"/>
        <v>0</v>
      </c>
      <c r="BJ125" s="141" t="s">
        <v>81</v>
      </c>
      <c r="BK125" s="368">
        <f t="shared" si="9"/>
        <v>0</v>
      </c>
      <c r="BL125" s="141" t="s">
        <v>163</v>
      </c>
      <c r="BM125" s="367" t="s">
        <v>207</v>
      </c>
    </row>
    <row r="126" spans="1:65" s="168" customFormat="1" ht="16.5" customHeight="1">
      <c r="A126" s="162"/>
      <c r="B126" s="163"/>
      <c r="C126" s="266" t="s">
        <v>181</v>
      </c>
      <c r="D126" s="266" t="s">
        <v>158</v>
      </c>
      <c r="E126" s="267" t="s">
        <v>1456</v>
      </c>
      <c r="F126" s="268" t="s">
        <v>1457</v>
      </c>
      <c r="G126" s="269" t="s">
        <v>910</v>
      </c>
      <c r="H126" s="270">
        <v>5</v>
      </c>
      <c r="I126" s="87"/>
      <c r="J126" s="271">
        <f t="shared" si="0"/>
        <v>0</v>
      </c>
      <c r="K126" s="268" t="s">
        <v>1</v>
      </c>
      <c r="L126" s="163"/>
      <c r="M126" s="363" t="s">
        <v>1</v>
      </c>
      <c r="N126" s="364" t="s">
        <v>38</v>
      </c>
      <c r="O126" s="210"/>
      <c r="P126" s="365">
        <f t="shared" si="1"/>
        <v>0</v>
      </c>
      <c r="Q126" s="365">
        <v>0</v>
      </c>
      <c r="R126" s="365">
        <f t="shared" si="2"/>
        <v>0</v>
      </c>
      <c r="S126" s="365">
        <v>0</v>
      </c>
      <c r="T126" s="366">
        <f t="shared" si="3"/>
        <v>0</v>
      </c>
      <c r="U126" s="162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  <c r="AR126" s="367" t="s">
        <v>163</v>
      </c>
      <c r="AT126" s="367" t="s">
        <v>158</v>
      </c>
      <c r="AU126" s="367" t="s">
        <v>73</v>
      </c>
      <c r="AY126" s="141" t="s">
        <v>156</v>
      </c>
      <c r="BE126" s="368">
        <f t="shared" si="4"/>
        <v>0</v>
      </c>
      <c r="BF126" s="368">
        <f t="shared" si="5"/>
        <v>0</v>
      </c>
      <c r="BG126" s="368">
        <f t="shared" si="6"/>
        <v>0</v>
      </c>
      <c r="BH126" s="368">
        <f t="shared" si="7"/>
        <v>0</v>
      </c>
      <c r="BI126" s="368">
        <f t="shared" si="8"/>
        <v>0</v>
      </c>
      <c r="BJ126" s="141" t="s">
        <v>81</v>
      </c>
      <c r="BK126" s="368">
        <f t="shared" si="9"/>
        <v>0</v>
      </c>
      <c r="BL126" s="141" t="s">
        <v>163</v>
      </c>
      <c r="BM126" s="367" t="s">
        <v>213</v>
      </c>
    </row>
    <row r="127" spans="1:65" s="168" customFormat="1" ht="29.25">
      <c r="A127" s="162"/>
      <c r="B127" s="163"/>
      <c r="C127" s="162"/>
      <c r="D127" s="273" t="s">
        <v>273</v>
      </c>
      <c r="E127" s="162"/>
      <c r="F127" s="290" t="s">
        <v>1458</v>
      </c>
      <c r="G127" s="162"/>
      <c r="H127" s="162"/>
      <c r="I127" s="116"/>
      <c r="J127" s="162"/>
      <c r="K127" s="162"/>
      <c r="L127" s="163"/>
      <c r="M127" s="398"/>
      <c r="N127" s="399"/>
      <c r="O127" s="395"/>
      <c r="P127" s="395"/>
      <c r="Q127" s="395"/>
      <c r="R127" s="395"/>
      <c r="S127" s="395"/>
      <c r="T127" s="400"/>
      <c r="U127" s="162"/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/>
      <c r="AT127" s="141" t="s">
        <v>273</v>
      </c>
      <c r="AU127" s="141" t="s">
        <v>73</v>
      </c>
    </row>
    <row r="128" spans="1:65" s="168" customFormat="1" ht="6.95" customHeight="1">
      <c r="A128" s="162"/>
      <c r="B128" s="189"/>
      <c r="C128" s="190"/>
      <c r="D128" s="190"/>
      <c r="E128" s="190"/>
      <c r="F128" s="190"/>
      <c r="G128" s="190"/>
      <c r="H128" s="190"/>
      <c r="I128" s="306"/>
      <c r="J128" s="190"/>
      <c r="K128" s="190"/>
      <c r="L128" s="163"/>
      <c r="M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</row>
  </sheetData>
  <sheetProtection algorithmName="SHA-512" hashValue="OUX4jf52/Ij0yJ3M6r5Z66DVj2dJ7t8EOpJgbZZlYAp/MKkQ7mOPSCP8jH2uDV6hIzAcwCQ+CXhqA6An7ihqHA==" saltValue="20NT0HdIBQl4zym1CwaJxw==" spinCount="100000" sheet="1" objects="1" scenarios="1"/>
  <autoFilter ref="C115:K127" xr:uid="{00000000-0009-0000-0000-000007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87"/>
  <sheetViews>
    <sheetView showGridLines="0" topLeftCell="A110" workbookViewId="0">
      <selection activeCell="J104" sqref="J104:AF104"/>
    </sheetView>
  </sheetViews>
  <sheetFormatPr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295" customWidth="1"/>
    <col min="10" max="11" width="22.33203125" style="138" customWidth="1"/>
    <col min="12" max="12" width="9.33203125" style="138" customWidth="1"/>
    <col min="13" max="13" width="10.83203125" style="138" hidden="1" customWidth="1"/>
    <col min="14" max="14" width="9.33203125" style="138" hidden="1"/>
    <col min="15" max="20" width="14.1640625" style="138" hidden="1" customWidth="1"/>
    <col min="21" max="21" width="16.33203125" style="138" hidden="1" customWidth="1"/>
    <col min="22" max="22" width="12.33203125" style="138" customWidth="1"/>
    <col min="23" max="23" width="16.33203125" style="138" customWidth="1"/>
    <col min="24" max="24" width="12.33203125" style="138" customWidth="1"/>
    <col min="25" max="25" width="15" style="138" customWidth="1"/>
    <col min="26" max="26" width="11" style="138" customWidth="1"/>
    <col min="27" max="27" width="15" style="138" customWidth="1"/>
    <col min="28" max="28" width="16.33203125" style="138" customWidth="1"/>
    <col min="29" max="29" width="11" style="138" customWidth="1"/>
    <col min="30" max="30" width="15" style="138" customWidth="1"/>
    <col min="31" max="31" width="16.33203125" style="138" customWidth="1"/>
    <col min="32" max="43" width="9.33203125" style="138"/>
    <col min="44" max="65" width="9.33203125" style="138" hidden="1"/>
    <col min="66" max="16384" width="9.33203125" style="138"/>
  </cols>
  <sheetData>
    <row r="2" spans="1:46" ht="36.950000000000003" customHeight="1">
      <c r="L2" s="139" t="s">
        <v>5</v>
      </c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41" t="s">
        <v>104</v>
      </c>
    </row>
    <row r="3" spans="1:46" ht="6.95" customHeight="1">
      <c r="B3" s="142"/>
      <c r="C3" s="143"/>
      <c r="D3" s="143"/>
      <c r="E3" s="143"/>
      <c r="F3" s="143"/>
      <c r="G3" s="143"/>
      <c r="H3" s="143"/>
      <c r="I3" s="296"/>
      <c r="J3" s="143"/>
      <c r="K3" s="143"/>
      <c r="L3" s="144"/>
      <c r="AT3" s="141" t="s">
        <v>83</v>
      </c>
    </row>
    <row r="4" spans="1:46" ht="24.95" customHeight="1">
      <c r="B4" s="144"/>
      <c r="D4" s="145" t="s">
        <v>114</v>
      </c>
      <c r="L4" s="144"/>
      <c r="M4" s="312" t="s">
        <v>10</v>
      </c>
      <c r="AT4" s="141" t="s">
        <v>3</v>
      </c>
    </row>
    <row r="5" spans="1:46" ht="6.95" customHeight="1">
      <c r="B5" s="144"/>
      <c r="L5" s="144"/>
    </row>
    <row r="6" spans="1:46" ht="12" customHeight="1">
      <c r="B6" s="144"/>
      <c r="D6" s="154" t="s">
        <v>16</v>
      </c>
      <c r="L6" s="144"/>
    </row>
    <row r="7" spans="1:46" ht="26.25" customHeight="1">
      <c r="B7" s="144"/>
      <c r="E7" s="313" t="str">
        <f>'Rekapitulace stavby'!K6</f>
        <v>Snížení energetické náročnost budovy školy gymnázia SOŠ a VOŠ,Nový Bydžov</v>
      </c>
      <c r="F7" s="314"/>
      <c r="G7" s="314"/>
      <c r="H7" s="314"/>
      <c r="L7" s="144"/>
    </row>
    <row r="8" spans="1:46" s="168" customFormat="1" ht="12" customHeight="1">
      <c r="A8" s="162"/>
      <c r="B8" s="163"/>
      <c r="C8" s="162"/>
      <c r="D8" s="154" t="s">
        <v>115</v>
      </c>
      <c r="E8" s="162"/>
      <c r="F8" s="162"/>
      <c r="G8" s="162"/>
      <c r="H8" s="162"/>
      <c r="I8" s="116"/>
      <c r="J8" s="162"/>
      <c r="K8" s="162"/>
      <c r="L8" s="184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</row>
    <row r="9" spans="1:46" s="168" customFormat="1" ht="16.5" customHeight="1">
      <c r="A9" s="162"/>
      <c r="B9" s="163"/>
      <c r="C9" s="162"/>
      <c r="D9" s="162"/>
      <c r="E9" s="198" t="s">
        <v>1459</v>
      </c>
      <c r="F9" s="315"/>
      <c r="G9" s="315"/>
      <c r="H9" s="315"/>
      <c r="I9" s="116"/>
      <c r="J9" s="162"/>
      <c r="K9" s="162"/>
      <c r="L9" s="184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</row>
    <row r="10" spans="1:46" s="168" customFormat="1">
      <c r="A10" s="162"/>
      <c r="B10" s="163"/>
      <c r="C10" s="162"/>
      <c r="D10" s="162"/>
      <c r="E10" s="162"/>
      <c r="F10" s="162"/>
      <c r="G10" s="162"/>
      <c r="H10" s="162"/>
      <c r="I10" s="116"/>
      <c r="J10" s="162"/>
      <c r="K10" s="162"/>
      <c r="L10" s="184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46" s="168" customFormat="1" ht="12" customHeight="1">
      <c r="A11" s="162"/>
      <c r="B11" s="163"/>
      <c r="C11" s="162"/>
      <c r="D11" s="154" t="s">
        <v>18</v>
      </c>
      <c r="E11" s="162"/>
      <c r="F11" s="155" t="s">
        <v>1</v>
      </c>
      <c r="G11" s="162"/>
      <c r="H11" s="162"/>
      <c r="I11" s="297" t="s">
        <v>19</v>
      </c>
      <c r="J11" s="155" t="s">
        <v>1</v>
      </c>
      <c r="K11" s="162"/>
      <c r="L11" s="184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46" s="168" customFormat="1" ht="12" customHeight="1">
      <c r="A12" s="162"/>
      <c r="B12" s="163"/>
      <c r="C12" s="162"/>
      <c r="D12" s="154" t="s">
        <v>20</v>
      </c>
      <c r="E12" s="162"/>
      <c r="F12" s="155" t="s">
        <v>21</v>
      </c>
      <c r="G12" s="162"/>
      <c r="H12" s="162"/>
      <c r="I12" s="297" t="s">
        <v>22</v>
      </c>
      <c r="J12" s="316" t="str">
        <f>'Rekapitulace stavby'!AN8</f>
        <v>25. 3. 2022</v>
      </c>
      <c r="K12" s="162"/>
      <c r="L12" s="184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46" s="168" customFormat="1" ht="10.9" customHeight="1">
      <c r="A13" s="162"/>
      <c r="B13" s="163"/>
      <c r="C13" s="162"/>
      <c r="D13" s="162"/>
      <c r="E13" s="162"/>
      <c r="F13" s="162"/>
      <c r="G13" s="162"/>
      <c r="H13" s="162"/>
      <c r="I13" s="116"/>
      <c r="J13" s="162"/>
      <c r="K13" s="162"/>
      <c r="L13" s="184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46" s="168" customFormat="1" ht="12" customHeight="1">
      <c r="A14" s="162"/>
      <c r="B14" s="163"/>
      <c r="C14" s="162"/>
      <c r="D14" s="154" t="s">
        <v>24</v>
      </c>
      <c r="E14" s="162"/>
      <c r="F14" s="162"/>
      <c r="G14" s="162"/>
      <c r="H14" s="162"/>
      <c r="I14" s="297" t="s">
        <v>25</v>
      </c>
      <c r="J14" s="155" t="str">
        <f>IF('Rekapitulace stavby'!AN10="","",'Rekapitulace stavby'!AN10)</f>
        <v/>
      </c>
      <c r="K14" s="162"/>
      <c r="L14" s="184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46" s="168" customFormat="1" ht="18" customHeight="1">
      <c r="A15" s="162"/>
      <c r="B15" s="163"/>
      <c r="C15" s="162"/>
      <c r="D15" s="162"/>
      <c r="E15" s="155" t="str">
        <f>IF('Rekapitulace stavby'!E11="","",'Rekapitulace stavby'!E11)</f>
        <v xml:space="preserve"> </v>
      </c>
      <c r="F15" s="162"/>
      <c r="G15" s="162"/>
      <c r="H15" s="162"/>
      <c r="I15" s="297" t="s">
        <v>26</v>
      </c>
      <c r="J15" s="155" t="str">
        <f>IF('Rekapitulace stavby'!AN11="","",'Rekapitulace stavby'!AN11)</f>
        <v/>
      </c>
      <c r="K15" s="162"/>
      <c r="L15" s="184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46" s="168" customFormat="1" ht="6.95" customHeight="1">
      <c r="A16" s="162"/>
      <c r="B16" s="163"/>
      <c r="C16" s="162"/>
      <c r="D16" s="162"/>
      <c r="E16" s="162"/>
      <c r="F16" s="162"/>
      <c r="G16" s="162"/>
      <c r="H16" s="162"/>
      <c r="I16" s="116"/>
      <c r="J16" s="162"/>
      <c r="K16" s="162"/>
      <c r="L16" s="184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68" customFormat="1" ht="12" customHeight="1">
      <c r="A17" s="162"/>
      <c r="B17" s="163"/>
      <c r="C17" s="162"/>
      <c r="D17" s="154" t="s">
        <v>27</v>
      </c>
      <c r="E17" s="162"/>
      <c r="F17" s="162"/>
      <c r="G17" s="162"/>
      <c r="H17" s="162"/>
      <c r="I17" s="297" t="s">
        <v>25</v>
      </c>
      <c r="J17" s="156" t="str">
        <f>'Rekapitulace stavby'!AN13</f>
        <v>Vyplň údaj</v>
      </c>
      <c r="K17" s="162"/>
      <c r="L17" s="184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68" customFormat="1" ht="18" customHeight="1">
      <c r="A18" s="162"/>
      <c r="B18" s="163"/>
      <c r="C18" s="162"/>
      <c r="D18" s="162"/>
      <c r="E18" s="317" t="str">
        <f>'Rekapitulace stavby'!E14</f>
        <v>Vyplň údaj</v>
      </c>
      <c r="F18" s="149"/>
      <c r="G18" s="149"/>
      <c r="H18" s="149"/>
      <c r="I18" s="297" t="s">
        <v>26</v>
      </c>
      <c r="J18" s="156" t="str">
        <f>'Rekapitulace stavby'!AN14</f>
        <v>Vyplň údaj</v>
      </c>
      <c r="K18" s="162"/>
      <c r="L18" s="184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68" customFormat="1" ht="6.95" customHeight="1">
      <c r="A19" s="162"/>
      <c r="B19" s="163"/>
      <c r="C19" s="162"/>
      <c r="D19" s="162"/>
      <c r="E19" s="162"/>
      <c r="F19" s="162"/>
      <c r="G19" s="162"/>
      <c r="H19" s="162"/>
      <c r="I19" s="116"/>
      <c r="J19" s="162"/>
      <c r="K19" s="162"/>
      <c r="L19" s="184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68" customFormat="1" ht="12" customHeight="1">
      <c r="A20" s="162"/>
      <c r="B20" s="163"/>
      <c r="C20" s="162"/>
      <c r="D20" s="154" t="s">
        <v>29</v>
      </c>
      <c r="E20" s="162"/>
      <c r="F20" s="162"/>
      <c r="G20" s="162"/>
      <c r="H20" s="162"/>
      <c r="I20" s="297" t="s">
        <v>25</v>
      </c>
      <c r="J20" s="155" t="str">
        <f>IF('Rekapitulace stavby'!AN16="","",'Rekapitulace stavby'!AN16)</f>
        <v/>
      </c>
      <c r="K20" s="162"/>
      <c r="L20" s="184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68" customFormat="1" ht="18" customHeight="1">
      <c r="A21" s="162"/>
      <c r="B21" s="163"/>
      <c r="C21" s="162"/>
      <c r="D21" s="162"/>
      <c r="E21" s="155" t="str">
        <f>IF('Rekapitulace stavby'!E17="","",'Rekapitulace stavby'!E17)</f>
        <v xml:space="preserve"> </v>
      </c>
      <c r="F21" s="162"/>
      <c r="G21" s="162"/>
      <c r="H21" s="162"/>
      <c r="I21" s="297" t="s">
        <v>26</v>
      </c>
      <c r="J21" s="155" t="str">
        <f>IF('Rekapitulace stavby'!AN17="","",'Rekapitulace stavby'!AN17)</f>
        <v/>
      </c>
      <c r="K21" s="162"/>
      <c r="L21" s="184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68" customFormat="1" ht="6.95" customHeight="1">
      <c r="A22" s="162"/>
      <c r="B22" s="163"/>
      <c r="C22" s="162"/>
      <c r="D22" s="162"/>
      <c r="E22" s="162"/>
      <c r="F22" s="162"/>
      <c r="G22" s="162"/>
      <c r="H22" s="162"/>
      <c r="I22" s="116"/>
      <c r="J22" s="162"/>
      <c r="K22" s="162"/>
      <c r="L22" s="184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68" customFormat="1" ht="12" customHeight="1">
      <c r="A23" s="162"/>
      <c r="B23" s="163"/>
      <c r="C23" s="162"/>
      <c r="D23" s="154" t="s">
        <v>31</v>
      </c>
      <c r="E23" s="162"/>
      <c r="F23" s="162"/>
      <c r="G23" s="162"/>
      <c r="H23" s="162"/>
      <c r="I23" s="297" t="s">
        <v>25</v>
      </c>
      <c r="J23" s="155" t="str">
        <f>IF('Rekapitulace stavby'!AN19="","",'Rekapitulace stavby'!AN19)</f>
        <v/>
      </c>
      <c r="K23" s="162"/>
      <c r="L23" s="184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68" customFormat="1" ht="18" customHeight="1">
      <c r="A24" s="162"/>
      <c r="B24" s="163"/>
      <c r="C24" s="162"/>
      <c r="D24" s="162"/>
      <c r="E24" s="155" t="str">
        <f>IF('Rekapitulace stavby'!E20="","",'Rekapitulace stavby'!E20)</f>
        <v xml:space="preserve"> </v>
      </c>
      <c r="F24" s="162"/>
      <c r="G24" s="162"/>
      <c r="H24" s="162"/>
      <c r="I24" s="297" t="s">
        <v>26</v>
      </c>
      <c r="J24" s="155" t="str">
        <f>IF('Rekapitulace stavby'!AN20="","",'Rekapitulace stavby'!AN20)</f>
        <v/>
      </c>
      <c r="K24" s="162"/>
      <c r="L24" s="184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68" customFormat="1" ht="6.95" customHeight="1">
      <c r="A25" s="162"/>
      <c r="B25" s="163"/>
      <c r="C25" s="162"/>
      <c r="D25" s="162"/>
      <c r="E25" s="162"/>
      <c r="F25" s="162"/>
      <c r="G25" s="162"/>
      <c r="H25" s="162"/>
      <c r="I25" s="116"/>
      <c r="J25" s="162"/>
      <c r="K25" s="162"/>
      <c r="L25" s="184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68" customFormat="1" ht="12" customHeight="1">
      <c r="A26" s="162"/>
      <c r="B26" s="163"/>
      <c r="C26" s="162"/>
      <c r="D26" s="154" t="s">
        <v>32</v>
      </c>
      <c r="E26" s="162"/>
      <c r="F26" s="162"/>
      <c r="G26" s="162"/>
      <c r="H26" s="162"/>
      <c r="I26" s="116"/>
      <c r="J26" s="162"/>
      <c r="K26" s="162"/>
      <c r="L26" s="184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 s="321" customFormat="1" ht="16.5" customHeight="1">
      <c r="A27" s="318"/>
      <c r="B27" s="319"/>
      <c r="C27" s="318"/>
      <c r="D27" s="318"/>
      <c r="E27" s="160" t="s">
        <v>1</v>
      </c>
      <c r="F27" s="160"/>
      <c r="G27" s="160"/>
      <c r="H27" s="160"/>
      <c r="I27" s="298"/>
      <c r="J27" s="318"/>
      <c r="K27" s="318"/>
      <c r="L27" s="320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</row>
    <row r="28" spans="1:31" s="168" customFormat="1" ht="6.95" customHeight="1">
      <c r="A28" s="162"/>
      <c r="B28" s="163"/>
      <c r="C28" s="162"/>
      <c r="D28" s="162"/>
      <c r="E28" s="162"/>
      <c r="F28" s="162"/>
      <c r="G28" s="162"/>
      <c r="H28" s="162"/>
      <c r="I28" s="116"/>
      <c r="J28" s="162"/>
      <c r="K28" s="162"/>
      <c r="L28" s="184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</row>
    <row r="29" spans="1:31" s="168" customFormat="1" ht="6.95" customHeight="1">
      <c r="A29" s="162"/>
      <c r="B29" s="163"/>
      <c r="C29" s="162"/>
      <c r="D29" s="223"/>
      <c r="E29" s="223"/>
      <c r="F29" s="223"/>
      <c r="G29" s="223"/>
      <c r="H29" s="223"/>
      <c r="I29" s="299"/>
      <c r="J29" s="223"/>
      <c r="K29" s="223"/>
      <c r="L29" s="184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pans="1:31" s="168" customFormat="1" ht="25.35" customHeight="1">
      <c r="A30" s="162"/>
      <c r="B30" s="163"/>
      <c r="C30" s="162"/>
      <c r="D30" s="322" t="s">
        <v>33</v>
      </c>
      <c r="E30" s="162"/>
      <c r="F30" s="162"/>
      <c r="G30" s="162"/>
      <c r="H30" s="162"/>
      <c r="I30" s="116"/>
      <c r="J30" s="323">
        <f>ROUND(J124, 2)</f>
        <v>0</v>
      </c>
      <c r="K30" s="162"/>
      <c r="L30" s="184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</row>
    <row r="31" spans="1:31" s="168" customFormat="1" ht="6.95" customHeight="1">
      <c r="A31" s="162"/>
      <c r="B31" s="163"/>
      <c r="C31" s="162"/>
      <c r="D31" s="223"/>
      <c r="E31" s="223"/>
      <c r="F31" s="223"/>
      <c r="G31" s="223"/>
      <c r="H31" s="223"/>
      <c r="I31" s="299"/>
      <c r="J31" s="223"/>
      <c r="K31" s="223"/>
      <c r="L31" s="184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pans="1:31" s="168" customFormat="1" ht="14.45" customHeight="1">
      <c r="A32" s="162"/>
      <c r="B32" s="163"/>
      <c r="C32" s="162"/>
      <c r="D32" s="162"/>
      <c r="E32" s="162"/>
      <c r="F32" s="324" t="s">
        <v>35</v>
      </c>
      <c r="G32" s="162"/>
      <c r="H32" s="162"/>
      <c r="I32" s="300" t="s">
        <v>34</v>
      </c>
      <c r="J32" s="324" t="s">
        <v>36</v>
      </c>
      <c r="K32" s="162"/>
      <c r="L32" s="184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</row>
    <row r="33" spans="1:31" s="168" customFormat="1" ht="14.45" customHeight="1">
      <c r="A33" s="162"/>
      <c r="B33" s="163"/>
      <c r="C33" s="162"/>
      <c r="D33" s="325" t="s">
        <v>37</v>
      </c>
      <c r="E33" s="154" t="s">
        <v>38</v>
      </c>
      <c r="F33" s="326">
        <f>ROUND((SUM(BE124:BE186)),  2)</f>
        <v>0</v>
      </c>
      <c r="G33" s="162"/>
      <c r="H33" s="162"/>
      <c r="I33" s="301">
        <v>0.21</v>
      </c>
      <c r="J33" s="326">
        <f>ROUND(((SUM(BE124:BE186))*I33),  2)</f>
        <v>0</v>
      </c>
      <c r="K33" s="162"/>
      <c r="L33" s="184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</row>
    <row r="34" spans="1:31" s="168" customFormat="1" ht="14.45" customHeight="1">
      <c r="A34" s="162"/>
      <c r="B34" s="163"/>
      <c r="C34" s="162"/>
      <c r="D34" s="162"/>
      <c r="E34" s="154" t="s">
        <v>39</v>
      </c>
      <c r="F34" s="326">
        <f>ROUND((SUM(BF124:BF186)),  2)</f>
        <v>0</v>
      </c>
      <c r="G34" s="162"/>
      <c r="H34" s="162"/>
      <c r="I34" s="301">
        <v>0.15</v>
      </c>
      <c r="J34" s="326">
        <f>ROUND(((SUM(BF124:BF186))*I34),  2)</f>
        <v>0</v>
      </c>
      <c r="K34" s="162"/>
      <c r="L34" s="184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</row>
    <row r="35" spans="1:31" s="168" customFormat="1" ht="14.45" hidden="1" customHeight="1">
      <c r="A35" s="162"/>
      <c r="B35" s="163"/>
      <c r="C35" s="162"/>
      <c r="D35" s="162"/>
      <c r="E35" s="154" t="s">
        <v>40</v>
      </c>
      <c r="F35" s="326">
        <f>ROUND((SUM(BG124:BG186)),  2)</f>
        <v>0</v>
      </c>
      <c r="G35" s="162"/>
      <c r="H35" s="162"/>
      <c r="I35" s="301">
        <v>0.21</v>
      </c>
      <c r="J35" s="326">
        <f>0</f>
        <v>0</v>
      </c>
      <c r="K35" s="162"/>
      <c r="L35" s="184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</row>
    <row r="36" spans="1:31" s="168" customFormat="1" ht="14.45" hidden="1" customHeight="1">
      <c r="A36" s="162"/>
      <c r="B36" s="163"/>
      <c r="C36" s="162"/>
      <c r="D36" s="162"/>
      <c r="E36" s="154" t="s">
        <v>41</v>
      </c>
      <c r="F36" s="326">
        <f>ROUND((SUM(BH124:BH186)),  2)</f>
        <v>0</v>
      </c>
      <c r="G36" s="162"/>
      <c r="H36" s="162"/>
      <c r="I36" s="301">
        <v>0.15</v>
      </c>
      <c r="J36" s="326">
        <f>0</f>
        <v>0</v>
      </c>
      <c r="K36" s="162"/>
      <c r="L36" s="184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</row>
    <row r="37" spans="1:31" s="168" customFormat="1" ht="14.45" hidden="1" customHeight="1">
      <c r="A37" s="162"/>
      <c r="B37" s="163"/>
      <c r="C37" s="162"/>
      <c r="D37" s="162"/>
      <c r="E37" s="154" t="s">
        <v>42</v>
      </c>
      <c r="F37" s="326">
        <f>ROUND((SUM(BI124:BI186)),  2)</f>
        <v>0</v>
      </c>
      <c r="G37" s="162"/>
      <c r="H37" s="162"/>
      <c r="I37" s="301">
        <v>0</v>
      </c>
      <c r="J37" s="326">
        <f>0</f>
        <v>0</v>
      </c>
      <c r="K37" s="162"/>
      <c r="L37" s="184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</row>
    <row r="38" spans="1:31" s="168" customFormat="1" ht="6.95" customHeight="1">
      <c r="A38" s="162"/>
      <c r="B38" s="163"/>
      <c r="C38" s="162"/>
      <c r="D38" s="162"/>
      <c r="E38" s="162"/>
      <c r="F38" s="162"/>
      <c r="G38" s="162"/>
      <c r="H38" s="162"/>
      <c r="I38" s="116"/>
      <c r="J38" s="162"/>
      <c r="K38" s="162"/>
      <c r="L38" s="184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</row>
    <row r="39" spans="1:31" s="168" customFormat="1" ht="25.35" customHeight="1">
      <c r="A39" s="162"/>
      <c r="B39" s="163"/>
      <c r="C39" s="327"/>
      <c r="D39" s="328" t="s">
        <v>43</v>
      </c>
      <c r="E39" s="214"/>
      <c r="F39" s="214"/>
      <c r="G39" s="329" t="s">
        <v>44</v>
      </c>
      <c r="H39" s="330" t="s">
        <v>45</v>
      </c>
      <c r="I39" s="302"/>
      <c r="J39" s="331">
        <f>SUM(J30:J37)</f>
        <v>0</v>
      </c>
      <c r="K39" s="332"/>
      <c r="L39" s="184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</row>
    <row r="40" spans="1:31" s="168" customFormat="1" ht="14.45" customHeight="1">
      <c r="A40" s="162"/>
      <c r="B40" s="163"/>
      <c r="C40" s="162"/>
      <c r="D40" s="162"/>
      <c r="E40" s="162"/>
      <c r="F40" s="162"/>
      <c r="G40" s="162"/>
      <c r="H40" s="162"/>
      <c r="I40" s="116"/>
      <c r="J40" s="162"/>
      <c r="K40" s="162"/>
      <c r="L40" s="184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</row>
    <row r="41" spans="1:31" ht="14.45" customHeight="1">
      <c r="B41" s="144"/>
      <c r="L41" s="144"/>
    </row>
    <row r="42" spans="1:31" ht="14.45" customHeight="1">
      <c r="B42" s="144"/>
      <c r="L42" s="144"/>
    </row>
    <row r="43" spans="1:31" ht="14.45" customHeight="1">
      <c r="B43" s="144"/>
      <c r="L43" s="144"/>
    </row>
    <row r="44" spans="1:31" ht="14.45" customHeight="1">
      <c r="B44" s="144"/>
      <c r="L44" s="144"/>
    </row>
    <row r="45" spans="1:31" ht="14.45" customHeight="1">
      <c r="B45" s="144"/>
      <c r="L45" s="144"/>
    </row>
    <row r="46" spans="1:31" ht="14.45" customHeight="1">
      <c r="B46" s="144"/>
      <c r="L46" s="144"/>
    </row>
    <row r="47" spans="1:31" ht="14.45" customHeight="1">
      <c r="B47" s="144"/>
      <c r="L47" s="144"/>
    </row>
    <row r="48" spans="1:31" ht="14.45" customHeight="1">
      <c r="B48" s="144"/>
      <c r="L48" s="144"/>
    </row>
    <row r="49" spans="1:31" ht="14.45" customHeight="1">
      <c r="B49" s="144"/>
      <c r="L49" s="144"/>
    </row>
    <row r="50" spans="1:31" s="168" customFormat="1" ht="14.45" customHeight="1">
      <c r="B50" s="184"/>
      <c r="D50" s="185" t="s">
        <v>46</v>
      </c>
      <c r="E50" s="186"/>
      <c r="F50" s="186"/>
      <c r="G50" s="185" t="s">
        <v>47</v>
      </c>
      <c r="H50" s="186"/>
      <c r="I50" s="303"/>
      <c r="J50" s="186"/>
      <c r="K50" s="186"/>
      <c r="L50" s="184"/>
    </row>
    <row r="51" spans="1:31">
      <c r="B51" s="144"/>
      <c r="L51" s="144"/>
    </row>
    <row r="52" spans="1:31">
      <c r="B52" s="144"/>
      <c r="L52" s="144"/>
    </row>
    <row r="53" spans="1:31">
      <c r="B53" s="144"/>
      <c r="L53" s="144"/>
    </row>
    <row r="54" spans="1:31">
      <c r="B54" s="144"/>
      <c r="L54" s="144"/>
    </row>
    <row r="55" spans="1:31">
      <c r="B55" s="144"/>
      <c r="L55" s="144"/>
    </row>
    <row r="56" spans="1:31">
      <c r="B56" s="144"/>
      <c r="L56" s="144"/>
    </row>
    <row r="57" spans="1:31">
      <c r="B57" s="144"/>
      <c r="L57" s="144"/>
    </row>
    <row r="58" spans="1:31">
      <c r="B58" s="144"/>
      <c r="L58" s="144"/>
    </row>
    <row r="59" spans="1:31">
      <c r="B59" s="144"/>
      <c r="L59" s="144"/>
    </row>
    <row r="60" spans="1:31">
      <c r="B60" s="144"/>
      <c r="L60" s="144"/>
    </row>
    <row r="61" spans="1:31" s="168" customFormat="1" ht="12.75">
      <c r="A61" s="162"/>
      <c r="B61" s="163"/>
      <c r="C61" s="162"/>
      <c r="D61" s="187" t="s">
        <v>48</v>
      </c>
      <c r="E61" s="165"/>
      <c r="F61" s="333" t="s">
        <v>49</v>
      </c>
      <c r="G61" s="187" t="s">
        <v>48</v>
      </c>
      <c r="H61" s="165"/>
      <c r="I61" s="304"/>
      <c r="J61" s="334" t="s">
        <v>49</v>
      </c>
      <c r="K61" s="165"/>
      <c r="L61" s="184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</row>
    <row r="62" spans="1:31">
      <c r="B62" s="144"/>
      <c r="L62" s="144"/>
    </row>
    <row r="63" spans="1:31">
      <c r="B63" s="144"/>
      <c r="L63" s="144"/>
    </row>
    <row r="64" spans="1:31">
      <c r="B64" s="144"/>
      <c r="L64" s="144"/>
    </row>
    <row r="65" spans="1:31" s="168" customFormat="1" ht="12.75">
      <c r="A65" s="162"/>
      <c r="B65" s="163"/>
      <c r="C65" s="162"/>
      <c r="D65" s="185" t="s">
        <v>50</v>
      </c>
      <c r="E65" s="188"/>
      <c r="F65" s="188"/>
      <c r="G65" s="185" t="s">
        <v>51</v>
      </c>
      <c r="H65" s="188"/>
      <c r="I65" s="305"/>
      <c r="J65" s="188"/>
      <c r="K65" s="188"/>
      <c r="L65" s="184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pans="1:31">
      <c r="B66" s="144"/>
      <c r="L66" s="144"/>
    </row>
    <row r="67" spans="1:31">
      <c r="B67" s="144"/>
      <c r="L67" s="144"/>
    </row>
    <row r="68" spans="1:31">
      <c r="B68" s="144"/>
      <c r="L68" s="144"/>
    </row>
    <row r="69" spans="1:31">
      <c r="B69" s="144"/>
      <c r="L69" s="144"/>
    </row>
    <row r="70" spans="1:31">
      <c r="B70" s="144"/>
      <c r="L70" s="144"/>
    </row>
    <row r="71" spans="1:31">
      <c r="B71" s="144"/>
      <c r="L71" s="144"/>
    </row>
    <row r="72" spans="1:31">
      <c r="B72" s="144"/>
      <c r="L72" s="144"/>
    </row>
    <row r="73" spans="1:31">
      <c r="B73" s="144"/>
      <c r="L73" s="144"/>
    </row>
    <row r="74" spans="1:31">
      <c r="B74" s="144"/>
      <c r="L74" s="144"/>
    </row>
    <row r="75" spans="1:31">
      <c r="B75" s="144"/>
      <c r="L75" s="144"/>
    </row>
    <row r="76" spans="1:31" s="168" customFormat="1" ht="12.75">
      <c r="A76" s="162"/>
      <c r="B76" s="163"/>
      <c r="C76" s="162"/>
      <c r="D76" s="187" t="s">
        <v>48</v>
      </c>
      <c r="E76" s="165"/>
      <c r="F76" s="333" t="s">
        <v>49</v>
      </c>
      <c r="G76" s="187" t="s">
        <v>48</v>
      </c>
      <c r="H76" s="165"/>
      <c r="I76" s="304"/>
      <c r="J76" s="334" t="s">
        <v>49</v>
      </c>
      <c r="K76" s="165"/>
      <c r="L76" s="184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pans="1:31" s="168" customFormat="1" ht="14.45" customHeight="1">
      <c r="A77" s="162"/>
      <c r="B77" s="189"/>
      <c r="C77" s="190"/>
      <c r="D77" s="190"/>
      <c r="E77" s="190"/>
      <c r="F77" s="190"/>
      <c r="G77" s="190"/>
      <c r="H77" s="190"/>
      <c r="I77" s="306"/>
      <c r="J77" s="190"/>
      <c r="K77" s="190"/>
      <c r="L77" s="184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81" spans="1:47" s="168" customFormat="1" ht="6.95" customHeight="1">
      <c r="A81" s="162"/>
      <c r="B81" s="191"/>
      <c r="C81" s="192"/>
      <c r="D81" s="192"/>
      <c r="E81" s="192"/>
      <c r="F81" s="192"/>
      <c r="G81" s="192"/>
      <c r="H81" s="192"/>
      <c r="I81" s="307"/>
      <c r="J81" s="192"/>
      <c r="K81" s="192"/>
      <c r="L81" s="184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47" s="168" customFormat="1" ht="24.95" customHeight="1">
      <c r="A82" s="162"/>
      <c r="B82" s="163"/>
      <c r="C82" s="145" t="s">
        <v>117</v>
      </c>
      <c r="D82" s="162"/>
      <c r="E82" s="162"/>
      <c r="F82" s="162"/>
      <c r="G82" s="162"/>
      <c r="H82" s="162"/>
      <c r="I82" s="116"/>
      <c r="J82" s="162"/>
      <c r="K82" s="162"/>
      <c r="L82" s="184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</row>
    <row r="83" spans="1:47" s="168" customFormat="1" ht="6.95" customHeight="1">
      <c r="A83" s="162"/>
      <c r="B83" s="163"/>
      <c r="C83" s="162"/>
      <c r="D83" s="162"/>
      <c r="E83" s="162"/>
      <c r="F83" s="162"/>
      <c r="G83" s="162"/>
      <c r="H83" s="162"/>
      <c r="I83" s="116"/>
      <c r="J83" s="162"/>
      <c r="K83" s="162"/>
      <c r="L83" s="184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47" s="168" customFormat="1" ht="12" customHeight="1">
      <c r="A84" s="162"/>
      <c r="B84" s="163"/>
      <c r="C84" s="154" t="s">
        <v>16</v>
      </c>
      <c r="D84" s="162"/>
      <c r="E84" s="162"/>
      <c r="F84" s="162"/>
      <c r="G84" s="162"/>
      <c r="H84" s="162"/>
      <c r="I84" s="116"/>
      <c r="J84" s="162"/>
      <c r="K84" s="162"/>
      <c r="L84" s="184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</row>
    <row r="85" spans="1:47" s="168" customFormat="1" ht="26.25" customHeight="1">
      <c r="A85" s="162"/>
      <c r="B85" s="163"/>
      <c r="C85" s="162"/>
      <c r="D85" s="162"/>
      <c r="E85" s="313" t="str">
        <f>E7</f>
        <v>Snížení energetické náročnost budovy školy gymnázia SOŠ a VOŠ,Nový Bydžov</v>
      </c>
      <c r="F85" s="314"/>
      <c r="G85" s="314"/>
      <c r="H85" s="314"/>
      <c r="I85" s="116"/>
      <c r="J85" s="162"/>
      <c r="K85" s="162"/>
      <c r="L85" s="184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47" s="168" customFormat="1" ht="12" customHeight="1">
      <c r="A86" s="162"/>
      <c r="B86" s="163"/>
      <c r="C86" s="154" t="s">
        <v>115</v>
      </c>
      <c r="D86" s="162"/>
      <c r="E86" s="162"/>
      <c r="F86" s="162"/>
      <c r="G86" s="162"/>
      <c r="H86" s="162"/>
      <c r="I86" s="116"/>
      <c r="J86" s="162"/>
      <c r="K86" s="162"/>
      <c r="L86" s="184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47" s="168" customFormat="1" ht="16.5" customHeight="1">
      <c r="A87" s="162"/>
      <c r="B87" s="163"/>
      <c r="C87" s="162"/>
      <c r="D87" s="162"/>
      <c r="E87" s="198" t="str">
        <f>E9</f>
        <v>06.2 - Elektro</v>
      </c>
      <c r="F87" s="315"/>
      <c r="G87" s="315"/>
      <c r="H87" s="315"/>
      <c r="I87" s="116"/>
      <c r="J87" s="162"/>
      <c r="K87" s="162"/>
      <c r="L87" s="184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</row>
    <row r="88" spans="1:47" s="168" customFormat="1" ht="6.95" customHeight="1">
      <c r="A88" s="162"/>
      <c r="B88" s="163"/>
      <c r="C88" s="162"/>
      <c r="D88" s="162"/>
      <c r="E88" s="162"/>
      <c r="F88" s="162"/>
      <c r="G88" s="162"/>
      <c r="H88" s="162"/>
      <c r="I88" s="116"/>
      <c r="J88" s="162"/>
      <c r="K88" s="162"/>
      <c r="L88" s="184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47" s="168" customFormat="1" ht="12" customHeight="1">
      <c r="A89" s="162"/>
      <c r="B89" s="163"/>
      <c r="C89" s="154" t="s">
        <v>20</v>
      </c>
      <c r="D89" s="162"/>
      <c r="E89" s="162"/>
      <c r="F89" s="155" t="str">
        <f>F12</f>
        <v xml:space="preserve"> </v>
      </c>
      <c r="G89" s="162"/>
      <c r="H89" s="162"/>
      <c r="I89" s="297" t="s">
        <v>22</v>
      </c>
      <c r="J89" s="316" t="str">
        <f>IF(J12="","",J12)</f>
        <v>25. 3. 2022</v>
      </c>
      <c r="K89" s="162"/>
      <c r="L89" s="184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47" s="168" customFormat="1" ht="6.95" customHeight="1">
      <c r="A90" s="162"/>
      <c r="B90" s="163"/>
      <c r="C90" s="162"/>
      <c r="D90" s="162"/>
      <c r="E90" s="162"/>
      <c r="F90" s="162"/>
      <c r="G90" s="162"/>
      <c r="H90" s="162"/>
      <c r="I90" s="116"/>
      <c r="J90" s="162"/>
      <c r="K90" s="162"/>
      <c r="L90" s="184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</row>
    <row r="91" spans="1:47" s="168" customFormat="1" ht="15.2" customHeight="1">
      <c r="A91" s="162"/>
      <c r="B91" s="163"/>
      <c r="C91" s="154" t="s">
        <v>24</v>
      </c>
      <c r="D91" s="162"/>
      <c r="E91" s="162"/>
      <c r="F91" s="155" t="str">
        <f>E15</f>
        <v xml:space="preserve"> </v>
      </c>
      <c r="G91" s="162"/>
      <c r="H91" s="162"/>
      <c r="I91" s="297" t="s">
        <v>29</v>
      </c>
      <c r="J91" s="335" t="str">
        <f>E21</f>
        <v xml:space="preserve"> </v>
      </c>
      <c r="K91" s="162"/>
      <c r="L91" s="184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</row>
    <row r="92" spans="1:47" s="168" customFormat="1" ht="15.2" customHeight="1">
      <c r="A92" s="162"/>
      <c r="B92" s="163"/>
      <c r="C92" s="154" t="s">
        <v>27</v>
      </c>
      <c r="D92" s="162"/>
      <c r="E92" s="162"/>
      <c r="F92" s="155" t="str">
        <f>IF(E18="","",E18)</f>
        <v>Vyplň údaj</v>
      </c>
      <c r="G92" s="162"/>
      <c r="H92" s="162"/>
      <c r="I92" s="297" t="s">
        <v>31</v>
      </c>
      <c r="J92" s="335" t="str">
        <f>E24</f>
        <v xml:space="preserve"> </v>
      </c>
      <c r="K92" s="162"/>
      <c r="L92" s="184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</row>
    <row r="93" spans="1:47" s="168" customFormat="1" ht="10.35" customHeight="1">
      <c r="A93" s="162"/>
      <c r="B93" s="163"/>
      <c r="C93" s="162"/>
      <c r="D93" s="162"/>
      <c r="E93" s="162"/>
      <c r="F93" s="162"/>
      <c r="G93" s="162"/>
      <c r="H93" s="162"/>
      <c r="I93" s="116"/>
      <c r="J93" s="162"/>
      <c r="K93" s="162"/>
      <c r="L93" s="184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</row>
    <row r="94" spans="1:47" s="168" customFormat="1" ht="29.25" customHeight="1">
      <c r="A94" s="162"/>
      <c r="B94" s="163"/>
      <c r="C94" s="336" t="s">
        <v>118</v>
      </c>
      <c r="D94" s="327"/>
      <c r="E94" s="327"/>
      <c r="F94" s="327"/>
      <c r="G94" s="327"/>
      <c r="H94" s="327"/>
      <c r="I94" s="308"/>
      <c r="J94" s="337" t="s">
        <v>119</v>
      </c>
      <c r="K94" s="327"/>
      <c r="L94" s="184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47" s="168" customFormat="1" ht="10.35" customHeight="1">
      <c r="A95" s="162"/>
      <c r="B95" s="163"/>
      <c r="C95" s="162"/>
      <c r="D95" s="162"/>
      <c r="E95" s="162"/>
      <c r="F95" s="162"/>
      <c r="G95" s="162"/>
      <c r="H95" s="162"/>
      <c r="I95" s="116"/>
      <c r="J95" s="162"/>
      <c r="K95" s="162"/>
      <c r="L95" s="184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</row>
    <row r="96" spans="1:47" s="168" customFormat="1" ht="22.9" customHeight="1">
      <c r="A96" s="162"/>
      <c r="B96" s="163"/>
      <c r="C96" s="338" t="s">
        <v>120</v>
      </c>
      <c r="D96" s="162"/>
      <c r="E96" s="162"/>
      <c r="F96" s="162"/>
      <c r="G96" s="162"/>
      <c r="H96" s="162"/>
      <c r="I96" s="116"/>
      <c r="J96" s="323">
        <f>J124</f>
        <v>0</v>
      </c>
      <c r="K96" s="162"/>
      <c r="L96" s="184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U96" s="141" t="s">
        <v>121</v>
      </c>
    </row>
    <row r="97" spans="1:31" s="339" customFormat="1" ht="24.95" customHeight="1">
      <c r="B97" s="340"/>
      <c r="D97" s="341" t="s">
        <v>1460</v>
      </c>
      <c r="E97" s="342"/>
      <c r="F97" s="342"/>
      <c r="G97" s="342"/>
      <c r="H97" s="342"/>
      <c r="I97" s="309"/>
      <c r="J97" s="343">
        <f>J125</f>
        <v>0</v>
      </c>
      <c r="L97" s="340"/>
    </row>
    <row r="98" spans="1:31" s="339" customFormat="1" ht="24.95" customHeight="1">
      <c r="B98" s="340"/>
      <c r="D98" s="341" t="s">
        <v>1461</v>
      </c>
      <c r="E98" s="342"/>
      <c r="F98" s="342"/>
      <c r="G98" s="342"/>
      <c r="H98" s="342"/>
      <c r="I98" s="309"/>
      <c r="J98" s="343">
        <f>J134</f>
        <v>0</v>
      </c>
      <c r="L98" s="340"/>
    </row>
    <row r="99" spans="1:31" s="339" customFormat="1" ht="24.95" customHeight="1">
      <c r="B99" s="340"/>
      <c r="D99" s="341" t="s">
        <v>1462</v>
      </c>
      <c r="E99" s="342"/>
      <c r="F99" s="342"/>
      <c r="G99" s="342"/>
      <c r="H99" s="342"/>
      <c r="I99" s="309"/>
      <c r="J99" s="343">
        <f>J137</f>
        <v>0</v>
      </c>
      <c r="L99" s="340"/>
    </row>
    <row r="100" spans="1:31" s="339" customFormat="1" ht="24.95" customHeight="1">
      <c r="B100" s="340"/>
      <c r="D100" s="341" t="s">
        <v>1463</v>
      </c>
      <c r="E100" s="342"/>
      <c r="F100" s="342"/>
      <c r="G100" s="342"/>
      <c r="H100" s="342"/>
      <c r="I100" s="309"/>
      <c r="J100" s="343">
        <f>J142</f>
        <v>0</v>
      </c>
      <c r="L100" s="340"/>
    </row>
    <row r="101" spans="1:31" s="339" customFormat="1" ht="24.95" customHeight="1">
      <c r="B101" s="340"/>
      <c r="D101" s="341" t="s">
        <v>1464</v>
      </c>
      <c r="E101" s="342"/>
      <c r="F101" s="342"/>
      <c r="G101" s="342"/>
      <c r="H101" s="342"/>
      <c r="I101" s="309"/>
      <c r="J101" s="343">
        <f>J149</f>
        <v>0</v>
      </c>
      <c r="L101" s="340"/>
    </row>
    <row r="102" spans="1:31" s="339" customFormat="1" ht="24.95" customHeight="1">
      <c r="B102" s="340"/>
      <c r="D102" s="341" t="s">
        <v>1465</v>
      </c>
      <c r="E102" s="342"/>
      <c r="F102" s="342"/>
      <c r="G102" s="342"/>
      <c r="H102" s="342"/>
      <c r="I102" s="309"/>
      <c r="J102" s="343" t="s">
        <v>103</v>
      </c>
      <c r="L102" s="340"/>
    </row>
    <row r="103" spans="1:31" s="339" customFormat="1" ht="24.95" customHeight="1">
      <c r="B103" s="340"/>
      <c r="D103" s="341" t="s">
        <v>1466</v>
      </c>
      <c r="E103" s="342"/>
      <c r="F103" s="342"/>
      <c r="G103" s="342"/>
      <c r="H103" s="342"/>
      <c r="I103" s="309"/>
      <c r="J103" s="343">
        <f>J174</f>
        <v>0</v>
      </c>
      <c r="L103" s="340"/>
    </row>
    <row r="104" spans="1:31" s="339" customFormat="1" ht="24.95" customHeight="1">
      <c r="B104" s="340"/>
      <c r="D104" s="341" t="s">
        <v>1467</v>
      </c>
      <c r="E104" s="342"/>
      <c r="F104" s="342"/>
      <c r="G104" s="342"/>
      <c r="H104" s="342"/>
      <c r="I104" s="309"/>
      <c r="J104" s="343">
        <f>J180</f>
        <v>0</v>
      </c>
      <c r="L104" s="340"/>
    </row>
    <row r="105" spans="1:31" s="168" customFormat="1" ht="21.75" customHeight="1">
      <c r="A105" s="162"/>
      <c r="B105" s="163"/>
      <c r="C105" s="162"/>
      <c r="D105" s="162"/>
      <c r="E105" s="162"/>
      <c r="F105" s="162"/>
      <c r="G105" s="162"/>
      <c r="H105" s="162"/>
      <c r="I105" s="116"/>
      <c r="J105" s="162"/>
      <c r="K105" s="162"/>
      <c r="L105" s="184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</row>
    <row r="106" spans="1:31" s="168" customFormat="1" ht="6.95" customHeight="1">
      <c r="A106" s="162"/>
      <c r="B106" s="189"/>
      <c r="C106" s="190"/>
      <c r="D106" s="190"/>
      <c r="E106" s="190"/>
      <c r="F106" s="190"/>
      <c r="G106" s="190"/>
      <c r="H106" s="190"/>
      <c r="I106" s="306"/>
      <c r="J106" s="190"/>
      <c r="K106" s="190"/>
      <c r="L106" s="184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</row>
    <row r="110" spans="1:31" s="168" customFormat="1" ht="6.95" customHeight="1">
      <c r="A110" s="162"/>
      <c r="B110" s="191"/>
      <c r="C110" s="192"/>
      <c r="D110" s="192"/>
      <c r="E110" s="192"/>
      <c r="F110" s="192"/>
      <c r="G110" s="192"/>
      <c r="H110" s="192"/>
      <c r="I110" s="307"/>
      <c r="J110" s="192"/>
      <c r="K110" s="192"/>
      <c r="L110" s="184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</row>
    <row r="111" spans="1:31" s="168" customFormat="1" ht="24.95" customHeight="1">
      <c r="A111" s="162"/>
      <c r="B111" s="163"/>
      <c r="C111" s="145" t="s">
        <v>141</v>
      </c>
      <c r="D111" s="162"/>
      <c r="E111" s="162"/>
      <c r="F111" s="162"/>
      <c r="G111" s="162"/>
      <c r="H111" s="162"/>
      <c r="I111" s="116"/>
      <c r="J111" s="162"/>
      <c r="K111" s="162"/>
      <c r="L111" s="184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</row>
    <row r="112" spans="1:31" s="168" customFormat="1" ht="6.95" customHeight="1">
      <c r="A112" s="162"/>
      <c r="B112" s="163"/>
      <c r="C112" s="162"/>
      <c r="D112" s="162"/>
      <c r="E112" s="162"/>
      <c r="F112" s="162"/>
      <c r="G112" s="162"/>
      <c r="H112" s="162"/>
      <c r="I112" s="116"/>
      <c r="J112" s="162"/>
      <c r="K112" s="162"/>
      <c r="L112" s="184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</row>
    <row r="113" spans="1:65" s="168" customFormat="1" ht="12" customHeight="1">
      <c r="A113" s="162"/>
      <c r="B113" s="163"/>
      <c r="C113" s="154" t="s">
        <v>16</v>
      </c>
      <c r="D113" s="162"/>
      <c r="E113" s="162"/>
      <c r="F113" s="162"/>
      <c r="G113" s="162"/>
      <c r="H113" s="162"/>
      <c r="I113" s="116"/>
      <c r="J113" s="162"/>
      <c r="K113" s="162"/>
      <c r="L113" s="184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168" customFormat="1" ht="26.25" customHeight="1">
      <c r="A114" s="162"/>
      <c r="B114" s="163"/>
      <c r="C114" s="162"/>
      <c r="D114" s="162"/>
      <c r="E114" s="313" t="str">
        <f>E7</f>
        <v>Snížení energetické náročnost budovy školy gymnázia SOŠ a VOŠ,Nový Bydžov</v>
      </c>
      <c r="F114" s="314"/>
      <c r="G114" s="314"/>
      <c r="H114" s="314"/>
      <c r="I114" s="116"/>
      <c r="J114" s="162"/>
      <c r="K114" s="162"/>
      <c r="L114" s="184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</row>
    <row r="115" spans="1:65" s="168" customFormat="1" ht="12" customHeight="1">
      <c r="A115" s="162"/>
      <c r="B115" s="163"/>
      <c r="C115" s="154" t="s">
        <v>115</v>
      </c>
      <c r="D115" s="162"/>
      <c r="E115" s="162"/>
      <c r="F115" s="162"/>
      <c r="G115" s="162"/>
      <c r="H115" s="162"/>
      <c r="I115" s="116"/>
      <c r="J115" s="162"/>
      <c r="K115" s="162"/>
      <c r="L115" s="184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</row>
    <row r="116" spans="1:65" s="168" customFormat="1" ht="16.5" customHeight="1">
      <c r="A116" s="162"/>
      <c r="B116" s="163"/>
      <c r="C116" s="162"/>
      <c r="D116" s="162"/>
      <c r="E116" s="198" t="str">
        <f>E9</f>
        <v>06.2 - Elektro</v>
      </c>
      <c r="F116" s="315"/>
      <c r="G116" s="315"/>
      <c r="H116" s="315"/>
      <c r="I116" s="116"/>
      <c r="J116" s="162"/>
      <c r="K116" s="162"/>
      <c r="L116" s="184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</row>
    <row r="117" spans="1:65" s="168" customFormat="1" ht="6.95" customHeight="1">
      <c r="A117" s="162"/>
      <c r="B117" s="163"/>
      <c r="C117" s="162"/>
      <c r="D117" s="162"/>
      <c r="E117" s="162"/>
      <c r="F117" s="162"/>
      <c r="G117" s="162"/>
      <c r="H117" s="162"/>
      <c r="I117" s="116"/>
      <c r="J117" s="162"/>
      <c r="K117" s="162"/>
      <c r="L117" s="184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5" s="168" customFormat="1" ht="12" customHeight="1">
      <c r="A118" s="162"/>
      <c r="B118" s="163"/>
      <c r="C118" s="154" t="s">
        <v>20</v>
      </c>
      <c r="D118" s="162"/>
      <c r="E118" s="162"/>
      <c r="F118" s="155" t="str">
        <f>F12</f>
        <v xml:space="preserve"> </v>
      </c>
      <c r="G118" s="162"/>
      <c r="H118" s="162"/>
      <c r="I118" s="297" t="s">
        <v>22</v>
      </c>
      <c r="J118" s="316" t="str">
        <f>IF(J12="","",J12)</f>
        <v>25. 3. 2022</v>
      </c>
      <c r="K118" s="162"/>
      <c r="L118" s="184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</row>
    <row r="119" spans="1:65" s="168" customFormat="1" ht="6.95" customHeight="1">
      <c r="A119" s="162"/>
      <c r="B119" s="163"/>
      <c r="C119" s="162"/>
      <c r="D119" s="162"/>
      <c r="E119" s="162"/>
      <c r="F119" s="162"/>
      <c r="G119" s="162"/>
      <c r="H119" s="162"/>
      <c r="I119" s="116"/>
      <c r="J119" s="162"/>
      <c r="K119" s="162"/>
      <c r="L119" s="184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</row>
    <row r="120" spans="1:65" s="168" customFormat="1" ht="15.2" customHeight="1">
      <c r="A120" s="162"/>
      <c r="B120" s="163"/>
      <c r="C120" s="154" t="s">
        <v>24</v>
      </c>
      <c r="D120" s="162"/>
      <c r="E120" s="162"/>
      <c r="F120" s="155" t="str">
        <f>E15</f>
        <v xml:space="preserve"> </v>
      </c>
      <c r="G120" s="162"/>
      <c r="H120" s="162"/>
      <c r="I120" s="297" t="s">
        <v>29</v>
      </c>
      <c r="J120" s="335" t="str">
        <f>E21</f>
        <v xml:space="preserve"> </v>
      </c>
      <c r="K120" s="162"/>
      <c r="L120" s="184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</row>
    <row r="121" spans="1:65" s="168" customFormat="1" ht="15.2" customHeight="1">
      <c r="A121" s="162"/>
      <c r="B121" s="163"/>
      <c r="C121" s="154" t="s">
        <v>27</v>
      </c>
      <c r="D121" s="162"/>
      <c r="E121" s="162"/>
      <c r="F121" s="155" t="str">
        <f>IF(E18="","",E18)</f>
        <v>Vyplň údaj</v>
      </c>
      <c r="G121" s="162"/>
      <c r="H121" s="162"/>
      <c r="I121" s="297" t="s">
        <v>31</v>
      </c>
      <c r="J121" s="335" t="str">
        <f>E24</f>
        <v xml:space="preserve"> </v>
      </c>
      <c r="K121" s="162"/>
      <c r="L121" s="184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pans="1:65" s="168" customFormat="1" ht="10.35" customHeight="1">
      <c r="A122" s="162"/>
      <c r="B122" s="163"/>
      <c r="C122" s="162"/>
      <c r="D122" s="162"/>
      <c r="E122" s="162"/>
      <c r="F122" s="162"/>
      <c r="G122" s="162"/>
      <c r="H122" s="162"/>
      <c r="I122" s="116"/>
      <c r="J122" s="162"/>
      <c r="K122" s="162"/>
      <c r="L122" s="184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pans="1:65" s="352" customFormat="1" ht="29.25" customHeight="1">
      <c r="A123" s="349"/>
      <c r="B123" s="350"/>
      <c r="C123" s="256" t="s">
        <v>142</v>
      </c>
      <c r="D123" s="257" t="s">
        <v>58</v>
      </c>
      <c r="E123" s="257" t="s">
        <v>54</v>
      </c>
      <c r="F123" s="257" t="s">
        <v>55</v>
      </c>
      <c r="G123" s="257" t="s">
        <v>143</v>
      </c>
      <c r="H123" s="257" t="s">
        <v>144</v>
      </c>
      <c r="I123" s="311" t="s">
        <v>145</v>
      </c>
      <c r="J123" s="257" t="s">
        <v>119</v>
      </c>
      <c r="K123" s="258" t="s">
        <v>146</v>
      </c>
      <c r="L123" s="351"/>
      <c r="M123" s="219" t="s">
        <v>1</v>
      </c>
      <c r="N123" s="220" t="s">
        <v>37</v>
      </c>
      <c r="O123" s="220" t="s">
        <v>147</v>
      </c>
      <c r="P123" s="220" t="s">
        <v>148</v>
      </c>
      <c r="Q123" s="220" t="s">
        <v>149</v>
      </c>
      <c r="R123" s="220" t="s">
        <v>150</v>
      </c>
      <c r="S123" s="220" t="s">
        <v>151</v>
      </c>
      <c r="T123" s="221" t="s">
        <v>152</v>
      </c>
      <c r="U123" s="349"/>
      <c r="V123" s="349"/>
      <c r="W123" s="349"/>
      <c r="X123" s="349"/>
      <c r="Y123" s="349"/>
      <c r="Z123" s="349"/>
      <c r="AA123" s="349"/>
      <c r="AB123" s="349"/>
      <c r="AC123" s="349"/>
      <c r="AD123" s="349"/>
      <c r="AE123" s="349"/>
    </row>
    <row r="124" spans="1:65" s="168" customFormat="1" ht="22.9" customHeight="1">
      <c r="A124" s="162"/>
      <c r="B124" s="163"/>
      <c r="C124" s="227" t="s">
        <v>153</v>
      </c>
      <c r="D124" s="162"/>
      <c r="E124" s="162"/>
      <c r="F124" s="162"/>
      <c r="G124" s="162"/>
      <c r="H124" s="162"/>
      <c r="I124" s="116"/>
      <c r="J124" s="259">
        <f>BK124</f>
        <v>0</v>
      </c>
      <c r="K124" s="162"/>
      <c r="L124" s="163"/>
      <c r="M124" s="222"/>
      <c r="N124" s="206"/>
      <c r="O124" s="223"/>
      <c r="P124" s="353">
        <f>P125+P134+P137+P142+P149+P157+P174+P180</f>
        <v>0</v>
      </c>
      <c r="Q124" s="223"/>
      <c r="R124" s="353">
        <f>R125+R134+R137+R142+R149+R157+R174+R180</f>
        <v>0</v>
      </c>
      <c r="S124" s="223"/>
      <c r="T124" s="354">
        <f>T125+T134+T137+T142+T149+T157+T174+T180</f>
        <v>0</v>
      </c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  <c r="AT124" s="141" t="s">
        <v>72</v>
      </c>
      <c r="AU124" s="141" t="s">
        <v>121</v>
      </c>
      <c r="BK124" s="355">
        <f>BK125+BK134+BK137+BK142+BK149+BK157+BK174+BK180</f>
        <v>0</v>
      </c>
    </row>
    <row r="125" spans="1:65" s="260" customFormat="1" ht="25.9" customHeight="1">
      <c r="B125" s="356"/>
      <c r="D125" s="261" t="s">
        <v>72</v>
      </c>
      <c r="E125" s="262" t="s">
        <v>1468</v>
      </c>
      <c r="F125" s="262" t="s">
        <v>1469</v>
      </c>
      <c r="I125" s="79"/>
      <c r="J125" s="263">
        <f>BK125</f>
        <v>0</v>
      </c>
      <c r="L125" s="356"/>
      <c r="M125" s="357"/>
      <c r="N125" s="358"/>
      <c r="O125" s="358"/>
      <c r="P125" s="359">
        <f>SUM(P126:P133)</f>
        <v>0</v>
      </c>
      <c r="Q125" s="358"/>
      <c r="R125" s="359">
        <f>SUM(R126:R133)</f>
        <v>0</v>
      </c>
      <c r="S125" s="358"/>
      <c r="T125" s="360">
        <f>SUM(T126:T133)</f>
        <v>0</v>
      </c>
      <c r="AR125" s="261" t="s">
        <v>81</v>
      </c>
      <c r="AT125" s="361" t="s">
        <v>72</v>
      </c>
      <c r="AU125" s="361" t="s">
        <v>73</v>
      </c>
      <c r="AY125" s="261" t="s">
        <v>156</v>
      </c>
      <c r="BK125" s="362">
        <f>SUM(BK126:BK133)</f>
        <v>0</v>
      </c>
    </row>
    <row r="126" spans="1:65" s="168" customFormat="1" ht="16.5" customHeight="1">
      <c r="A126" s="162"/>
      <c r="B126" s="163"/>
      <c r="C126" s="266" t="s">
        <v>81</v>
      </c>
      <c r="D126" s="266" t="s">
        <v>158</v>
      </c>
      <c r="E126" s="267" t="s">
        <v>1470</v>
      </c>
      <c r="F126" s="268" t="s">
        <v>1471</v>
      </c>
      <c r="G126" s="269" t="s">
        <v>355</v>
      </c>
      <c r="H126" s="270">
        <v>680</v>
      </c>
      <c r="I126" s="87"/>
      <c r="J126" s="271">
        <f t="shared" ref="J126:J133" si="0">ROUND(I126*H126,2)</f>
        <v>0</v>
      </c>
      <c r="K126" s="268" t="s">
        <v>1</v>
      </c>
      <c r="L126" s="163"/>
      <c r="M126" s="363" t="s">
        <v>1</v>
      </c>
      <c r="N126" s="364" t="s">
        <v>38</v>
      </c>
      <c r="O126" s="210"/>
      <c r="P126" s="365">
        <f t="shared" ref="P126:P133" si="1">O126*H126</f>
        <v>0</v>
      </c>
      <c r="Q126" s="365">
        <v>0</v>
      </c>
      <c r="R126" s="365">
        <f t="shared" ref="R126:R133" si="2">Q126*H126</f>
        <v>0</v>
      </c>
      <c r="S126" s="365">
        <v>0</v>
      </c>
      <c r="T126" s="366">
        <f t="shared" ref="T126:T133" si="3">S126*H126</f>
        <v>0</v>
      </c>
      <c r="U126" s="162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  <c r="AR126" s="367" t="s">
        <v>163</v>
      </c>
      <c r="AT126" s="367" t="s">
        <v>158</v>
      </c>
      <c r="AU126" s="367" t="s">
        <v>81</v>
      </c>
      <c r="AY126" s="141" t="s">
        <v>156</v>
      </c>
      <c r="BE126" s="368">
        <f t="shared" ref="BE126:BE133" si="4">IF(N126="základní",J126,0)</f>
        <v>0</v>
      </c>
      <c r="BF126" s="368">
        <f t="shared" ref="BF126:BF133" si="5">IF(N126="snížená",J126,0)</f>
        <v>0</v>
      </c>
      <c r="BG126" s="368">
        <f t="shared" ref="BG126:BG133" si="6">IF(N126="zákl. přenesená",J126,0)</f>
        <v>0</v>
      </c>
      <c r="BH126" s="368">
        <f t="shared" ref="BH126:BH133" si="7">IF(N126="sníž. přenesená",J126,0)</f>
        <v>0</v>
      </c>
      <c r="BI126" s="368">
        <f t="shared" ref="BI126:BI133" si="8">IF(N126="nulová",J126,0)</f>
        <v>0</v>
      </c>
      <c r="BJ126" s="141" t="s">
        <v>81</v>
      </c>
      <c r="BK126" s="368">
        <f t="shared" ref="BK126:BK133" si="9">ROUND(I126*H126,2)</f>
        <v>0</v>
      </c>
      <c r="BL126" s="141" t="s">
        <v>163</v>
      </c>
      <c r="BM126" s="367" t="s">
        <v>83</v>
      </c>
    </row>
    <row r="127" spans="1:65" s="168" customFormat="1" ht="16.5" customHeight="1">
      <c r="A127" s="162"/>
      <c r="B127" s="163"/>
      <c r="C127" s="266" t="s">
        <v>83</v>
      </c>
      <c r="D127" s="266" t="s">
        <v>158</v>
      </c>
      <c r="E127" s="267" t="s">
        <v>1472</v>
      </c>
      <c r="F127" s="268" t="s">
        <v>1473</v>
      </c>
      <c r="G127" s="269" t="s">
        <v>355</v>
      </c>
      <c r="H127" s="270">
        <v>180</v>
      </c>
      <c r="I127" s="87"/>
      <c r="J127" s="271">
        <f t="shared" si="0"/>
        <v>0</v>
      </c>
      <c r="K127" s="268" t="s">
        <v>1</v>
      </c>
      <c r="L127" s="163"/>
      <c r="M127" s="363" t="s">
        <v>1</v>
      </c>
      <c r="N127" s="364" t="s">
        <v>38</v>
      </c>
      <c r="O127" s="210"/>
      <c r="P127" s="365">
        <f t="shared" si="1"/>
        <v>0</v>
      </c>
      <c r="Q127" s="365">
        <v>0</v>
      </c>
      <c r="R127" s="365">
        <f t="shared" si="2"/>
        <v>0</v>
      </c>
      <c r="S127" s="365">
        <v>0</v>
      </c>
      <c r="T127" s="366">
        <f t="shared" si="3"/>
        <v>0</v>
      </c>
      <c r="U127" s="162"/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/>
      <c r="AR127" s="367" t="s">
        <v>163</v>
      </c>
      <c r="AT127" s="367" t="s">
        <v>158</v>
      </c>
      <c r="AU127" s="367" t="s">
        <v>81</v>
      </c>
      <c r="AY127" s="141" t="s">
        <v>156</v>
      </c>
      <c r="BE127" s="368">
        <f t="shared" si="4"/>
        <v>0</v>
      </c>
      <c r="BF127" s="368">
        <f t="shared" si="5"/>
        <v>0</v>
      </c>
      <c r="BG127" s="368">
        <f t="shared" si="6"/>
        <v>0</v>
      </c>
      <c r="BH127" s="368">
        <f t="shared" si="7"/>
        <v>0</v>
      </c>
      <c r="BI127" s="368">
        <f t="shared" si="8"/>
        <v>0</v>
      </c>
      <c r="BJ127" s="141" t="s">
        <v>81</v>
      </c>
      <c r="BK127" s="368">
        <f t="shared" si="9"/>
        <v>0</v>
      </c>
      <c r="BL127" s="141" t="s">
        <v>163</v>
      </c>
      <c r="BM127" s="367" t="s">
        <v>163</v>
      </c>
    </row>
    <row r="128" spans="1:65" s="168" customFormat="1" ht="24.2" customHeight="1">
      <c r="A128" s="162"/>
      <c r="B128" s="163"/>
      <c r="C128" s="266" t="s">
        <v>170</v>
      </c>
      <c r="D128" s="266" t="s">
        <v>158</v>
      </c>
      <c r="E128" s="267" t="s">
        <v>1474</v>
      </c>
      <c r="F128" s="268" t="s">
        <v>1475</v>
      </c>
      <c r="G128" s="269" t="s">
        <v>355</v>
      </c>
      <c r="H128" s="270">
        <v>390</v>
      </c>
      <c r="I128" s="87"/>
      <c r="J128" s="271">
        <f t="shared" si="0"/>
        <v>0</v>
      </c>
      <c r="K128" s="268" t="s">
        <v>1</v>
      </c>
      <c r="L128" s="163"/>
      <c r="M128" s="363" t="s">
        <v>1</v>
      </c>
      <c r="N128" s="364" t="s">
        <v>38</v>
      </c>
      <c r="O128" s="210"/>
      <c r="P128" s="365">
        <f t="shared" si="1"/>
        <v>0</v>
      </c>
      <c r="Q128" s="365">
        <v>0</v>
      </c>
      <c r="R128" s="365">
        <f t="shared" si="2"/>
        <v>0</v>
      </c>
      <c r="S128" s="365">
        <v>0</v>
      </c>
      <c r="T128" s="366">
        <f t="shared" si="3"/>
        <v>0</v>
      </c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  <c r="AR128" s="367" t="s">
        <v>163</v>
      </c>
      <c r="AT128" s="367" t="s">
        <v>158</v>
      </c>
      <c r="AU128" s="367" t="s">
        <v>81</v>
      </c>
      <c r="AY128" s="141" t="s">
        <v>156</v>
      </c>
      <c r="BE128" s="368">
        <f t="shared" si="4"/>
        <v>0</v>
      </c>
      <c r="BF128" s="368">
        <f t="shared" si="5"/>
        <v>0</v>
      </c>
      <c r="BG128" s="368">
        <f t="shared" si="6"/>
        <v>0</v>
      </c>
      <c r="BH128" s="368">
        <f t="shared" si="7"/>
        <v>0</v>
      </c>
      <c r="BI128" s="368">
        <f t="shared" si="8"/>
        <v>0</v>
      </c>
      <c r="BJ128" s="141" t="s">
        <v>81</v>
      </c>
      <c r="BK128" s="368">
        <f t="shared" si="9"/>
        <v>0</v>
      </c>
      <c r="BL128" s="141" t="s">
        <v>163</v>
      </c>
      <c r="BM128" s="367" t="s">
        <v>173</v>
      </c>
    </row>
    <row r="129" spans="1:65" s="168" customFormat="1" ht="16.5" customHeight="1">
      <c r="A129" s="162"/>
      <c r="B129" s="163"/>
      <c r="C129" s="266" t="s">
        <v>163</v>
      </c>
      <c r="D129" s="266" t="s">
        <v>158</v>
      </c>
      <c r="E129" s="267" t="s">
        <v>1476</v>
      </c>
      <c r="F129" s="268" t="s">
        <v>1477</v>
      </c>
      <c r="G129" s="269" t="s">
        <v>355</v>
      </c>
      <c r="H129" s="270">
        <v>110</v>
      </c>
      <c r="I129" s="87"/>
      <c r="J129" s="271">
        <f t="shared" si="0"/>
        <v>0</v>
      </c>
      <c r="K129" s="268" t="s">
        <v>1</v>
      </c>
      <c r="L129" s="163"/>
      <c r="M129" s="363" t="s">
        <v>1</v>
      </c>
      <c r="N129" s="364" t="s">
        <v>38</v>
      </c>
      <c r="O129" s="210"/>
      <c r="P129" s="365">
        <f t="shared" si="1"/>
        <v>0</v>
      </c>
      <c r="Q129" s="365">
        <v>0</v>
      </c>
      <c r="R129" s="365">
        <f t="shared" si="2"/>
        <v>0</v>
      </c>
      <c r="S129" s="365">
        <v>0</v>
      </c>
      <c r="T129" s="366">
        <f t="shared" si="3"/>
        <v>0</v>
      </c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  <c r="AR129" s="367" t="s">
        <v>163</v>
      </c>
      <c r="AT129" s="367" t="s">
        <v>158</v>
      </c>
      <c r="AU129" s="367" t="s">
        <v>81</v>
      </c>
      <c r="AY129" s="141" t="s">
        <v>156</v>
      </c>
      <c r="BE129" s="368">
        <f t="shared" si="4"/>
        <v>0</v>
      </c>
      <c r="BF129" s="368">
        <f t="shared" si="5"/>
        <v>0</v>
      </c>
      <c r="BG129" s="368">
        <f t="shared" si="6"/>
        <v>0</v>
      </c>
      <c r="BH129" s="368">
        <f t="shared" si="7"/>
        <v>0</v>
      </c>
      <c r="BI129" s="368">
        <f t="shared" si="8"/>
        <v>0</v>
      </c>
      <c r="BJ129" s="141" t="s">
        <v>81</v>
      </c>
      <c r="BK129" s="368">
        <f t="shared" si="9"/>
        <v>0</v>
      </c>
      <c r="BL129" s="141" t="s">
        <v>163</v>
      </c>
      <c r="BM129" s="367" t="s">
        <v>176</v>
      </c>
    </row>
    <row r="130" spans="1:65" s="168" customFormat="1" ht="16.5" customHeight="1">
      <c r="A130" s="162"/>
      <c r="B130" s="163"/>
      <c r="C130" s="266" t="s">
        <v>178</v>
      </c>
      <c r="D130" s="266" t="s">
        <v>158</v>
      </c>
      <c r="E130" s="267" t="s">
        <v>1478</v>
      </c>
      <c r="F130" s="268" t="s">
        <v>1479</v>
      </c>
      <c r="G130" s="269" t="s">
        <v>355</v>
      </c>
      <c r="H130" s="270">
        <v>105</v>
      </c>
      <c r="I130" s="87"/>
      <c r="J130" s="271">
        <f t="shared" si="0"/>
        <v>0</v>
      </c>
      <c r="K130" s="268" t="s">
        <v>1</v>
      </c>
      <c r="L130" s="163"/>
      <c r="M130" s="363" t="s">
        <v>1</v>
      </c>
      <c r="N130" s="364" t="s">
        <v>38</v>
      </c>
      <c r="O130" s="210"/>
      <c r="P130" s="365">
        <f t="shared" si="1"/>
        <v>0</v>
      </c>
      <c r="Q130" s="365">
        <v>0</v>
      </c>
      <c r="R130" s="365">
        <f t="shared" si="2"/>
        <v>0</v>
      </c>
      <c r="S130" s="365">
        <v>0</v>
      </c>
      <c r="T130" s="366">
        <f t="shared" si="3"/>
        <v>0</v>
      </c>
      <c r="U130" s="162"/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/>
      <c r="AR130" s="367" t="s">
        <v>163</v>
      </c>
      <c r="AT130" s="367" t="s">
        <v>158</v>
      </c>
      <c r="AU130" s="367" t="s">
        <v>81</v>
      </c>
      <c r="AY130" s="141" t="s">
        <v>156</v>
      </c>
      <c r="BE130" s="368">
        <f t="shared" si="4"/>
        <v>0</v>
      </c>
      <c r="BF130" s="368">
        <f t="shared" si="5"/>
        <v>0</v>
      </c>
      <c r="BG130" s="368">
        <f t="shared" si="6"/>
        <v>0</v>
      </c>
      <c r="BH130" s="368">
        <f t="shared" si="7"/>
        <v>0</v>
      </c>
      <c r="BI130" s="368">
        <f t="shared" si="8"/>
        <v>0</v>
      </c>
      <c r="BJ130" s="141" t="s">
        <v>81</v>
      </c>
      <c r="BK130" s="368">
        <f t="shared" si="9"/>
        <v>0</v>
      </c>
      <c r="BL130" s="141" t="s">
        <v>163</v>
      </c>
      <c r="BM130" s="367" t="s">
        <v>181</v>
      </c>
    </row>
    <row r="131" spans="1:65" s="168" customFormat="1" ht="16.5" customHeight="1">
      <c r="A131" s="162"/>
      <c r="B131" s="163"/>
      <c r="C131" s="266" t="s">
        <v>173</v>
      </c>
      <c r="D131" s="266" t="s">
        <v>158</v>
      </c>
      <c r="E131" s="267" t="s">
        <v>1480</v>
      </c>
      <c r="F131" s="268" t="s">
        <v>1481</v>
      </c>
      <c r="G131" s="269" t="s">
        <v>355</v>
      </c>
      <c r="H131" s="270">
        <v>95</v>
      </c>
      <c r="I131" s="87"/>
      <c r="J131" s="271">
        <f t="shared" si="0"/>
        <v>0</v>
      </c>
      <c r="K131" s="268" t="s">
        <v>1</v>
      </c>
      <c r="L131" s="163"/>
      <c r="M131" s="363" t="s">
        <v>1</v>
      </c>
      <c r="N131" s="364" t="s">
        <v>38</v>
      </c>
      <c r="O131" s="210"/>
      <c r="P131" s="365">
        <f t="shared" si="1"/>
        <v>0</v>
      </c>
      <c r="Q131" s="365">
        <v>0</v>
      </c>
      <c r="R131" s="365">
        <f t="shared" si="2"/>
        <v>0</v>
      </c>
      <c r="S131" s="365">
        <v>0</v>
      </c>
      <c r="T131" s="366">
        <f t="shared" si="3"/>
        <v>0</v>
      </c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  <c r="AR131" s="367" t="s">
        <v>163</v>
      </c>
      <c r="AT131" s="367" t="s">
        <v>158</v>
      </c>
      <c r="AU131" s="367" t="s">
        <v>81</v>
      </c>
      <c r="AY131" s="141" t="s">
        <v>156</v>
      </c>
      <c r="BE131" s="368">
        <f t="shared" si="4"/>
        <v>0</v>
      </c>
      <c r="BF131" s="368">
        <f t="shared" si="5"/>
        <v>0</v>
      </c>
      <c r="BG131" s="368">
        <f t="shared" si="6"/>
        <v>0</v>
      </c>
      <c r="BH131" s="368">
        <f t="shared" si="7"/>
        <v>0</v>
      </c>
      <c r="BI131" s="368">
        <f t="shared" si="8"/>
        <v>0</v>
      </c>
      <c r="BJ131" s="141" t="s">
        <v>81</v>
      </c>
      <c r="BK131" s="368">
        <f t="shared" si="9"/>
        <v>0</v>
      </c>
      <c r="BL131" s="141" t="s">
        <v>163</v>
      </c>
      <c r="BM131" s="367" t="s">
        <v>187</v>
      </c>
    </row>
    <row r="132" spans="1:65" s="168" customFormat="1" ht="16.5" customHeight="1">
      <c r="A132" s="162"/>
      <c r="B132" s="163"/>
      <c r="C132" s="266" t="s">
        <v>194</v>
      </c>
      <c r="D132" s="266" t="s">
        <v>158</v>
      </c>
      <c r="E132" s="267" t="s">
        <v>1482</v>
      </c>
      <c r="F132" s="268" t="s">
        <v>1483</v>
      </c>
      <c r="G132" s="269" t="s">
        <v>355</v>
      </c>
      <c r="H132" s="270">
        <v>305</v>
      </c>
      <c r="I132" s="87"/>
      <c r="J132" s="271">
        <f t="shared" si="0"/>
        <v>0</v>
      </c>
      <c r="K132" s="268" t="s">
        <v>1</v>
      </c>
      <c r="L132" s="163"/>
      <c r="M132" s="363" t="s">
        <v>1</v>
      </c>
      <c r="N132" s="364" t="s">
        <v>38</v>
      </c>
      <c r="O132" s="210"/>
      <c r="P132" s="365">
        <f t="shared" si="1"/>
        <v>0</v>
      </c>
      <c r="Q132" s="365">
        <v>0</v>
      </c>
      <c r="R132" s="365">
        <f t="shared" si="2"/>
        <v>0</v>
      </c>
      <c r="S132" s="365">
        <v>0</v>
      </c>
      <c r="T132" s="366">
        <f t="shared" si="3"/>
        <v>0</v>
      </c>
      <c r="U132" s="162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/>
      <c r="AR132" s="367" t="s">
        <v>163</v>
      </c>
      <c r="AT132" s="367" t="s">
        <v>158</v>
      </c>
      <c r="AU132" s="367" t="s">
        <v>81</v>
      </c>
      <c r="AY132" s="141" t="s">
        <v>156</v>
      </c>
      <c r="BE132" s="368">
        <f t="shared" si="4"/>
        <v>0</v>
      </c>
      <c r="BF132" s="368">
        <f t="shared" si="5"/>
        <v>0</v>
      </c>
      <c r="BG132" s="368">
        <f t="shared" si="6"/>
        <v>0</v>
      </c>
      <c r="BH132" s="368">
        <f t="shared" si="7"/>
        <v>0</v>
      </c>
      <c r="BI132" s="368">
        <f t="shared" si="8"/>
        <v>0</v>
      </c>
      <c r="BJ132" s="141" t="s">
        <v>81</v>
      </c>
      <c r="BK132" s="368">
        <f t="shared" si="9"/>
        <v>0</v>
      </c>
      <c r="BL132" s="141" t="s">
        <v>163</v>
      </c>
      <c r="BM132" s="367" t="s">
        <v>197</v>
      </c>
    </row>
    <row r="133" spans="1:65" s="168" customFormat="1" ht="16.5" customHeight="1">
      <c r="A133" s="162"/>
      <c r="B133" s="163"/>
      <c r="C133" s="266" t="s">
        <v>176</v>
      </c>
      <c r="D133" s="266" t="s">
        <v>158</v>
      </c>
      <c r="E133" s="267" t="s">
        <v>1484</v>
      </c>
      <c r="F133" s="268" t="s">
        <v>1485</v>
      </c>
      <c r="G133" s="269" t="s">
        <v>355</v>
      </c>
      <c r="H133" s="270">
        <v>55</v>
      </c>
      <c r="I133" s="87"/>
      <c r="J133" s="271">
        <f t="shared" si="0"/>
        <v>0</v>
      </c>
      <c r="K133" s="268" t="s">
        <v>1</v>
      </c>
      <c r="L133" s="163"/>
      <c r="M133" s="363" t="s">
        <v>1</v>
      </c>
      <c r="N133" s="364" t="s">
        <v>38</v>
      </c>
      <c r="O133" s="210"/>
      <c r="P133" s="365">
        <f t="shared" si="1"/>
        <v>0</v>
      </c>
      <c r="Q133" s="365">
        <v>0</v>
      </c>
      <c r="R133" s="365">
        <f t="shared" si="2"/>
        <v>0</v>
      </c>
      <c r="S133" s="365">
        <v>0</v>
      </c>
      <c r="T133" s="366">
        <f t="shared" si="3"/>
        <v>0</v>
      </c>
      <c r="U133" s="162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R133" s="367" t="s">
        <v>163</v>
      </c>
      <c r="AT133" s="367" t="s">
        <v>158</v>
      </c>
      <c r="AU133" s="367" t="s">
        <v>81</v>
      </c>
      <c r="AY133" s="141" t="s">
        <v>156</v>
      </c>
      <c r="BE133" s="368">
        <f t="shared" si="4"/>
        <v>0</v>
      </c>
      <c r="BF133" s="368">
        <f t="shared" si="5"/>
        <v>0</v>
      </c>
      <c r="BG133" s="368">
        <f t="shared" si="6"/>
        <v>0</v>
      </c>
      <c r="BH133" s="368">
        <f t="shared" si="7"/>
        <v>0</v>
      </c>
      <c r="BI133" s="368">
        <f t="shared" si="8"/>
        <v>0</v>
      </c>
      <c r="BJ133" s="141" t="s">
        <v>81</v>
      </c>
      <c r="BK133" s="368">
        <f t="shared" si="9"/>
        <v>0</v>
      </c>
      <c r="BL133" s="141" t="s">
        <v>163</v>
      </c>
      <c r="BM133" s="367" t="s">
        <v>201</v>
      </c>
    </row>
    <row r="134" spans="1:65" s="260" customFormat="1" ht="25.9" customHeight="1">
      <c r="B134" s="356"/>
      <c r="D134" s="261" t="s">
        <v>72</v>
      </c>
      <c r="E134" s="262" t="s">
        <v>1486</v>
      </c>
      <c r="F134" s="262" t="s">
        <v>1487</v>
      </c>
      <c r="I134" s="79"/>
      <c r="J134" s="263">
        <f>BK134</f>
        <v>0</v>
      </c>
      <c r="L134" s="356"/>
      <c r="M134" s="357"/>
      <c r="N134" s="358"/>
      <c r="O134" s="358"/>
      <c r="P134" s="359">
        <f>SUM(P135:P136)</f>
        <v>0</v>
      </c>
      <c r="Q134" s="358"/>
      <c r="R134" s="359">
        <f>SUM(R135:R136)</f>
        <v>0</v>
      </c>
      <c r="S134" s="358"/>
      <c r="T134" s="360">
        <f>SUM(T135:T136)</f>
        <v>0</v>
      </c>
      <c r="AR134" s="261" t="s">
        <v>81</v>
      </c>
      <c r="AT134" s="361" t="s">
        <v>72</v>
      </c>
      <c r="AU134" s="361" t="s">
        <v>73</v>
      </c>
      <c r="AY134" s="261" t="s">
        <v>156</v>
      </c>
      <c r="BK134" s="362">
        <f>SUM(BK135:BK136)</f>
        <v>0</v>
      </c>
    </row>
    <row r="135" spans="1:65" s="168" customFormat="1" ht="16.5" customHeight="1">
      <c r="A135" s="162"/>
      <c r="B135" s="163"/>
      <c r="C135" s="266" t="s">
        <v>204</v>
      </c>
      <c r="D135" s="266" t="s">
        <v>158</v>
      </c>
      <c r="E135" s="267" t="s">
        <v>1488</v>
      </c>
      <c r="F135" s="268" t="s">
        <v>1489</v>
      </c>
      <c r="G135" s="269" t="s">
        <v>1268</v>
      </c>
      <c r="H135" s="270">
        <v>6</v>
      </c>
      <c r="I135" s="87"/>
      <c r="J135" s="271">
        <f>ROUND(I135*H135,2)</f>
        <v>0</v>
      </c>
      <c r="K135" s="268" t="s">
        <v>1</v>
      </c>
      <c r="L135" s="163"/>
      <c r="M135" s="363" t="s">
        <v>1</v>
      </c>
      <c r="N135" s="364" t="s">
        <v>38</v>
      </c>
      <c r="O135" s="210"/>
      <c r="P135" s="365">
        <f>O135*H135</f>
        <v>0</v>
      </c>
      <c r="Q135" s="365">
        <v>0</v>
      </c>
      <c r="R135" s="365">
        <f>Q135*H135</f>
        <v>0</v>
      </c>
      <c r="S135" s="365">
        <v>0</v>
      </c>
      <c r="T135" s="366">
        <f>S135*H135</f>
        <v>0</v>
      </c>
      <c r="U135" s="162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R135" s="367" t="s">
        <v>163</v>
      </c>
      <c r="AT135" s="367" t="s">
        <v>158</v>
      </c>
      <c r="AU135" s="367" t="s">
        <v>81</v>
      </c>
      <c r="AY135" s="141" t="s">
        <v>156</v>
      </c>
      <c r="BE135" s="368">
        <f>IF(N135="základní",J135,0)</f>
        <v>0</v>
      </c>
      <c r="BF135" s="368">
        <f>IF(N135="snížená",J135,0)</f>
        <v>0</v>
      </c>
      <c r="BG135" s="368">
        <f>IF(N135="zákl. přenesená",J135,0)</f>
        <v>0</v>
      </c>
      <c r="BH135" s="368">
        <f>IF(N135="sníž. přenesená",J135,0)</f>
        <v>0</v>
      </c>
      <c r="BI135" s="368">
        <f>IF(N135="nulová",J135,0)</f>
        <v>0</v>
      </c>
      <c r="BJ135" s="141" t="s">
        <v>81</v>
      </c>
      <c r="BK135" s="368">
        <f>ROUND(I135*H135,2)</f>
        <v>0</v>
      </c>
      <c r="BL135" s="141" t="s">
        <v>163</v>
      </c>
      <c r="BM135" s="367" t="s">
        <v>207</v>
      </c>
    </row>
    <row r="136" spans="1:65" s="168" customFormat="1" ht="16.5" customHeight="1">
      <c r="A136" s="162"/>
      <c r="B136" s="163"/>
      <c r="C136" s="266" t="s">
        <v>181</v>
      </c>
      <c r="D136" s="266" t="s">
        <v>158</v>
      </c>
      <c r="E136" s="267" t="s">
        <v>1490</v>
      </c>
      <c r="F136" s="268" t="s">
        <v>1491</v>
      </c>
      <c r="G136" s="269" t="s">
        <v>1268</v>
      </c>
      <c r="H136" s="270">
        <v>2</v>
      </c>
      <c r="I136" s="87"/>
      <c r="J136" s="271">
        <f>ROUND(I136*H136,2)</f>
        <v>0</v>
      </c>
      <c r="K136" s="268" t="s">
        <v>1</v>
      </c>
      <c r="L136" s="163"/>
      <c r="M136" s="363" t="s">
        <v>1</v>
      </c>
      <c r="N136" s="364" t="s">
        <v>38</v>
      </c>
      <c r="O136" s="210"/>
      <c r="P136" s="365">
        <f>O136*H136</f>
        <v>0</v>
      </c>
      <c r="Q136" s="365">
        <v>0</v>
      </c>
      <c r="R136" s="365">
        <f>Q136*H136</f>
        <v>0</v>
      </c>
      <c r="S136" s="365">
        <v>0</v>
      </c>
      <c r="T136" s="366">
        <f>S136*H136</f>
        <v>0</v>
      </c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R136" s="367" t="s">
        <v>163</v>
      </c>
      <c r="AT136" s="367" t="s">
        <v>158</v>
      </c>
      <c r="AU136" s="367" t="s">
        <v>81</v>
      </c>
      <c r="AY136" s="141" t="s">
        <v>156</v>
      </c>
      <c r="BE136" s="368">
        <f>IF(N136="základní",J136,0)</f>
        <v>0</v>
      </c>
      <c r="BF136" s="368">
        <f>IF(N136="snížená",J136,0)</f>
        <v>0</v>
      </c>
      <c r="BG136" s="368">
        <f>IF(N136="zákl. přenesená",J136,0)</f>
        <v>0</v>
      </c>
      <c r="BH136" s="368">
        <f>IF(N136="sníž. přenesená",J136,0)</f>
        <v>0</v>
      </c>
      <c r="BI136" s="368">
        <f>IF(N136="nulová",J136,0)</f>
        <v>0</v>
      </c>
      <c r="BJ136" s="141" t="s">
        <v>81</v>
      </c>
      <c r="BK136" s="368">
        <f>ROUND(I136*H136,2)</f>
        <v>0</v>
      </c>
      <c r="BL136" s="141" t="s">
        <v>163</v>
      </c>
      <c r="BM136" s="367" t="s">
        <v>213</v>
      </c>
    </row>
    <row r="137" spans="1:65" s="260" customFormat="1" ht="25.9" customHeight="1">
      <c r="B137" s="356"/>
      <c r="D137" s="261" t="s">
        <v>72</v>
      </c>
      <c r="E137" s="262" t="s">
        <v>1492</v>
      </c>
      <c r="F137" s="262" t="s">
        <v>1493</v>
      </c>
      <c r="I137" s="79"/>
      <c r="J137" s="263">
        <f>BK137</f>
        <v>0</v>
      </c>
      <c r="L137" s="356"/>
      <c r="M137" s="357"/>
      <c r="N137" s="358"/>
      <c r="O137" s="358"/>
      <c r="P137" s="359">
        <f>SUM(P138:P141)</f>
        <v>0</v>
      </c>
      <c r="Q137" s="358"/>
      <c r="R137" s="359">
        <f>SUM(R138:R141)</f>
        <v>0</v>
      </c>
      <c r="S137" s="358"/>
      <c r="T137" s="360">
        <f>SUM(T138:T141)</f>
        <v>0</v>
      </c>
      <c r="AR137" s="261" t="s">
        <v>81</v>
      </c>
      <c r="AT137" s="361" t="s">
        <v>72</v>
      </c>
      <c r="AU137" s="361" t="s">
        <v>73</v>
      </c>
      <c r="AY137" s="261" t="s">
        <v>156</v>
      </c>
      <c r="BK137" s="362">
        <f>SUM(BK138:BK141)</f>
        <v>0</v>
      </c>
    </row>
    <row r="138" spans="1:65" s="168" customFormat="1" ht="16.5" customHeight="1">
      <c r="A138" s="162"/>
      <c r="B138" s="163"/>
      <c r="C138" s="266" t="s">
        <v>216</v>
      </c>
      <c r="D138" s="266" t="s">
        <v>158</v>
      </c>
      <c r="E138" s="267" t="s">
        <v>1494</v>
      </c>
      <c r="F138" s="268" t="s">
        <v>1495</v>
      </c>
      <c r="G138" s="269" t="s">
        <v>1268</v>
      </c>
      <c r="H138" s="270">
        <v>32</v>
      </c>
      <c r="I138" s="87"/>
      <c r="J138" s="271">
        <f>ROUND(I138*H138,2)</f>
        <v>0</v>
      </c>
      <c r="K138" s="268" t="s">
        <v>1</v>
      </c>
      <c r="L138" s="163"/>
      <c r="M138" s="363" t="s">
        <v>1</v>
      </c>
      <c r="N138" s="364" t="s">
        <v>38</v>
      </c>
      <c r="O138" s="210"/>
      <c r="P138" s="365">
        <f>O138*H138</f>
        <v>0</v>
      </c>
      <c r="Q138" s="365">
        <v>0</v>
      </c>
      <c r="R138" s="365">
        <f>Q138*H138</f>
        <v>0</v>
      </c>
      <c r="S138" s="365">
        <v>0</v>
      </c>
      <c r="T138" s="366">
        <f>S138*H138</f>
        <v>0</v>
      </c>
      <c r="U138" s="162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/>
      <c r="AR138" s="367" t="s">
        <v>163</v>
      </c>
      <c r="AT138" s="367" t="s">
        <v>158</v>
      </c>
      <c r="AU138" s="367" t="s">
        <v>81</v>
      </c>
      <c r="AY138" s="141" t="s">
        <v>156</v>
      </c>
      <c r="BE138" s="368">
        <f>IF(N138="základní",J138,0)</f>
        <v>0</v>
      </c>
      <c r="BF138" s="368">
        <f>IF(N138="snížená",J138,0)</f>
        <v>0</v>
      </c>
      <c r="BG138" s="368">
        <f>IF(N138="zákl. přenesená",J138,0)</f>
        <v>0</v>
      </c>
      <c r="BH138" s="368">
        <f>IF(N138="sníž. přenesená",J138,0)</f>
        <v>0</v>
      </c>
      <c r="BI138" s="368">
        <f>IF(N138="nulová",J138,0)</f>
        <v>0</v>
      </c>
      <c r="BJ138" s="141" t="s">
        <v>81</v>
      </c>
      <c r="BK138" s="368">
        <f>ROUND(I138*H138,2)</f>
        <v>0</v>
      </c>
      <c r="BL138" s="141" t="s">
        <v>163</v>
      </c>
      <c r="BM138" s="367" t="s">
        <v>219</v>
      </c>
    </row>
    <row r="139" spans="1:65" s="168" customFormat="1" ht="16.5" customHeight="1">
      <c r="A139" s="162"/>
      <c r="B139" s="163"/>
      <c r="C139" s="266" t="s">
        <v>187</v>
      </c>
      <c r="D139" s="266" t="s">
        <v>158</v>
      </c>
      <c r="E139" s="267" t="s">
        <v>1496</v>
      </c>
      <c r="F139" s="268" t="s">
        <v>1497</v>
      </c>
      <c r="G139" s="269" t="s">
        <v>1268</v>
      </c>
      <c r="H139" s="270">
        <v>350</v>
      </c>
      <c r="I139" s="87"/>
      <c r="J139" s="271">
        <f>ROUND(I139*H139,2)</f>
        <v>0</v>
      </c>
      <c r="K139" s="268" t="s">
        <v>1</v>
      </c>
      <c r="L139" s="163"/>
      <c r="M139" s="363" t="s">
        <v>1</v>
      </c>
      <c r="N139" s="364" t="s">
        <v>38</v>
      </c>
      <c r="O139" s="210"/>
      <c r="P139" s="365">
        <f>O139*H139</f>
        <v>0</v>
      </c>
      <c r="Q139" s="365">
        <v>0</v>
      </c>
      <c r="R139" s="365">
        <f>Q139*H139</f>
        <v>0</v>
      </c>
      <c r="S139" s="365">
        <v>0</v>
      </c>
      <c r="T139" s="366">
        <f>S139*H139</f>
        <v>0</v>
      </c>
      <c r="U139" s="162"/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/>
      <c r="AR139" s="367" t="s">
        <v>163</v>
      </c>
      <c r="AT139" s="367" t="s">
        <v>158</v>
      </c>
      <c r="AU139" s="367" t="s">
        <v>81</v>
      </c>
      <c r="AY139" s="141" t="s">
        <v>156</v>
      </c>
      <c r="BE139" s="368">
        <f>IF(N139="základní",J139,0)</f>
        <v>0</v>
      </c>
      <c r="BF139" s="368">
        <f>IF(N139="snížená",J139,0)</f>
        <v>0</v>
      </c>
      <c r="BG139" s="368">
        <f>IF(N139="zákl. přenesená",J139,0)</f>
        <v>0</v>
      </c>
      <c r="BH139" s="368">
        <f>IF(N139="sníž. přenesená",J139,0)</f>
        <v>0</v>
      </c>
      <c r="BI139" s="368">
        <f>IF(N139="nulová",J139,0)</f>
        <v>0</v>
      </c>
      <c r="BJ139" s="141" t="s">
        <v>81</v>
      </c>
      <c r="BK139" s="368">
        <f>ROUND(I139*H139,2)</f>
        <v>0</v>
      </c>
      <c r="BL139" s="141" t="s">
        <v>163</v>
      </c>
      <c r="BM139" s="367" t="s">
        <v>223</v>
      </c>
    </row>
    <row r="140" spans="1:65" s="168" customFormat="1" ht="16.5" customHeight="1">
      <c r="A140" s="162"/>
      <c r="B140" s="163"/>
      <c r="C140" s="266" t="s">
        <v>224</v>
      </c>
      <c r="D140" s="266" t="s">
        <v>158</v>
      </c>
      <c r="E140" s="267" t="s">
        <v>1498</v>
      </c>
      <c r="F140" s="268" t="s">
        <v>1499</v>
      </c>
      <c r="G140" s="269" t="s">
        <v>1268</v>
      </c>
      <c r="H140" s="270">
        <v>16</v>
      </c>
      <c r="I140" s="87"/>
      <c r="J140" s="271">
        <f>ROUND(I140*H140,2)</f>
        <v>0</v>
      </c>
      <c r="K140" s="268" t="s">
        <v>1</v>
      </c>
      <c r="L140" s="163"/>
      <c r="M140" s="363" t="s">
        <v>1</v>
      </c>
      <c r="N140" s="364" t="s">
        <v>38</v>
      </c>
      <c r="O140" s="210"/>
      <c r="P140" s="365">
        <f>O140*H140</f>
        <v>0</v>
      </c>
      <c r="Q140" s="365">
        <v>0</v>
      </c>
      <c r="R140" s="365">
        <f>Q140*H140</f>
        <v>0</v>
      </c>
      <c r="S140" s="365">
        <v>0</v>
      </c>
      <c r="T140" s="366">
        <f>S140*H140</f>
        <v>0</v>
      </c>
      <c r="U140" s="162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R140" s="367" t="s">
        <v>163</v>
      </c>
      <c r="AT140" s="367" t="s">
        <v>158</v>
      </c>
      <c r="AU140" s="367" t="s">
        <v>81</v>
      </c>
      <c r="AY140" s="141" t="s">
        <v>156</v>
      </c>
      <c r="BE140" s="368">
        <f>IF(N140="základní",J140,0)</f>
        <v>0</v>
      </c>
      <c r="BF140" s="368">
        <f>IF(N140="snížená",J140,0)</f>
        <v>0</v>
      </c>
      <c r="BG140" s="368">
        <f>IF(N140="zákl. přenesená",J140,0)</f>
        <v>0</v>
      </c>
      <c r="BH140" s="368">
        <f>IF(N140="sníž. přenesená",J140,0)</f>
        <v>0</v>
      </c>
      <c r="BI140" s="368">
        <f>IF(N140="nulová",J140,0)</f>
        <v>0</v>
      </c>
      <c r="BJ140" s="141" t="s">
        <v>81</v>
      </c>
      <c r="BK140" s="368">
        <f>ROUND(I140*H140,2)</f>
        <v>0</v>
      </c>
      <c r="BL140" s="141" t="s">
        <v>163</v>
      </c>
      <c r="BM140" s="367" t="s">
        <v>231</v>
      </c>
    </row>
    <row r="141" spans="1:65" s="168" customFormat="1" ht="16.5" customHeight="1">
      <c r="A141" s="162"/>
      <c r="B141" s="163"/>
      <c r="C141" s="266" t="s">
        <v>197</v>
      </c>
      <c r="D141" s="266" t="s">
        <v>158</v>
      </c>
      <c r="E141" s="267" t="s">
        <v>1500</v>
      </c>
      <c r="F141" s="268" t="s">
        <v>1501</v>
      </c>
      <c r="G141" s="269" t="s">
        <v>1268</v>
      </c>
      <c r="H141" s="270">
        <v>95</v>
      </c>
      <c r="I141" s="87"/>
      <c r="J141" s="271">
        <f>ROUND(I141*H141,2)</f>
        <v>0</v>
      </c>
      <c r="K141" s="268" t="s">
        <v>1</v>
      </c>
      <c r="L141" s="163"/>
      <c r="M141" s="363" t="s">
        <v>1</v>
      </c>
      <c r="N141" s="364" t="s">
        <v>38</v>
      </c>
      <c r="O141" s="210"/>
      <c r="P141" s="365">
        <f>O141*H141</f>
        <v>0</v>
      </c>
      <c r="Q141" s="365">
        <v>0</v>
      </c>
      <c r="R141" s="365">
        <f>Q141*H141</f>
        <v>0</v>
      </c>
      <c r="S141" s="365">
        <v>0</v>
      </c>
      <c r="T141" s="366">
        <f>S141*H141</f>
        <v>0</v>
      </c>
      <c r="U141" s="162"/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/>
      <c r="AR141" s="367" t="s">
        <v>163</v>
      </c>
      <c r="AT141" s="367" t="s">
        <v>158</v>
      </c>
      <c r="AU141" s="367" t="s">
        <v>81</v>
      </c>
      <c r="AY141" s="141" t="s">
        <v>156</v>
      </c>
      <c r="BE141" s="368">
        <f>IF(N141="základní",J141,0)</f>
        <v>0</v>
      </c>
      <c r="BF141" s="368">
        <f>IF(N141="snížená",J141,0)</f>
        <v>0</v>
      </c>
      <c r="BG141" s="368">
        <f>IF(N141="zákl. přenesená",J141,0)</f>
        <v>0</v>
      </c>
      <c r="BH141" s="368">
        <f>IF(N141="sníž. přenesená",J141,0)</f>
        <v>0</v>
      </c>
      <c r="BI141" s="368">
        <f>IF(N141="nulová",J141,0)</f>
        <v>0</v>
      </c>
      <c r="BJ141" s="141" t="s">
        <v>81</v>
      </c>
      <c r="BK141" s="368">
        <f>ROUND(I141*H141,2)</f>
        <v>0</v>
      </c>
      <c r="BL141" s="141" t="s">
        <v>163</v>
      </c>
      <c r="BM141" s="367" t="s">
        <v>238</v>
      </c>
    </row>
    <row r="142" spans="1:65" s="260" customFormat="1" ht="25.9" customHeight="1">
      <c r="B142" s="356"/>
      <c r="D142" s="261" t="s">
        <v>72</v>
      </c>
      <c r="E142" s="262" t="s">
        <v>1502</v>
      </c>
      <c r="F142" s="262" t="s">
        <v>1503</v>
      </c>
      <c r="I142" s="79"/>
      <c r="J142" s="263">
        <f>BK142</f>
        <v>0</v>
      </c>
      <c r="L142" s="356"/>
      <c r="M142" s="357"/>
      <c r="N142" s="358"/>
      <c r="O142" s="358"/>
      <c r="P142" s="359">
        <f>SUM(P143:P148)</f>
        <v>0</v>
      </c>
      <c r="Q142" s="358"/>
      <c r="R142" s="359">
        <f>SUM(R143:R148)</f>
        <v>0</v>
      </c>
      <c r="S142" s="358"/>
      <c r="T142" s="360">
        <f>SUM(T143:T148)</f>
        <v>0</v>
      </c>
      <c r="AR142" s="261" t="s">
        <v>81</v>
      </c>
      <c r="AT142" s="361" t="s">
        <v>72</v>
      </c>
      <c r="AU142" s="361" t="s">
        <v>73</v>
      </c>
      <c r="AY142" s="261" t="s">
        <v>156</v>
      </c>
      <c r="BK142" s="362">
        <f>SUM(BK143:BK148)</f>
        <v>0</v>
      </c>
    </row>
    <row r="143" spans="1:65" s="168" customFormat="1" ht="24.2" customHeight="1">
      <c r="A143" s="162"/>
      <c r="B143" s="163"/>
      <c r="C143" s="266" t="s">
        <v>8</v>
      </c>
      <c r="D143" s="266" t="s">
        <v>158</v>
      </c>
      <c r="E143" s="267" t="s">
        <v>1504</v>
      </c>
      <c r="F143" s="268" t="s">
        <v>1505</v>
      </c>
      <c r="G143" s="269" t="s">
        <v>355</v>
      </c>
      <c r="H143" s="270">
        <v>600</v>
      </c>
      <c r="I143" s="87"/>
      <c r="J143" s="271">
        <f t="shared" ref="J143:J148" si="10">ROUND(I143*H143,2)</f>
        <v>0</v>
      </c>
      <c r="K143" s="268" t="s">
        <v>1</v>
      </c>
      <c r="L143" s="163"/>
      <c r="M143" s="363" t="s">
        <v>1</v>
      </c>
      <c r="N143" s="364" t="s">
        <v>38</v>
      </c>
      <c r="O143" s="210"/>
      <c r="P143" s="365">
        <f t="shared" ref="P143:P148" si="11">O143*H143</f>
        <v>0</v>
      </c>
      <c r="Q143" s="365">
        <v>0</v>
      </c>
      <c r="R143" s="365">
        <f t="shared" ref="R143:R148" si="12">Q143*H143</f>
        <v>0</v>
      </c>
      <c r="S143" s="365">
        <v>0</v>
      </c>
      <c r="T143" s="366">
        <f t="shared" ref="T143:T148" si="13">S143*H143</f>
        <v>0</v>
      </c>
      <c r="U143" s="162"/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/>
      <c r="AR143" s="367" t="s">
        <v>163</v>
      </c>
      <c r="AT143" s="367" t="s">
        <v>158</v>
      </c>
      <c r="AU143" s="367" t="s">
        <v>81</v>
      </c>
      <c r="AY143" s="141" t="s">
        <v>156</v>
      </c>
      <c r="BE143" s="368">
        <f t="shared" ref="BE143:BE148" si="14">IF(N143="základní",J143,0)</f>
        <v>0</v>
      </c>
      <c r="BF143" s="368">
        <f t="shared" ref="BF143:BF148" si="15">IF(N143="snížená",J143,0)</f>
        <v>0</v>
      </c>
      <c r="BG143" s="368">
        <f t="shared" ref="BG143:BG148" si="16">IF(N143="zákl. přenesená",J143,0)</f>
        <v>0</v>
      </c>
      <c r="BH143" s="368">
        <f t="shared" ref="BH143:BH148" si="17">IF(N143="sníž. přenesená",J143,0)</f>
        <v>0</v>
      </c>
      <c r="BI143" s="368">
        <f t="shared" ref="BI143:BI148" si="18">IF(N143="nulová",J143,0)</f>
        <v>0</v>
      </c>
      <c r="BJ143" s="141" t="s">
        <v>81</v>
      </c>
      <c r="BK143" s="368">
        <f t="shared" ref="BK143:BK148" si="19">ROUND(I143*H143,2)</f>
        <v>0</v>
      </c>
      <c r="BL143" s="141" t="s">
        <v>163</v>
      </c>
      <c r="BM143" s="367" t="s">
        <v>397</v>
      </c>
    </row>
    <row r="144" spans="1:65" s="168" customFormat="1" ht="16.5" customHeight="1">
      <c r="A144" s="162"/>
      <c r="B144" s="163"/>
      <c r="C144" s="266" t="s">
        <v>201</v>
      </c>
      <c r="D144" s="266" t="s">
        <v>158</v>
      </c>
      <c r="E144" s="267" t="s">
        <v>1506</v>
      </c>
      <c r="F144" s="268" t="s">
        <v>1507</v>
      </c>
      <c r="G144" s="269" t="s">
        <v>355</v>
      </c>
      <c r="H144" s="270">
        <v>90</v>
      </c>
      <c r="I144" s="87"/>
      <c r="J144" s="271">
        <f t="shared" si="10"/>
        <v>0</v>
      </c>
      <c r="K144" s="268" t="s">
        <v>1</v>
      </c>
      <c r="L144" s="163"/>
      <c r="M144" s="363" t="s">
        <v>1</v>
      </c>
      <c r="N144" s="364" t="s">
        <v>38</v>
      </c>
      <c r="O144" s="210"/>
      <c r="P144" s="365">
        <f t="shared" si="11"/>
        <v>0</v>
      </c>
      <c r="Q144" s="365">
        <v>0</v>
      </c>
      <c r="R144" s="365">
        <f t="shared" si="12"/>
        <v>0</v>
      </c>
      <c r="S144" s="365">
        <v>0</v>
      </c>
      <c r="T144" s="366">
        <f t="shared" si="13"/>
        <v>0</v>
      </c>
      <c r="U144" s="162"/>
      <c r="V144" s="162"/>
      <c r="W144" s="162"/>
      <c r="X144" s="162"/>
      <c r="Y144" s="162"/>
      <c r="Z144" s="162"/>
      <c r="AA144" s="162"/>
      <c r="AB144" s="162"/>
      <c r="AC144" s="162"/>
      <c r="AD144" s="162"/>
      <c r="AE144" s="162"/>
      <c r="AR144" s="367" t="s">
        <v>163</v>
      </c>
      <c r="AT144" s="367" t="s">
        <v>158</v>
      </c>
      <c r="AU144" s="367" t="s">
        <v>81</v>
      </c>
      <c r="AY144" s="141" t="s">
        <v>156</v>
      </c>
      <c r="BE144" s="368">
        <f t="shared" si="14"/>
        <v>0</v>
      </c>
      <c r="BF144" s="368">
        <f t="shared" si="15"/>
        <v>0</v>
      </c>
      <c r="BG144" s="368">
        <f t="shared" si="16"/>
        <v>0</v>
      </c>
      <c r="BH144" s="368">
        <f t="shared" si="17"/>
        <v>0</v>
      </c>
      <c r="BI144" s="368">
        <f t="shared" si="18"/>
        <v>0</v>
      </c>
      <c r="BJ144" s="141" t="s">
        <v>81</v>
      </c>
      <c r="BK144" s="368">
        <f t="shared" si="19"/>
        <v>0</v>
      </c>
      <c r="BL144" s="141" t="s">
        <v>163</v>
      </c>
      <c r="BM144" s="367" t="s">
        <v>247</v>
      </c>
    </row>
    <row r="145" spans="1:65" s="168" customFormat="1" ht="21.75" customHeight="1">
      <c r="A145" s="162"/>
      <c r="B145" s="163"/>
      <c r="C145" s="266" t="s">
        <v>244</v>
      </c>
      <c r="D145" s="266" t="s">
        <v>158</v>
      </c>
      <c r="E145" s="267" t="s">
        <v>1508</v>
      </c>
      <c r="F145" s="268" t="s">
        <v>1509</v>
      </c>
      <c r="G145" s="269" t="s">
        <v>355</v>
      </c>
      <c r="H145" s="270">
        <v>315</v>
      </c>
      <c r="I145" s="87"/>
      <c r="J145" s="271">
        <f t="shared" si="10"/>
        <v>0</v>
      </c>
      <c r="K145" s="268" t="s">
        <v>1</v>
      </c>
      <c r="L145" s="163"/>
      <c r="M145" s="363" t="s">
        <v>1</v>
      </c>
      <c r="N145" s="364" t="s">
        <v>38</v>
      </c>
      <c r="O145" s="210"/>
      <c r="P145" s="365">
        <f t="shared" si="11"/>
        <v>0</v>
      </c>
      <c r="Q145" s="365">
        <v>0</v>
      </c>
      <c r="R145" s="365">
        <f t="shared" si="12"/>
        <v>0</v>
      </c>
      <c r="S145" s="365">
        <v>0</v>
      </c>
      <c r="T145" s="366">
        <f t="shared" si="13"/>
        <v>0</v>
      </c>
      <c r="U145" s="162"/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/>
      <c r="AR145" s="367" t="s">
        <v>163</v>
      </c>
      <c r="AT145" s="367" t="s">
        <v>158</v>
      </c>
      <c r="AU145" s="367" t="s">
        <v>81</v>
      </c>
      <c r="AY145" s="141" t="s">
        <v>156</v>
      </c>
      <c r="BE145" s="368">
        <f t="shared" si="14"/>
        <v>0</v>
      </c>
      <c r="BF145" s="368">
        <f t="shared" si="15"/>
        <v>0</v>
      </c>
      <c r="BG145" s="368">
        <f t="shared" si="16"/>
        <v>0</v>
      </c>
      <c r="BH145" s="368">
        <f t="shared" si="17"/>
        <v>0</v>
      </c>
      <c r="BI145" s="368">
        <f t="shared" si="18"/>
        <v>0</v>
      </c>
      <c r="BJ145" s="141" t="s">
        <v>81</v>
      </c>
      <c r="BK145" s="368">
        <f t="shared" si="19"/>
        <v>0</v>
      </c>
      <c r="BL145" s="141" t="s">
        <v>163</v>
      </c>
      <c r="BM145" s="367" t="s">
        <v>254</v>
      </c>
    </row>
    <row r="146" spans="1:65" s="168" customFormat="1" ht="21.75" customHeight="1">
      <c r="A146" s="162"/>
      <c r="B146" s="163"/>
      <c r="C146" s="266" t="s">
        <v>207</v>
      </c>
      <c r="D146" s="266" t="s">
        <v>158</v>
      </c>
      <c r="E146" s="267" t="s">
        <v>1510</v>
      </c>
      <c r="F146" s="268" t="s">
        <v>1511</v>
      </c>
      <c r="G146" s="269" t="s">
        <v>355</v>
      </c>
      <c r="H146" s="270">
        <v>75</v>
      </c>
      <c r="I146" s="87"/>
      <c r="J146" s="271">
        <f t="shared" si="10"/>
        <v>0</v>
      </c>
      <c r="K146" s="268" t="s">
        <v>1</v>
      </c>
      <c r="L146" s="163"/>
      <c r="M146" s="363" t="s">
        <v>1</v>
      </c>
      <c r="N146" s="364" t="s">
        <v>38</v>
      </c>
      <c r="O146" s="210"/>
      <c r="P146" s="365">
        <f t="shared" si="11"/>
        <v>0</v>
      </c>
      <c r="Q146" s="365">
        <v>0</v>
      </c>
      <c r="R146" s="365">
        <f t="shared" si="12"/>
        <v>0</v>
      </c>
      <c r="S146" s="365">
        <v>0</v>
      </c>
      <c r="T146" s="366">
        <f t="shared" si="13"/>
        <v>0</v>
      </c>
      <c r="U146" s="162"/>
      <c r="V146" s="162"/>
      <c r="W146" s="162"/>
      <c r="X146" s="162"/>
      <c r="Y146" s="162"/>
      <c r="Z146" s="162"/>
      <c r="AA146" s="162"/>
      <c r="AB146" s="162"/>
      <c r="AC146" s="162"/>
      <c r="AD146" s="162"/>
      <c r="AE146" s="162"/>
      <c r="AR146" s="367" t="s">
        <v>163</v>
      </c>
      <c r="AT146" s="367" t="s">
        <v>158</v>
      </c>
      <c r="AU146" s="367" t="s">
        <v>81</v>
      </c>
      <c r="AY146" s="141" t="s">
        <v>156</v>
      </c>
      <c r="BE146" s="368">
        <f t="shared" si="14"/>
        <v>0</v>
      </c>
      <c r="BF146" s="368">
        <f t="shared" si="15"/>
        <v>0</v>
      </c>
      <c r="BG146" s="368">
        <f t="shared" si="16"/>
        <v>0</v>
      </c>
      <c r="BH146" s="368">
        <f t="shared" si="17"/>
        <v>0</v>
      </c>
      <c r="BI146" s="368">
        <f t="shared" si="18"/>
        <v>0</v>
      </c>
      <c r="BJ146" s="141" t="s">
        <v>81</v>
      </c>
      <c r="BK146" s="368">
        <f t="shared" si="19"/>
        <v>0</v>
      </c>
      <c r="BL146" s="141" t="s">
        <v>163</v>
      </c>
      <c r="BM146" s="367" t="s">
        <v>259</v>
      </c>
    </row>
    <row r="147" spans="1:65" s="168" customFormat="1" ht="24.2" customHeight="1">
      <c r="A147" s="162"/>
      <c r="B147" s="163"/>
      <c r="C147" s="266" t="s">
        <v>256</v>
      </c>
      <c r="D147" s="266" t="s">
        <v>158</v>
      </c>
      <c r="E147" s="267" t="s">
        <v>1512</v>
      </c>
      <c r="F147" s="268" t="s">
        <v>1513</v>
      </c>
      <c r="G147" s="269" t="s">
        <v>355</v>
      </c>
      <c r="H147" s="270">
        <v>20</v>
      </c>
      <c r="I147" s="87"/>
      <c r="J147" s="271">
        <f t="shared" si="10"/>
        <v>0</v>
      </c>
      <c r="K147" s="268" t="s">
        <v>1</v>
      </c>
      <c r="L147" s="163"/>
      <c r="M147" s="363" t="s">
        <v>1</v>
      </c>
      <c r="N147" s="364" t="s">
        <v>38</v>
      </c>
      <c r="O147" s="210"/>
      <c r="P147" s="365">
        <f t="shared" si="11"/>
        <v>0</v>
      </c>
      <c r="Q147" s="365">
        <v>0</v>
      </c>
      <c r="R147" s="365">
        <f t="shared" si="12"/>
        <v>0</v>
      </c>
      <c r="S147" s="365">
        <v>0</v>
      </c>
      <c r="T147" s="366">
        <f t="shared" si="13"/>
        <v>0</v>
      </c>
      <c r="U147" s="162"/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/>
      <c r="AR147" s="367" t="s">
        <v>163</v>
      </c>
      <c r="AT147" s="367" t="s">
        <v>158</v>
      </c>
      <c r="AU147" s="367" t="s">
        <v>81</v>
      </c>
      <c r="AY147" s="141" t="s">
        <v>156</v>
      </c>
      <c r="BE147" s="368">
        <f t="shared" si="14"/>
        <v>0</v>
      </c>
      <c r="BF147" s="368">
        <f t="shared" si="15"/>
        <v>0</v>
      </c>
      <c r="BG147" s="368">
        <f t="shared" si="16"/>
        <v>0</v>
      </c>
      <c r="BH147" s="368">
        <f t="shared" si="17"/>
        <v>0</v>
      </c>
      <c r="BI147" s="368">
        <f t="shared" si="18"/>
        <v>0</v>
      </c>
      <c r="BJ147" s="141" t="s">
        <v>81</v>
      </c>
      <c r="BK147" s="368">
        <f t="shared" si="19"/>
        <v>0</v>
      </c>
      <c r="BL147" s="141" t="s">
        <v>163</v>
      </c>
      <c r="BM147" s="367" t="s">
        <v>265</v>
      </c>
    </row>
    <row r="148" spans="1:65" s="168" customFormat="1" ht="16.5" customHeight="1">
      <c r="A148" s="162"/>
      <c r="B148" s="163"/>
      <c r="C148" s="266" t="s">
        <v>213</v>
      </c>
      <c r="D148" s="266" t="s">
        <v>158</v>
      </c>
      <c r="E148" s="267" t="s">
        <v>1514</v>
      </c>
      <c r="F148" s="268" t="s">
        <v>1515</v>
      </c>
      <c r="G148" s="269" t="s">
        <v>355</v>
      </c>
      <c r="H148" s="270">
        <v>10</v>
      </c>
      <c r="I148" s="87"/>
      <c r="J148" s="271">
        <f t="shared" si="10"/>
        <v>0</v>
      </c>
      <c r="K148" s="268" t="s">
        <v>1</v>
      </c>
      <c r="L148" s="163"/>
      <c r="M148" s="363" t="s">
        <v>1</v>
      </c>
      <c r="N148" s="364" t="s">
        <v>38</v>
      </c>
      <c r="O148" s="210"/>
      <c r="P148" s="365">
        <f t="shared" si="11"/>
        <v>0</v>
      </c>
      <c r="Q148" s="365">
        <v>0</v>
      </c>
      <c r="R148" s="365">
        <f t="shared" si="12"/>
        <v>0</v>
      </c>
      <c r="S148" s="365">
        <v>0</v>
      </c>
      <c r="T148" s="366">
        <f t="shared" si="13"/>
        <v>0</v>
      </c>
      <c r="U148" s="162"/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/>
      <c r="AR148" s="367" t="s">
        <v>163</v>
      </c>
      <c r="AT148" s="367" t="s">
        <v>158</v>
      </c>
      <c r="AU148" s="367" t="s">
        <v>81</v>
      </c>
      <c r="AY148" s="141" t="s">
        <v>156</v>
      </c>
      <c r="BE148" s="368">
        <f t="shared" si="14"/>
        <v>0</v>
      </c>
      <c r="BF148" s="368">
        <f t="shared" si="15"/>
        <v>0</v>
      </c>
      <c r="BG148" s="368">
        <f t="shared" si="16"/>
        <v>0</v>
      </c>
      <c r="BH148" s="368">
        <f t="shared" si="17"/>
        <v>0</v>
      </c>
      <c r="BI148" s="368">
        <f t="shared" si="18"/>
        <v>0</v>
      </c>
      <c r="BJ148" s="141" t="s">
        <v>81</v>
      </c>
      <c r="BK148" s="368">
        <f t="shared" si="19"/>
        <v>0</v>
      </c>
      <c r="BL148" s="141" t="s">
        <v>163</v>
      </c>
      <c r="BM148" s="367" t="s">
        <v>272</v>
      </c>
    </row>
    <row r="149" spans="1:65" s="260" customFormat="1" ht="25.9" customHeight="1">
      <c r="B149" s="356"/>
      <c r="D149" s="261" t="s">
        <v>72</v>
      </c>
      <c r="E149" s="262" t="s">
        <v>1516</v>
      </c>
      <c r="F149" s="262" t="s">
        <v>1517</v>
      </c>
      <c r="I149" s="79"/>
      <c r="J149" s="263">
        <f>BK149</f>
        <v>0</v>
      </c>
      <c r="L149" s="356"/>
      <c r="M149" s="357"/>
      <c r="N149" s="358"/>
      <c r="O149" s="358"/>
      <c r="P149" s="359">
        <f>SUM(P150:P156)</f>
        <v>0</v>
      </c>
      <c r="Q149" s="358"/>
      <c r="R149" s="359">
        <f>SUM(R150:R156)</f>
        <v>0</v>
      </c>
      <c r="S149" s="358"/>
      <c r="T149" s="360">
        <f>SUM(T150:T156)</f>
        <v>0</v>
      </c>
      <c r="AR149" s="261" t="s">
        <v>81</v>
      </c>
      <c r="AT149" s="361" t="s">
        <v>72</v>
      </c>
      <c r="AU149" s="361" t="s">
        <v>73</v>
      </c>
      <c r="AY149" s="261" t="s">
        <v>156</v>
      </c>
      <c r="BK149" s="362">
        <f>SUM(BK150:BK156)</f>
        <v>0</v>
      </c>
    </row>
    <row r="150" spans="1:65" s="168" customFormat="1" ht="24.2" customHeight="1">
      <c r="A150" s="162"/>
      <c r="B150" s="163"/>
      <c r="C150" s="266" t="s">
        <v>7</v>
      </c>
      <c r="D150" s="266" t="s">
        <v>158</v>
      </c>
      <c r="E150" s="267" t="s">
        <v>1518</v>
      </c>
      <c r="F150" s="268" t="s">
        <v>1519</v>
      </c>
      <c r="G150" s="269" t="s">
        <v>1268</v>
      </c>
      <c r="H150" s="270">
        <v>37</v>
      </c>
      <c r="I150" s="87"/>
      <c r="J150" s="271">
        <f>ROUND(I150*H150,2)</f>
        <v>0</v>
      </c>
      <c r="K150" s="268" t="s">
        <v>1</v>
      </c>
      <c r="L150" s="163"/>
      <c r="M150" s="363" t="s">
        <v>1</v>
      </c>
      <c r="N150" s="364" t="s">
        <v>38</v>
      </c>
      <c r="O150" s="210"/>
      <c r="P150" s="365">
        <f>O150*H150</f>
        <v>0</v>
      </c>
      <c r="Q150" s="365">
        <v>0</v>
      </c>
      <c r="R150" s="365">
        <f>Q150*H150</f>
        <v>0</v>
      </c>
      <c r="S150" s="365">
        <v>0</v>
      </c>
      <c r="T150" s="366">
        <f>S150*H150</f>
        <v>0</v>
      </c>
      <c r="U150" s="162"/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/>
      <c r="AR150" s="367" t="s">
        <v>163</v>
      </c>
      <c r="AT150" s="367" t="s">
        <v>158</v>
      </c>
      <c r="AU150" s="367" t="s">
        <v>81</v>
      </c>
      <c r="AY150" s="141" t="s">
        <v>156</v>
      </c>
      <c r="BE150" s="368">
        <f>IF(N150="základní",J150,0)</f>
        <v>0</v>
      </c>
      <c r="BF150" s="368">
        <f>IF(N150="snížená",J150,0)</f>
        <v>0</v>
      </c>
      <c r="BG150" s="368">
        <f>IF(N150="zákl. přenesená",J150,0)</f>
        <v>0</v>
      </c>
      <c r="BH150" s="368">
        <f>IF(N150="sníž. přenesená",J150,0)</f>
        <v>0</v>
      </c>
      <c r="BI150" s="368">
        <f>IF(N150="nulová",J150,0)</f>
        <v>0</v>
      </c>
      <c r="BJ150" s="141" t="s">
        <v>81</v>
      </c>
      <c r="BK150" s="368">
        <f>ROUND(I150*H150,2)</f>
        <v>0</v>
      </c>
      <c r="BL150" s="141" t="s">
        <v>163</v>
      </c>
      <c r="BM150" s="367" t="s">
        <v>280</v>
      </c>
    </row>
    <row r="151" spans="1:65" s="168" customFormat="1" ht="19.5">
      <c r="A151" s="162"/>
      <c r="B151" s="163"/>
      <c r="C151" s="162"/>
      <c r="D151" s="273" t="s">
        <v>273</v>
      </c>
      <c r="E151" s="162"/>
      <c r="F151" s="290" t="s">
        <v>1520</v>
      </c>
      <c r="G151" s="162"/>
      <c r="H151" s="162"/>
      <c r="I151" s="116"/>
      <c r="J151" s="162"/>
      <c r="K151" s="162"/>
      <c r="L151" s="163"/>
      <c r="M151" s="381"/>
      <c r="N151" s="382"/>
      <c r="O151" s="210"/>
      <c r="P151" s="210"/>
      <c r="Q151" s="210"/>
      <c r="R151" s="210"/>
      <c r="S151" s="210"/>
      <c r="T151" s="211"/>
      <c r="U151" s="162"/>
      <c r="V151" s="162"/>
      <c r="W151" s="162"/>
      <c r="X151" s="162"/>
      <c r="Y151" s="162"/>
      <c r="Z151" s="162"/>
      <c r="AA151" s="162"/>
      <c r="AB151" s="162"/>
      <c r="AC151" s="162"/>
      <c r="AD151" s="162"/>
      <c r="AE151" s="162"/>
      <c r="AT151" s="141" t="s">
        <v>273</v>
      </c>
      <c r="AU151" s="141" t="s">
        <v>81</v>
      </c>
    </row>
    <row r="152" spans="1:65" s="168" customFormat="1" ht="21.75" customHeight="1">
      <c r="A152" s="162"/>
      <c r="B152" s="163"/>
      <c r="C152" s="266" t="s">
        <v>219</v>
      </c>
      <c r="D152" s="266" t="s">
        <v>158</v>
      </c>
      <c r="E152" s="267" t="s">
        <v>1521</v>
      </c>
      <c r="F152" s="268" t="s">
        <v>1522</v>
      </c>
      <c r="G152" s="269" t="s">
        <v>1268</v>
      </c>
      <c r="H152" s="270">
        <v>20</v>
      </c>
      <c r="I152" s="87"/>
      <c r="J152" s="271">
        <f>ROUND(I152*H152,2)</f>
        <v>0</v>
      </c>
      <c r="K152" s="268" t="s">
        <v>1</v>
      </c>
      <c r="L152" s="163"/>
      <c r="M152" s="363" t="s">
        <v>1</v>
      </c>
      <c r="N152" s="364" t="s">
        <v>38</v>
      </c>
      <c r="O152" s="210"/>
      <c r="P152" s="365">
        <f>O152*H152</f>
        <v>0</v>
      </c>
      <c r="Q152" s="365">
        <v>0</v>
      </c>
      <c r="R152" s="365">
        <f>Q152*H152</f>
        <v>0</v>
      </c>
      <c r="S152" s="365">
        <v>0</v>
      </c>
      <c r="T152" s="366">
        <f>S152*H152</f>
        <v>0</v>
      </c>
      <c r="U152" s="162"/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/>
      <c r="AR152" s="367" t="s">
        <v>163</v>
      </c>
      <c r="AT152" s="367" t="s">
        <v>158</v>
      </c>
      <c r="AU152" s="367" t="s">
        <v>81</v>
      </c>
      <c r="AY152" s="141" t="s">
        <v>156</v>
      </c>
      <c r="BE152" s="368">
        <f>IF(N152="základní",J152,0)</f>
        <v>0</v>
      </c>
      <c r="BF152" s="368">
        <f>IF(N152="snížená",J152,0)</f>
        <v>0</v>
      </c>
      <c r="BG152" s="368">
        <f>IF(N152="zákl. přenesená",J152,0)</f>
        <v>0</v>
      </c>
      <c r="BH152" s="368">
        <f>IF(N152="sníž. přenesená",J152,0)</f>
        <v>0</v>
      </c>
      <c r="BI152" s="368">
        <f>IF(N152="nulová",J152,0)</f>
        <v>0</v>
      </c>
      <c r="BJ152" s="141" t="s">
        <v>81</v>
      </c>
      <c r="BK152" s="368">
        <f>ROUND(I152*H152,2)</f>
        <v>0</v>
      </c>
      <c r="BL152" s="141" t="s">
        <v>163</v>
      </c>
      <c r="BM152" s="367" t="s">
        <v>283</v>
      </c>
    </row>
    <row r="153" spans="1:65" s="168" customFormat="1" ht="19.5">
      <c r="A153" s="162"/>
      <c r="B153" s="163"/>
      <c r="C153" s="162"/>
      <c r="D153" s="273" t="s">
        <v>273</v>
      </c>
      <c r="E153" s="162"/>
      <c r="F153" s="290" t="s">
        <v>1523</v>
      </c>
      <c r="G153" s="162"/>
      <c r="H153" s="162"/>
      <c r="I153" s="116"/>
      <c r="J153" s="162"/>
      <c r="K153" s="162"/>
      <c r="L153" s="163"/>
      <c r="M153" s="381"/>
      <c r="N153" s="382"/>
      <c r="O153" s="210"/>
      <c r="P153" s="210"/>
      <c r="Q153" s="210"/>
      <c r="R153" s="210"/>
      <c r="S153" s="210"/>
      <c r="T153" s="211"/>
      <c r="U153" s="162"/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/>
      <c r="AT153" s="141" t="s">
        <v>273</v>
      </c>
      <c r="AU153" s="141" t="s">
        <v>81</v>
      </c>
    </row>
    <row r="154" spans="1:65" s="168" customFormat="1" ht="21.75" customHeight="1">
      <c r="A154" s="162"/>
      <c r="B154" s="163"/>
      <c r="C154" s="266" t="s">
        <v>277</v>
      </c>
      <c r="D154" s="266" t="s">
        <v>158</v>
      </c>
      <c r="E154" s="267" t="s">
        <v>1524</v>
      </c>
      <c r="F154" s="268" t="s">
        <v>1525</v>
      </c>
      <c r="G154" s="269" t="s">
        <v>1268</v>
      </c>
      <c r="H154" s="270">
        <v>3</v>
      </c>
      <c r="I154" s="87"/>
      <c r="J154" s="271">
        <f>ROUND(I154*H154,2)</f>
        <v>0</v>
      </c>
      <c r="K154" s="268" t="s">
        <v>1</v>
      </c>
      <c r="L154" s="163"/>
      <c r="M154" s="363" t="s">
        <v>1</v>
      </c>
      <c r="N154" s="364" t="s">
        <v>38</v>
      </c>
      <c r="O154" s="210"/>
      <c r="P154" s="365">
        <f>O154*H154</f>
        <v>0</v>
      </c>
      <c r="Q154" s="365">
        <v>0</v>
      </c>
      <c r="R154" s="365">
        <f>Q154*H154</f>
        <v>0</v>
      </c>
      <c r="S154" s="365">
        <v>0</v>
      </c>
      <c r="T154" s="366">
        <f>S154*H154</f>
        <v>0</v>
      </c>
      <c r="U154" s="162"/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/>
      <c r="AR154" s="367" t="s">
        <v>163</v>
      </c>
      <c r="AT154" s="367" t="s">
        <v>158</v>
      </c>
      <c r="AU154" s="367" t="s">
        <v>81</v>
      </c>
      <c r="AY154" s="141" t="s">
        <v>156</v>
      </c>
      <c r="BE154" s="368">
        <f>IF(N154="základní",J154,0)</f>
        <v>0</v>
      </c>
      <c r="BF154" s="368">
        <f>IF(N154="snížená",J154,0)</f>
        <v>0</v>
      </c>
      <c r="BG154" s="368">
        <f>IF(N154="zákl. přenesená",J154,0)</f>
        <v>0</v>
      </c>
      <c r="BH154" s="368">
        <f>IF(N154="sníž. přenesená",J154,0)</f>
        <v>0</v>
      </c>
      <c r="BI154" s="368">
        <f>IF(N154="nulová",J154,0)</f>
        <v>0</v>
      </c>
      <c r="BJ154" s="141" t="s">
        <v>81</v>
      </c>
      <c r="BK154" s="368">
        <f>ROUND(I154*H154,2)</f>
        <v>0</v>
      </c>
      <c r="BL154" s="141" t="s">
        <v>163</v>
      </c>
      <c r="BM154" s="367" t="s">
        <v>341</v>
      </c>
    </row>
    <row r="155" spans="1:65" s="168" customFormat="1" ht="19.5">
      <c r="A155" s="162"/>
      <c r="B155" s="163"/>
      <c r="C155" s="162"/>
      <c r="D155" s="273" t="s">
        <v>273</v>
      </c>
      <c r="E155" s="162"/>
      <c r="F155" s="290" t="s">
        <v>1523</v>
      </c>
      <c r="G155" s="162"/>
      <c r="H155" s="162"/>
      <c r="I155" s="116"/>
      <c r="J155" s="162"/>
      <c r="K155" s="162"/>
      <c r="L155" s="163"/>
      <c r="M155" s="381"/>
      <c r="N155" s="382"/>
      <c r="O155" s="210"/>
      <c r="P155" s="210"/>
      <c r="Q155" s="210"/>
      <c r="R155" s="210"/>
      <c r="S155" s="210"/>
      <c r="T155" s="211"/>
      <c r="U155" s="162"/>
      <c r="V155" s="162"/>
      <c r="W155" s="162"/>
      <c r="X155" s="162"/>
      <c r="Y155" s="162"/>
      <c r="Z155" s="162"/>
      <c r="AA155" s="162"/>
      <c r="AB155" s="162"/>
      <c r="AC155" s="162"/>
      <c r="AD155" s="162"/>
      <c r="AE155" s="162"/>
      <c r="AT155" s="141" t="s">
        <v>273</v>
      </c>
      <c r="AU155" s="141" t="s">
        <v>81</v>
      </c>
    </row>
    <row r="156" spans="1:65" s="168" customFormat="1" ht="24.2" customHeight="1">
      <c r="A156" s="162"/>
      <c r="B156" s="163"/>
      <c r="C156" s="266" t="s">
        <v>223</v>
      </c>
      <c r="D156" s="266" t="s">
        <v>158</v>
      </c>
      <c r="E156" s="267" t="s">
        <v>1526</v>
      </c>
      <c r="F156" s="268" t="s">
        <v>1527</v>
      </c>
      <c r="G156" s="269" t="s">
        <v>1268</v>
      </c>
      <c r="H156" s="270">
        <v>4</v>
      </c>
      <c r="I156" s="87"/>
      <c r="J156" s="271">
        <f>ROUND(I156*H156,2)</f>
        <v>0</v>
      </c>
      <c r="K156" s="268" t="s">
        <v>1</v>
      </c>
      <c r="L156" s="163"/>
      <c r="M156" s="363" t="s">
        <v>1</v>
      </c>
      <c r="N156" s="364" t="s">
        <v>38</v>
      </c>
      <c r="O156" s="210"/>
      <c r="P156" s="365">
        <f>O156*H156</f>
        <v>0</v>
      </c>
      <c r="Q156" s="365">
        <v>0</v>
      </c>
      <c r="R156" s="365">
        <f>Q156*H156</f>
        <v>0</v>
      </c>
      <c r="S156" s="365">
        <v>0</v>
      </c>
      <c r="T156" s="366">
        <f>S156*H156</f>
        <v>0</v>
      </c>
      <c r="U156" s="162"/>
      <c r="V156" s="162"/>
      <c r="W156" s="162"/>
      <c r="X156" s="162"/>
      <c r="Y156" s="162"/>
      <c r="Z156" s="162"/>
      <c r="AA156" s="162"/>
      <c r="AB156" s="162"/>
      <c r="AC156" s="162"/>
      <c r="AD156" s="162"/>
      <c r="AE156" s="162"/>
      <c r="AR156" s="367" t="s">
        <v>163</v>
      </c>
      <c r="AT156" s="367" t="s">
        <v>158</v>
      </c>
      <c r="AU156" s="367" t="s">
        <v>81</v>
      </c>
      <c r="AY156" s="141" t="s">
        <v>156</v>
      </c>
      <c r="BE156" s="368">
        <f>IF(N156="základní",J156,0)</f>
        <v>0</v>
      </c>
      <c r="BF156" s="368">
        <f>IF(N156="snížená",J156,0)</f>
        <v>0</v>
      </c>
      <c r="BG156" s="368">
        <f>IF(N156="zákl. přenesená",J156,0)</f>
        <v>0</v>
      </c>
      <c r="BH156" s="368">
        <f>IF(N156="sníž. přenesená",J156,0)</f>
        <v>0</v>
      </c>
      <c r="BI156" s="368">
        <f>IF(N156="nulová",J156,0)</f>
        <v>0</v>
      </c>
      <c r="BJ156" s="141" t="s">
        <v>81</v>
      </c>
      <c r="BK156" s="368">
        <f>ROUND(I156*H156,2)</f>
        <v>0</v>
      </c>
      <c r="BL156" s="141" t="s">
        <v>163</v>
      </c>
      <c r="BM156" s="367" t="s">
        <v>347</v>
      </c>
    </row>
    <row r="157" spans="1:65" s="260" customFormat="1" ht="25.9" customHeight="1">
      <c r="B157" s="356"/>
      <c r="D157" s="261" t="s">
        <v>72</v>
      </c>
      <c r="E157" s="262" t="s">
        <v>1528</v>
      </c>
      <c r="F157" s="262" t="s">
        <v>1529</v>
      </c>
      <c r="I157" s="79"/>
      <c r="J157" s="263">
        <f>BK157</f>
        <v>0</v>
      </c>
      <c r="L157" s="356"/>
      <c r="M157" s="357"/>
      <c r="N157" s="358"/>
      <c r="O157" s="358"/>
      <c r="P157" s="359">
        <f>SUM(P158:P173)</f>
        <v>0</v>
      </c>
      <c r="Q157" s="358"/>
      <c r="R157" s="359">
        <f>SUM(R158:R173)</f>
        <v>0</v>
      </c>
      <c r="S157" s="358"/>
      <c r="T157" s="360">
        <f>SUM(T158:T173)</f>
        <v>0</v>
      </c>
      <c r="AR157" s="261" t="s">
        <v>81</v>
      </c>
      <c r="AT157" s="361" t="s">
        <v>72</v>
      </c>
      <c r="AU157" s="361" t="s">
        <v>73</v>
      </c>
      <c r="AY157" s="261" t="s">
        <v>156</v>
      </c>
      <c r="BK157" s="362">
        <f>SUM(BK158:BK173)</f>
        <v>0</v>
      </c>
    </row>
    <row r="158" spans="1:65" s="168" customFormat="1" ht="16.5" customHeight="1">
      <c r="A158" s="162"/>
      <c r="B158" s="163"/>
      <c r="C158" s="266" t="s">
        <v>338</v>
      </c>
      <c r="D158" s="266" t="s">
        <v>158</v>
      </c>
      <c r="E158" s="267" t="s">
        <v>1530</v>
      </c>
      <c r="F158" s="268" t="s">
        <v>1531</v>
      </c>
      <c r="G158" s="269" t="s">
        <v>355</v>
      </c>
      <c r="H158" s="270">
        <v>520</v>
      </c>
      <c r="I158" s="87"/>
      <c r="J158" s="271">
        <f>ROUND(I158*H158,2)</f>
        <v>0</v>
      </c>
      <c r="K158" s="268" t="s">
        <v>1</v>
      </c>
      <c r="L158" s="163"/>
      <c r="M158" s="363" t="s">
        <v>1</v>
      </c>
      <c r="N158" s="364" t="s">
        <v>38</v>
      </c>
      <c r="O158" s="210"/>
      <c r="P158" s="365">
        <f>O158*H158</f>
        <v>0</v>
      </c>
      <c r="Q158" s="365">
        <v>0</v>
      </c>
      <c r="R158" s="365">
        <f>Q158*H158</f>
        <v>0</v>
      </c>
      <c r="S158" s="365">
        <v>0</v>
      </c>
      <c r="T158" s="366">
        <f>S158*H158</f>
        <v>0</v>
      </c>
      <c r="U158" s="162"/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/>
      <c r="AR158" s="367" t="s">
        <v>163</v>
      </c>
      <c r="AT158" s="367" t="s">
        <v>158</v>
      </c>
      <c r="AU158" s="367" t="s">
        <v>81</v>
      </c>
      <c r="AY158" s="141" t="s">
        <v>156</v>
      </c>
      <c r="BE158" s="368">
        <f>IF(N158="základní",J158,0)</f>
        <v>0</v>
      </c>
      <c r="BF158" s="368">
        <f>IF(N158="snížená",J158,0)</f>
        <v>0</v>
      </c>
      <c r="BG158" s="368">
        <f>IF(N158="zákl. přenesená",J158,0)</f>
        <v>0</v>
      </c>
      <c r="BH158" s="368">
        <f>IF(N158="sníž. přenesená",J158,0)</f>
        <v>0</v>
      </c>
      <c r="BI158" s="368">
        <f>IF(N158="nulová",J158,0)</f>
        <v>0</v>
      </c>
      <c r="BJ158" s="141" t="s">
        <v>81</v>
      </c>
      <c r="BK158" s="368">
        <f>ROUND(I158*H158,2)</f>
        <v>0</v>
      </c>
      <c r="BL158" s="141" t="s">
        <v>163</v>
      </c>
      <c r="BM158" s="367" t="s">
        <v>356</v>
      </c>
    </row>
    <row r="159" spans="1:65" s="168" customFormat="1" ht="16.5" customHeight="1">
      <c r="A159" s="162"/>
      <c r="B159" s="163"/>
      <c r="C159" s="266" t="s">
        <v>231</v>
      </c>
      <c r="D159" s="266" t="s">
        <v>158</v>
      </c>
      <c r="E159" s="267" t="s">
        <v>1532</v>
      </c>
      <c r="F159" s="268" t="s">
        <v>1533</v>
      </c>
      <c r="G159" s="269" t="s">
        <v>1268</v>
      </c>
      <c r="H159" s="270">
        <v>11</v>
      </c>
      <c r="I159" s="87"/>
      <c r="J159" s="271">
        <f>ROUND(I159*H159,2)</f>
        <v>0</v>
      </c>
      <c r="K159" s="268" t="s">
        <v>1</v>
      </c>
      <c r="L159" s="163"/>
      <c r="M159" s="363" t="s">
        <v>1</v>
      </c>
      <c r="N159" s="364" t="s">
        <v>38</v>
      </c>
      <c r="O159" s="210"/>
      <c r="P159" s="365">
        <f>O159*H159</f>
        <v>0</v>
      </c>
      <c r="Q159" s="365">
        <v>0</v>
      </c>
      <c r="R159" s="365">
        <f>Q159*H159</f>
        <v>0</v>
      </c>
      <c r="S159" s="365">
        <v>0</v>
      </c>
      <c r="T159" s="366">
        <f>S159*H159</f>
        <v>0</v>
      </c>
      <c r="U159" s="162"/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/>
      <c r="AR159" s="367" t="s">
        <v>163</v>
      </c>
      <c r="AT159" s="367" t="s">
        <v>158</v>
      </c>
      <c r="AU159" s="367" t="s">
        <v>81</v>
      </c>
      <c r="AY159" s="141" t="s">
        <v>156</v>
      </c>
      <c r="BE159" s="368">
        <f>IF(N159="základní",J159,0)</f>
        <v>0</v>
      </c>
      <c r="BF159" s="368">
        <f>IF(N159="snížená",J159,0)</f>
        <v>0</v>
      </c>
      <c r="BG159" s="368">
        <f>IF(N159="zákl. přenesená",J159,0)</f>
        <v>0</v>
      </c>
      <c r="BH159" s="368">
        <f>IF(N159="sníž. přenesená",J159,0)</f>
        <v>0</v>
      </c>
      <c r="BI159" s="368">
        <f>IF(N159="nulová",J159,0)</f>
        <v>0</v>
      </c>
      <c r="BJ159" s="141" t="s">
        <v>81</v>
      </c>
      <c r="BK159" s="368">
        <f>ROUND(I159*H159,2)</f>
        <v>0</v>
      </c>
      <c r="BL159" s="141" t="s">
        <v>163</v>
      </c>
      <c r="BM159" s="367" t="s">
        <v>376</v>
      </c>
    </row>
    <row r="160" spans="1:65" s="168" customFormat="1" ht="21.75" customHeight="1">
      <c r="A160" s="162"/>
      <c r="B160" s="163"/>
      <c r="C160" s="266" t="s">
        <v>352</v>
      </c>
      <c r="D160" s="266" t="s">
        <v>158</v>
      </c>
      <c r="E160" s="267" t="s">
        <v>1534</v>
      </c>
      <c r="F160" s="268" t="s">
        <v>1535</v>
      </c>
      <c r="G160" s="269" t="s">
        <v>1268</v>
      </c>
      <c r="H160" s="270">
        <v>2</v>
      </c>
      <c r="I160" s="87"/>
      <c r="J160" s="271">
        <f>ROUND(I160*H160,2)</f>
        <v>0</v>
      </c>
      <c r="K160" s="268" t="s">
        <v>1</v>
      </c>
      <c r="L160" s="163"/>
      <c r="M160" s="363" t="s">
        <v>1</v>
      </c>
      <c r="N160" s="364" t="s">
        <v>38</v>
      </c>
      <c r="O160" s="210"/>
      <c r="P160" s="365">
        <f>O160*H160</f>
        <v>0</v>
      </c>
      <c r="Q160" s="365">
        <v>0</v>
      </c>
      <c r="R160" s="365">
        <f>Q160*H160</f>
        <v>0</v>
      </c>
      <c r="S160" s="365">
        <v>0</v>
      </c>
      <c r="T160" s="366">
        <f>S160*H160</f>
        <v>0</v>
      </c>
      <c r="U160" s="162"/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/>
      <c r="AR160" s="367" t="s">
        <v>163</v>
      </c>
      <c r="AT160" s="367" t="s">
        <v>158</v>
      </c>
      <c r="AU160" s="367" t="s">
        <v>81</v>
      </c>
      <c r="AY160" s="141" t="s">
        <v>156</v>
      </c>
      <c r="BE160" s="368">
        <f>IF(N160="základní",J160,0)</f>
        <v>0</v>
      </c>
      <c r="BF160" s="368">
        <f>IF(N160="snížená",J160,0)</f>
        <v>0</v>
      </c>
      <c r="BG160" s="368">
        <f>IF(N160="zákl. přenesená",J160,0)</f>
        <v>0</v>
      </c>
      <c r="BH160" s="368">
        <f>IF(N160="sníž. přenesená",J160,0)</f>
        <v>0</v>
      </c>
      <c r="BI160" s="368">
        <f>IF(N160="nulová",J160,0)</f>
        <v>0</v>
      </c>
      <c r="BJ160" s="141" t="s">
        <v>81</v>
      </c>
      <c r="BK160" s="368">
        <f>ROUND(I160*H160,2)</f>
        <v>0</v>
      </c>
      <c r="BL160" s="141" t="s">
        <v>163</v>
      </c>
      <c r="BM160" s="367" t="s">
        <v>378</v>
      </c>
    </row>
    <row r="161" spans="1:65" s="168" customFormat="1" ht="24.2" customHeight="1">
      <c r="A161" s="162"/>
      <c r="B161" s="163"/>
      <c r="C161" s="266" t="s">
        <v>238</v>
      </c>
      <c r="D161" s="266" t="s">
        <v>158</v>
      </c>
      <c r="E161" s="267" t="s">
        <v>1536</v>
      </c>
      <c r="F161" s="268" t="s">
        <v>1537</v>
      </c>
      <c r="G161" s="269" t="s">
        <v>1268</v>
      </c>
      <c r="H161" s="270">
        <v>12</v>
      </c>
      <c r="I161" s="87"/>
      <c r="J161" s="271">
        <f>ROUND(I161*H161,2)</f>
        <v>0</v>
      </c>
      <c r="K161" s="268" t="s">
        <v>1</v>
      </c>
      <c r="L161" s="163"/>
      <c r="M161" s="363" t="s">
        <v>1</v>
      </c>
      <c r="N161" s="364" t="s">
        <v>38</v>
      </c>
      <c r="O161" s="210"/>
      <c r="P161" s="365">
        <f>O161*H161</f>
        <v>0</v>
      </c>
      <c r="Q161" s="365">
        <v>0</v>
      </c>
      <c r="R161" s="365">
        <f>Q161*H161</f>
        <v>0</v>
      </c>
      <c r="S161" s="365">
        <v>0</v>
      </c>
      <c r="T161" s="366">
        <f>S161*H161</f>
        <v>0</v>
      </c>
      <c r="U161" s="162"/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/>
      <c r="AR161" s="367" t="s">
        <v>163</v>
      </c>
      <c r="AT161" s="367" t="s">
        <v>158</v>
      </c>
      <c r="AU161" s="367" t="s">
        <v>81</v>
      </c>
      <c r="AY161" s="141" t="s">
        <v>156</v>
      </c>
      <c r="BE161" s="368">
        <f>IF(N161="základní",J161,0)</f>
        <v>0</v>
      </c>
      <c r="BF161" s="368">
        <f>IF(N161="snížená",J161,0)</f>
        <v>0</v>
      </c>
      <c r="BG161" s="368">
        <f>IF(N161="zákl. přenesená",J161,0)</f>
        <v>0</v>
      </c>
      <c r="BH161" s="368">
        <f>IF(N161="sníž. přenesená",J161,0)</f>
        <v>0</v>
      </c>
      <c r="BI161" s="368">
        <f>IF(N161="nulová",J161,0)</f>
        <v>0</v>
      </c>
      <c r="BJ161" s="141" t="s">
        <v>81</v>
      </c>
      <c r="BK161" s="368">
        <f>ROUND(I161*H161,2)</f>
        <v>0</v>
      </c>
      <c r="BL161" s="141" t="s">
        <v>163</v>
      </c>
      <c r="BM161" s="367" t="s">
        <v>400</v>
      </c>
    </row>
    <row r="162" spans="1:65" s="168" customFormat="1" ht="19.5">
      <c r="A162" s="162"/>
      <c r="B162" s="163"/>
      <c r="C162" s="162"/>
      <c r="D162" s="273" t="s">
        <v>273</v>
      </c>
      <c r="E162" s="162"/>
      <c r="F162" s="290" t="s">
        <v>1538</v>
      </c>
      <c r="G162" s="162"/>
      <c r="H162" s="162"/>
      <c r="I162" s="116"/>
      <c r="J162" s="162"/>
      <c r="K162" s="162"/>
      <c r="L162" s="163"/>
      <c r="M162" s="381"/>
      <c r="N162" s="382"/>
      <c r="O162" s="210"/>
      <c r="P162" s="210"/>
      <c r="Q162" s="210"/>
      <c r="R162" s="210"/>
      <c r="S162" s="210"/>
      <c r="T162" s="211"/>
      <c r="U162" s="162"/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/>
      <c r="AT162" s="141" t="s">
        <v>273</v>
      </c>
      <c r="AU162" s="141" t="s">
        <v>81</v>
      </c>
    </row>
    <row r="163" spans="1:65" s="168" customFormat="1" ht="16.5" customHeight="1">
      <c r="A163" s="162"/>
      <c r="B163" s="163"/>
      <c r="C163" s="266" t="s">
        <v>377</v>
      </c>
      <c r="D163" s="266" t="s">
        <v>158</v>
      </c>
      <c r="E163" s="267" t="s">
        <v>1539</v>
      </c>
      <c r="F163" s="268" t="s">
        <v>1540</v>
      </c>
      <c r="G163" s="269" t="s">
        <v>1268</v>
      </c>
      <c r="H163" s="270">
        <v>64</v>
      </c>
      <c r="I163" s="87"/>
      <c r="J163" s="271">
        <f t="shared" ref="J163:J173" si="20">ROUND(I163*H163,2)</f>
        <v>0</v>
      </c>
      <c r="K163" s="268" t="s">
        <v>1</v>
      </c>
      <c r="L163" s="163"/>
      <c r="M163" s="363" t="s">
        <v>1</v>
      </c>
      <c r="N163" s="364" t="s">
        <v>38</v>
      </c>
      <c r="O163" s="210"/>
      <c r="P163" s="365">
        <f t="shared" ref="P163:P173" si="21">O163*H163</f>
        <v>0</v>
      </c>
      <c r="Q163" s="365">
        <v>0</v>
      </c>
      <c r="R163" s="365">
        <f t="shared" ref="R163:R173" si="22">Q163*H163</f>
        <v>0</v>
      </c>
      <c r="S163" s="365">
        <v>0</v>
      </c>
      <c r="T163" s="366">
        <f t="shared" ref="T163:T173" si="23">S163*H163</f>
        <v>0</v>
      </c>
      <c r="U163" s="162"/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/>
      <c r="AR163" s="367" t="s">
        <v>163</v>
      </c>
      <c r="AT163" s="367" t="s">
        <v>158</v>
      </c>
      <c r="AU163" s="367" t="s">
        <v>81</v>
      </c>
      <c r="AY163" s="141" t="s">
        <v>156</v>
      </c>
      <c r="BE163" s="368">
        <f t="shared" ref="BE163:BE173" si="24">IF(N163="základní",J163,0)</f>
        <v>0</v>
      </c>
      <c r="BF163" s="368">
        <f t="shared" ref="BF163:BF173" si="25">IF(N163="snížená",J163,0)</f>
        <v>0</v>
      </c>
      <c r="BG163" s="368">
        <f t="shared" ref="BG163:BG173" si="26">IF(N163="zákl. přenesená",J163,0)</f>
        <v>0</v>
      </c>
      <c r="BH163" s="368">
        <f t="shared" ref="BH163:BH173" si="27">IF(N163="sníž. přenesená",J163,0)</f>
        <v>0</v>
      </c>
      <c r="BI163" s="368">
        <f t="shared" ref="BI163:BI173" si="28">IF(N163="nulová",J163,0)</f>
        <v>0</v>
      </c>
      <c r="BJ163" s="141" t="s">
        <v>81</v>
      </c>
      <c r="BK163" s="368">
        <f t="shared" ref="BK163:BK173" si="29">ROUND(I163*H163,2)</f>
        <v>0</v>
      </c>
      <c r="BL163" s="141" t="s">
        <v>163</v>
      </c>
      <c r="BM163" s="367" t="s">
        <v>404</v>
      </c>
    </row>
    <row r="164" spans="1:65" s="168" customFormat="1" ht="16.5" customHeight="1">
      <c r="A164" s="162"/>
      <c r="B164" s="163"/>
      <c r="C164" s="266" t="s">
        <v>397</v>
      </c>
      <c r="D164" s="266" t="s">
        <v>158</v>
      </c>
      <c r="E164" s="267" t="s">
        <v>1541</v>
      </c>
      <c r="F164" s="268" t="s">
        <v>1542</v>
      </c>
      <c r="G164" s="269" t="s">
        <v>1268</v>
      </c>
      <c r="H164" s="270">
        <v>48</v>
      </c>
      <c r="I164" s="87"/>
      <c r="J164" s="271">
        <f t="shared" si="20"/>
        <v>0</v>
      </c>
      <c r="K164" s="268" t="s">
        <v>1</v>
      </c>
      <c r="L164" s="163"/>
      <c r="M164" s="363" t="s">
        <v>1</v>
      </c>
      <c r="N164" s="364" t="s">
        <v>38</v>
      </c>
      <c r="O164" s="210"/>
      <c r="P164" s="365">
        <f t="shared" si="21"/>
        <v>0</v>
      </c>
      <c r="Q164" s="365">
        <v>0</v>
      </c>
      <c r="R164" s="365">
        <f t="shared" si="22"/>
        <v>0</v>
      </c>
      <c r="S164" s="365">
        <v>0</v>
      </c>
      <c r="T164" s="366">
        <f t="shared" si="23"/>
        <v>0</v>
      </c>
      <c r="U164" s="162"/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/>
      <c r="AR164" s="367" t="s">
        <v>163</v>
      </c>
      <c r="AT164" s="367" t="s">
        <v>158</v>
      </c>
      <c r="AU164" s="367" t="s">
        <v>81</v>
      </c>
      <c r="AY164" s="141" t="s">
        <v>156</v>
      </c>
      <c r="BE164" s="368">
        <f t="shared" si="24"/>
        <v>0</v>
      </c>
      <c r="BF164" s="368">
        <f t="shared" si="25"/>
        <v>0</v>
      </c>
      <c r="BG164" s="368">
        <f t="shared" si="26"/>
        <v>0</v>
      </c>
      <c r="BH164" s="368">
        <f t="shared" si="27"/>
        <v>0</v>
      </c>
      <c r="BI164" s="368">
        <f t="shared" si="28"/>
        <v>0</v>
      </c>
      <c r="BJ164" s="141" t="s">
        <v>81</v>
      </c>
      <c r="BK164" s="368">
        <f t="shared" si="29"/>
        <v>0</v>
      </c>
      <c r="BL164" s="141" t="s">
        <v>163</v>
      </c>
      <c r="BM164" s="367" t="s">
        <v>414</v>
      </c>
    </row>
    <row r="165" spans="1:65" s="168" customFormat="1" ht="16.5" customHeight="1">
      <c r="A165" s="162"/>
      <c r="B165" s="163"/>
      <c r="C165" s="266" t="s">
        <v>401</v>
      </c>
      <c r="D165" s="266" t="s">
        <v>158</v>
      </c>
      <c r="E165" s="267" t="s">
        <v>1543</v>
      </c>
      <c r="F165" s="268" t="s">
        <v>1544</v>
      </c>
      <c r="G165" s="269" t="s">
        <v>1268</v>
      </c>
      <c r="H165" s="270">
        <v>120</v>
      </c>
      <c r="I165" s="87"/>
      <c r="J165" s="271">
        <f t="shared" si="20"/>
        <v>0</v>
      </c>
      <c r="K165" s="268" t="s">
        <v>1</v>
      </c>
      <c r="L165" s="163"/>
      <c r="M165" s="363" t="s">
        <v>1</v>
      </c>
      <c r="N165" s="364" t="s">
        <v>38</v>
      </c>
      <c r="O165" s="210"/>
      <c r="P165" s="365">
        <f t="shared" si="21"/>
        <v>0</v>
      </c>
      <c r="Q165" s="365">
        <v>0</v>
      </c>
      <c r="R165" s="365">
        <f t="shared" si="22"/>
        <v>0</v>
      </c>
      <c r="S165" s="365">
        <v>0</v>
      </c>
      <c r="T165" s="366">
        <f t="shared" si="23"/>
        <v>0</v>
      </c>
      <c r="U165" s="162"/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/>
      <c r="AR165" s="367" t="s">
        <v>163</v>
      </c>
      <c r="AT165" s="367" t="s">
        <v>158</v>
      </c>
      <c r="AU165" s="367" t="s">
        <v>81</v>
      </c>
      <c r="AY165" s="141" t="s">
        <v>156</v>
      </c>
      <c r="BE165" s="368">
        <f t="shared" si="24"/>
        <v>0</v>
      </c>
      <c r="BF165" s="368">
        <f t="shared" si="25"/>
        <v>0</v>
      </c>
      <c r="BG165" s="368">
        <f t="shared" si="26"/>
        <v>0</v>
      </c>
      <c r="BH165" s="368">
        <f t="shared" si="27"/>
        <v>0</v>
      </c>
      <c r="BI165" s="368">
        <f t="shared" si="28"/>
        <v>0</v>
      </c>
      <c r="BJ165" s="141" t="s">
        <v>81</v>
      </c>
      <c r="BK165" s="368">
        <f t="shared" si="29"/>
        <v>0</v>
      </c>
      <c r="BL165" s="141" t="s">
        <v>163</v>
      </c>
      <c r="BM165" s="367" t="s">
        <v>418</v>
      </c>
    </row>
    <row r="166" spans="1:65" s="168" customFormat="1" ht="16.5" customHeight="1">
      <c r="A166" s="162"/>
      <c r="B166" s="163"/>
      <c r="C166" s="266" t="s">
        <v>247</v>
      </c>
      <c r="D166" s="266" t="s">
        <v>158</v>
      </c>
      <c r="E166" s="267" t="s">
        <v>1545</v>
      </c>
      <c r="F166" s="268" t="s">
        <v>1546</v>
      </c>
      <c r="G166" s="269" t="s">
        <v>1268</v>
      </c>
      <c r="H166" s="270">
        <v>25</v>
      </c>
      <c r="I166" s="87"/>
      <c r="J166" s="271">
        <f t="shared" si="20"/>
        <v>0</v>
      </c>
      <c r="K166" s="268" t="s">
        <v>1</v>
      </c>
      <c r="L166" s="163"/>
      <c r="M166" s="363" t="s">
        <v>1</v>
      </c>
      <c r="N166" s="364" t="s">
        <v>38</v>
      </c>
      <c r="O166" s="210"/>
      <c r="P166" s="365">
        <f t="shared" si="21"/>
        <v>0</v>
      </c>
      <c r="Q166" s="365">
        <v>0</v>
      </c>
      <c r="R166" s="365">
        <f t="shared" si="22"/>
        <v>0</v>
      </c>
      <c r="S166" s="365">
        <v>0</v>
      </c>
      <c r="T166" s="366">
        <f t="shared" si="23"/>
        <v>0</v>
      </c>
      <c r="U166" s="162"/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/>
      <c r="AR166" s="367" t="s">
        <v>163</v>
      </c>
      <c r="AT166" s="367" t="s">
        <v>158</v>
      </c>
      <c r="AU166" s="367" t="s">
        <v>81</v>
      </c>
      <c r="AY166" s="141" t="s">
        <v>156</v>
      </c>
      <c r="BE166" s="368">
        <f t="shared" si="24"/>
        <v>0</v>
      </c>
      <c r="BF166" s="368">
        <f t="shared" si="25"/>
        <v>0</v>
      </c>
      <c r="BG166" s="368">
        <f t="shared" si="26"/>
        <v>0</v>
      </c>
      <c r="BH166" s="368">
        <f t="shared" si="27"/>
        <v>0</v>
      </c>
      <c r="BI166" s="368">
        <f t="shared" si="28"/>
        <v>0</v>
      </c>
      <c r="BJ166" s="141" t="s">
        <v>81</v>
      </c>
      <c r="BK166" s="368">
        <f t="shared" si="29"/>
        <v>0</v>
      </c>
      <c r="BL166" s="141" t="s">
        <v>163</v>
      </c>
      <c r="BM166" s="367" t="s">
        <v>424</v>
      </c>
    </row>
    <row r="167" spans="1:65" s="168" customFormat="1" ht="16.5" customHeight="1">
      <c r="A167" s="162"/>
      <c r="B167" s="163"/>
      <c r="C167" s="266" t="s">
        <v>415</v>
      </c>
      <c r="D167" s="266" t="s">
        <v>158</v>
      </c>
      <c r="E167" s="267" t="s">
        <v>1547</v>
      </c>
      <c r="F167" s="268" t="s">
        <v>1548</v>
      </c>
      <c r="G167" s="269" t="s">
        <v>1268</v>
      </c>
      <c r="H167" s="270">
        <v>90</v>
      </c>
      <c r="I167" s="87"/>
      <c r="J167" s="271">
        <f t="shared" si="20"/>
        <v>0</v>
      </c>
      <c r="K167" s="268" t="s">
        <v>1</v>
      </c>
      <c r="L167" s="163"/>
      <c r="M167" s="363" t="s">
        <v>1</v>
      </c>
      <c r="N167" s="364" t="s">
        <v>38</v>
      </c>
      <c r="O167" s="210"/>
      <c r="P167" s="365">
        <f t="shared" si="21"/>
        <v>0</v>
      </c>
      <c r="Q167" s="365">
        <v>0</v>
      </c>
      <c r="R167" s="365">
        <f t="shared" si="22"/>
        <v>0</v>
      </c>
      <c r="S167" s="365">
        <v>0</v>
      </c>
      <c r="T167" s="366">
        <f t="shared" si="23"/>
        <v>0</v>
      </c>
      <c r="U167" s="162"/>
      <c r="V167" s="162"/>
      <c r="W167" s="162"/>
      <c r="X167" s="162"/>
      <c r="Y167" s="162"/>
      <c r="Z167" s="162"/>
      <c r="AA167" s="162"/>
      <c r="AB167" s="162"/>
      <c r="AC167" s="162"/>
      <c r="AD167" s="162"/>
      <c r="AE167" s="162"/>
      <c r="AR167" s="367" t="s">
        <v>163</v>
      </c>
      <c r="AT167" s="367" t="s">
        <v>158</v>
      </c>
      <c r="AU167" s="367" t="s">
        <v>81</v>
      </c>
      <c r="AY167" s="141" t="s">
        <v>156</v>
      </c>
      <c r="BE167" s="368">
        <f t="shared" si="24"/>
        <v>0</v>
      </c>
      <c r="BF167" s="368">
        <f t="shared" si="25"/>
        <v>0</v>
      </c>
      <c r="BG167" s="368">
        <f t="shared" si="26"/>
        <v>0</v>
      </c>
      <c r="BH167" s="368">
        <f t="shared" si="27"/>
        <v>0</v>
      </c>
      <c r="BI167" s="368">
        <f t="shared" si="28"/>
        <v>0</v>
      </c>
      <c r="BJ167" s="141" t="s">
        <v>81</v>
      </c>
      <c r="BK167" s="368">
        <f t="shared" si="29"/>
        <v>0</v>
      </c>
      <c r="BL167" s="141" t="s">
        <v>163</v>
      </c>
      <c r="BM167" s="367" t="s">
        <v>430</v>
      </c>
    </row>
    <row r="168" spans="1:65" s="168" customFormat="1" ht="16.5" customHeight="1">
      <c r="A168" s="162"/>
      <c r="B168" s="163"/>
      <c r="C168" s="266" t="s">
        <v>254</v>
      </c>
      <c r="D168" s="266" t="s">
        <v>158</v>
      </c>
      <c r="E168" s="267" t="s">
        <v>1549</v>
      </c>
      <c r="F168" s="268" t="s">
        <v>1550</v>
      </c>
      <c r="G168" s="269" t="s">
        <v>1268</v>
      </c>
      <c r="H168" s="270">
        <v>165</v>
      </c>
      <c r="I168" s="87"/>
      <c r="J168" s="271">
        <f t="shared" si="20"/>
        <v>0</v>
      </c>
      <c r="K168" s="268" t="s">
        <v>1</v>
      </c>
      <c r="L168" s="163"/>
      <c r="M168" s="363" t="s">
        <v>1</v>
      </c>
      <c r="N168" s="364" t="s">
        <v>38</v>
      </c>
      <c r="O168" s="210"/>
      <c r="P168" s="365">
        <f t="shared" si="21"/>
        <v>0</v>
      </c>
      <c r="Q168" s="365">
        <v>0</v>
      </c>
      <c r="R168" s="365">
        <f t="shared" si="22"/>
        <v>0</v>
      </c>
      <c r="S168" s="365">
        <v>0</v>
      </c>
      <c r="T168" s="366">
        <f t="shared" si="23"/>
        <v>0</v>
      </c>
      <c r="U168" s="162"/>
      <c r="V168" s="162"/>
      <c r="W168" s="162"/>
      <c r="X168" s="162"/>
      <c r="Y168" s="162"/>
      <c r="Z168" s="162"/>
      <c r="AA168" s="162"/>
      <c r="AB168" s="162"/>
      <c r="AC168" s="162"/>
      <c r="AD168" s="162"/>
      <c r="AE168" s="162"/>
      <c r="AR168" s="367" t="s">
        <v>163</v>
      </c>
      <c r="AT168" s="367" t="s">
        <v>158</v>
      </c>
      <c r="AU168" s="367" t="s">
        <v>81</v>
      </c>
      <c r="AY168" s="141" t="s">
        <v>156</v>
      </c>
      <c r="BE168" s="368">
        <f t="shared" si="24"/>
        <v>0</v>
      </c>
      <c r="BF168" s="368">
        <f t="shared" si="25"/>
        <v>0</v>
      </c>
      <c r="BG168" s="368">
        <f t="shared" si="26"/>
        <v>0</v>
      </c>
      <c r="BH168" s="368">
        <f t="shared" si="27"/>
        <v>0</v>
      </c>
      <c r="BI168" s="368">
        <f t="shared" si="28"/>
        <v>0</v>
      </c>
      <c r="BJ168" s="141" t="s">
        <v>81</v>
      </c>
      <c r="BK168" s="368">
        <f t="shared" si="29"/>
        <v>0</v>
      </c>
      <c r="BL168" s="141" t="s">
        <v>163</v>
      </c>
      <c r="BM168" s="367" t="s">
        <v>434</v>
      </c>
    </row>
    <row r="169" spans="1:65" s="168" customFormat="1" ht="21.75" customHeight="1">
      <c r="A169" s="162"/>
      <c r="B169" s="163"/>
      <c r="C169" s="266" t="s">
        <v>427</v>
      </c>
      <c r="D169" s="266" t="s">
        <v>158</v>
      </c>
      <c r="E169" s="267" t="s">
        <v>1551</v>
      </c>
      <c r="F169" s="268" t="s">
        <v>1552</v>
      </c>
      <c r="G169" s="269" t="s">
        <v>1268</v>
      </c>
      <c r="H169" s="270">
        <v>185</v>
      </c>
      <c r="I169" s="87"/>
      <c r="J169" s="271">
        <f t="shared" si="20"/>
        <v>0</v>
      </c>
      <c r="K169" s="268" t="s">
        <v>1</v>
      </c>
      <c r="L169" s="163"/>
      <c r="M169" s="363" t="s">
        <v>1</v>
      </c>
      <c r="N169" s="364" t="s">
        <v>38</v>
      </c>
      <c r="O169" s="210"/>
      <c r="P169" s="365">
        <f t="shared" si="21"/>
        <v>0</v>
      </c>
      <c r="Q169" s="365">
        <v>0</v>
      </c>
      <c r="R169" s="365">
        <f t="shared" si="22"/>
        <v>0</v>
      </c>
      <c r="S169" s="365">
        <v>0</v>
      </c>
      <c r="T169" s="366">
        <f t="shared" si="23"/>
        <v>0</v>
      </c>
      <c r="U169" s="162"/>
      <c r="V169" s="162"/>
      <c r="W169" s="162"/>
      <c r="X169" s="162"/>
      <c r="Y169" s="162"/>
      <c r="Z169" s="162"/>
      <c r="AA169" s="162"/>
      <c r="AB169" s="162"/>
      <c r="AC169" s="162"/>
      <c r="AD169" s="162"/>
      <c r="AE169" s="162"/>
      <c r="AR169" s="367" t="s">
        <v>163</v>
      </c>
      <c r="AT169" s="367" t="s">
        <v>158</v>
      </c>
      <c r="AU169" s="367" t="s">
        <v>81</v>
      </c>
      <c r="AY169" s="141" t="s">
        <v>156</v>
      </c>
      <c r="BE169" s="368">
        <f t="shared" si="24"/>
        <v>0</v>
      </c>
      <c r="BF169" s="368">
        <f t="shared" si="25"/>
        <v>0</v>
      </c>
      <c r="BG169" s="368">
        <f t="shared" si="26"/>
        <v>0</v>
      </c>
      <c r="BH169" s="368">
        <f t="shared" si="27"/>
        <v>0</v>
      </c>
      <c r="BI169" s="368">
        <f t="shared" si="28"/>
        <v>0</v>
      </c>
      <c r="BJ169" s="141" t="s">
        <v>81</v>
      </c>
      <c r="BK169" s="368">
        <f t="shared" si="29"/>
        <v>0</v>
      </c>
      <c r="BL169" s="141" t="s">
        <v>163</v>
      </c>
      <c r="BM169" s="367" t="s">
        <v>441</v>
      </c>
    </row>
    <row r="170" spans="1:65" s="168" customFormat="1" ht="16.5" customHeight="1">
      <c r="A170" s="162"/>
      <c r="B170" s="163"/>
      <c r="C170" s="266" t="s">
        <v>259</v>
      </c>
      <c r="D170" s="266" t="s">
        <v>158</v>
      </c>
      <c r="E170" s="267" t="s">
        <v>1553</v>
      </c>
      <c r="F170" s="268" t="s">
        <v>1554</v>
      </c>
      <c r="G170" s="269" t="s">
        <v>1453</v>
      </c>
      <c r="H170" s="270">
        <v>16</v>
      </c>
      <c r="I170" s="87"/>
      <c r="J170" s="271">
        <f t="shared" si="20"/>
        <v>0</v>
      </c>
      <c r="K170" s="268" t="s">
        <v>1</v>
      </c>
      <c r="L170" s="163"/>
      <c r="M170" s="363" t="s">
        <v>1</v>
      </c>
      <c r="N170" s="364" t="s">
        <v>38</v>
      </c>
      <c r="O170" s="210"/>
      <c r="P170" s="365">
        <f t="shared" si="21"/>
        <v>0</v>
      </c>
      <c r="Q170" s="365">
        <v>0</v>
      </c>
      <c r="R170" s="365">
        <f t="shared" si="22"/>
        <v>0</v>
      </c>
      <c r="S170" s="365">
        <v>0</v>
      </c>
      <c r="T170" s="366">
        <f t="shared" si="23"/>
        <v>0</v>
      </c>
      <c r="U170" s="162"/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/>
      <c r="AR170" s="367" t="s">
        <v>163</v>
      </c>
      <c r="AT170" s="367" t="s">
        <v>158</v>
      </c>
      <c r="AU170" s="367" t="s">
        <v>81</v>
      </c>
      <c r="AY170" s="141" t="s">
        <v>156</v>
      </c>
      <c r="BE170" s="368">
        <f t="shared" si="24"/>
        <v>0</v>
      </c>
      <c r="BF170" s="368">
        <f t="shared" si="25"/>
        <v>0</v>
      </c>
      <c r="BG170" s="368">
        <f t="shared" si="26"/>
        <v>0</v>
      </c>
      <c r="BH170" s="368">
        <f t="shared" si="27"/>
        <v>0</v>
      </c>
      <c r="BI170" s="368">
        <f t="shared" si="28"/>
        <v>0</v>
      </c>
      <c r="BJ170" s="141" t="s">
        <v>81</v>
      </c>
      <c r="BK170" s="368">
        <f t="shared" si="29"/>
        <v>0</v>
      </c>
      <c r="BL170" s="141" t="s">
        <v>163</v>
      </c>
      <c r="BM170" s="367" t="s">
        <v>444</v>
      </c>
    </row>
    <row r="171" spans="1:65" s="168" customFormat="1" ht="16.5" customHeight="1">
      <c r="A171" s="162"/>
      <c r="B171" s="163"/>
      <c r="C171" s="266" t="s">
        <v>438</v>
      </c>
      <c r="D171" s="266" t="s">
        <v>158</v>
      </c>
      <c r="E171" s="267" t="s">
        <v>1555</v>
      </c>
      <c r="F171" s="268" t="s">
        <v>1556</v>
      </c>
      <c r="G171" s="269" t="s">
        <v>1268</v>
      </c>
      <c r="H171" s="270">
        <v>16</v>
      </c>
      <c r="I171" s="87"/>
      <c r="J171" s="271">
        <f t="shared" si="20"/>
        <v>0</v>
      </c>
      <c r="K171" s="268" t="s">
        <v>1</v>
      </c>
      <c r="L171" s="163"/>
      <c r="M171" s="363" t="s">
        <v>1</v>
      </c>
      <c r="N171" s="364" t="s">
        <v>38</v>
      </c>
      <c r="O171" s="210"/>
      <c r="P171" s="365">
        <f t="shared" si="21"/>
        <v>0</v>
      </c>
      <c r="Q171" s="365">
        <v>0</v>
      </c>
      <c r="R171" s="365">
        <f t="shared" si="22"/>
        <v>0</v>
      </c>
      <c r="S171" s="365">
        <v>0</v>
      </c>
      <c r="T171" s="366">
        <f t="shared" si="23"/>
        <v>0</v>
      </c>
      <c r="U171" s="162"/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/>
      <c r="AR171" s="367" t="s">
        <v>163</v>
      </c>
      <c r="AT171" s="367" t="s">
        <v>158</v>
      </c>
      <c r="AU171" s="367" t="s">
        <v>81</v>
      </c>
      <c r="AY171" s="141" t="s">
        <v>156</v>
      </c>
      <c r="BE171" s="368">
        <f t="shared" si="24"/>
        <v>0</v>
      </c>
      <c r="BF171" s="368">
        <f t="shared" si="25"/>
        <v>0</v>
      </c>
      <c r="BG171" s="368">
        <f t="shared" si="26"/>
        <v>0</v>
      </c>
      <c r="BH171" s="368">
        <f t="shared" si="27"/>
        <v>0</v>
      </c>
      <c r="BI171" s="368">
        <f t="shared" si="28"/>
        <v>0</v>
      </c>
      <c r="BJ171" s="141" t="s">
        <v>81</v>
      </c>
      <c r="BK171" s="368">
        <f t="shared" si="29"/>
        <v>0</v>
      </c>
      <c r="BL171" s="141" t="s">
        <v>163</v>
      </c>
      <c r="BM171" s="367" t="s">
        <v>449</v>
      </c>
    </row>
    <row r="172" spans="1:65" s="168" customFormat="1" ht="16.5" customHeight="1">
      <c r="A172" s="162"/>
      <c r="B172" s="163"/>
      <c r="C172" s="266" t="s">
        <v>265</v>
      </c>
      <c r="D172" s="266" t="s">
        <v>158</v>
      </c>
      <c r="E172" s="267" t="s">
        <v>1557</v>
      </c>
      <c r="F172" s="268" t="s">
        <v>1558</v>
      </c>
      <c r="G172" s="269" t="s">
        <v>1453</v>
      </c>
      <c r="H172" s="270">
        <v>1</v>
      </c>
      <c r="I172" s="87"/>
      <c r="J172" s="271">
        <f t="shared" si="20"/>
        <v>0</v>
      </c>
      <c r="K172" s="268" t="s">
        <v>1</v>
      </c>
      <c r="L172" s="163"/>
      <c r="M172" s="363" t="s">
        <v>1</v>
      </c>
      <c r="N172" s="364" t="s">
        <v>38</v>
      </c>
      <c r="O172" s="210"/>
      <c r="P172" s="365">
        <f t="shared" si="21"/>
        <v>0</v>
      </c>
      <c r="Q172" s="365">
        <v>0</v>
      </c>
      <c r="R172" s="365">
        <f t="shared" si="22"/>
        <v>0</v>
      </c>
      <c r="S172" s="365">
        <v>0</v>
      </c>
      <c r="T172" s="366">
        <f t="shared" si="23"/>
        <v>0</v>
      </c>
      <c r="U172" s="162"/>
      <c r="V172" s="162"/>
      <c r="W172" s="162"/>
      <c r="X172" s="162"/>
      <c r="Y172" s="162"/>
      <c r="Z172" s="162"/>
      <c r="AA172" s="162"/>
      <c r="AB172" s="162"/>
      <c r="AC172" s="162"/>
      <c r="AD172" s="162"/>
      <c r="AE172" s="162"/>
      <c r="AR172" s="367" t="s">
        <v>163</v>
      </c>
      <c r="AT172" s="367" t="s">
        <v>158</v>
      </c>
      <c r="AU172" s="367" t="s">
        <v>81</v>
      </c>
      <c r="AY172" s="141" t="s">
        <v>156</v>
      </c>
      <c r="BE172" s="368">
        <f t="shared" si="24"/>
        <v>0</v>
      </c>
      <c r="BF172" s="368">
        <f t="shared" si="25"/>
        <v>0</v>
      </c>
      <c r="BG172" s="368">
        <f t="shared" si="26"/>
        <v>0</v>
      </c>
      <c r="BH172" s="368">
        <f t="shared" si="27"/>
        <v>0</v>
      </c>
      <c r="BI172" s="368">
        <f t="shared" si="28"/>
        <v>0</v>
      </c>
      <c r="BJ172" s="141" t="s">
        <v>81</v>
      </c>
      <c r="BK172" s="368">
        <f t="shared" si="29"/>
        <v>0</v>
      </c>
      <c r="BL172" s="141" t="s">
        <v>163</v>
      </c>
      <c r="BM172" s="367" t="s">
        <v>456</v>
      </c>
    </row>
    <row r="173" spans="1:65" s="168" customFormat="1" ht="16.5" customHeight="1">
      <c r="A173" s="162"/>
      <c r="B173" s="163"/>
      <c r="C173" s="266" t="s">
        <v>446</v>
      </c>
      <c r="D173" s="266" t="s">
        <v>158</v>
      </c>
      <c r="E173" s="267" t="s">
        <v>1559</v>
      </c>
      <c r="F173" s="268" t="s">
        <v>1560</v>
      </c>
      <c r="G173" s="269" t="s">
        <v>910</v>
      </c>
      <c r="H173" s="270">
        <v>95</v>
      </c>
      <c r="I173" s="87"/>
      <c r="J173" s="271">
        <f t="shared" si="20"/>
        <v>0</v>
      </c>
      <c r="K173" s="268" t="s">
        <v>1</v>
      </c>
      <c r="L173" s="163"/>
      <c r="M173" s="363" t="s">
        <v>1</v>
      </c>
      <c r="N173" s="364" t="s">
        <v>38</v>
      </c>
      <c r="O173" s="210"/>
      <c r="P173" s="365">
        <f t="shared" si="21"/>
        <v>0</v>
      </c>
      <c r="Q173" s="365">
        <v>0</v>
      </c>
      <c r="R173" s="365">
        <f t="shared" si="22"/>
        <v>0</v>
      </c>
      <c r="S173" s="365">
        <v>0</v>
      </c>
      <c r="T173" s="366">
        <f t="shared" si="23"/>
        <v>0</v>
      </c>
      <c r="U173" s="162"/>
      <c r="V173" s="162"/>
      <c r="W173" s="162"/>
      <c r="X173" s="162"/>
      <c r="Y173" s="162"/>
      <c r="Z173" s="162"/>
      <c r="AA173" s="162"/>
      <c r="AB173" s="162"/>
      <c r="AC173" s="162"/>
      <c r="AD173" s="162"/>
      <c r="AE173" s="162"/>
      <c r="AR173" s="367" t="s">
        <v>163</v>
      </c>
      <c r="AT173" s="367" t="s">
        <v>158</v>
      </c>
      <c r="AU173" s="367" t="s">
        <v>81</v>
      </c>
      <c r="AY173" s="141" t="s">
        <v>156</v>
      </c>
      <c r="BE173" s="368">
        <f t="shared" si="24"/>
        <v>0</v>
      </c>
      <c r="BF173" s="368">
        <f t="shared" si="25"/>
        <v>0</v>
      </c>
      <c r="BG173" s="368">
        <f t="shared" si="26"/>
        <v>0</v>
      </c>
      <c r="BH173" s="368">
        <f t="shared" si="27"/>
        <v>0</v>
      </c>
      <c r="BI173" s="368">
        <f t="shared" si="28"/>
        <v>0</v>
      </c>
      <c r="BJ173" s="141" t="s">
        <v>81</v>
      </c>
      <c r="BK173" s="368">
        <f t="shared" si="29"/>
        <v>0</v>
      </c>
      <c r="BL173" s="141" t="s">
        <v>163</v>
      </c>
      <c r="BM173" s="367" t="s">
        <v>485</v>
      </c>
    </row>
    <row r="174" spans="1:65" s="260" customFormat="1" ht="25.9" customHeight="1">
      <c r="B174" s="356"/>
      <c r="D174" s="261" t="s">
        <v>72</v>
      </c>
      <c r="E174" s="262" t="s">
        <v>1561</v>
      </c>
      <c r="F174" s="262" t="s">
        <v>1562</v>
      </c>
      <c r="I174" s="79"/>
      <c r="J174" s="263">
        <f>BK174</f>
        <v>0</v>
      </c>
      <c r="L174" s="356"/>
      <c r="M174" s="357"/>
      <c r="N174" s="358"/>
      <c r="O174" s="358"/>
      <c r="P174" s="359">
        <f>SUM(P175:P179)</f>
        <v>0</v>
      </c>
      <c r="Q174" s="358"/>
      <c r="R174" s="359">
        <f>SUM(R175:R179)</f>
        <v>0</v>
      </c>
      <c r="S174" s="358"/>
      <c r="T174" s="360">
        <f>SUM(T175:T179)</f>
        <v>0</v>
      </c>
      <c r="AR174" s="261" t="s">
        <v>81</v>
      </c>
      <c r="AT174" s="361" t="s">
        <v>72</v>
      </c>
      <c r="AU174" s="361" t="s">
        <v>73</v>
      </c>
      <c r="AY174" s="261" t="s">
        <v>156</v>
      </c>
      <c r="BK174" s="362">
        <f>SUM(BK175:BK179)</f>
        <v>0</v>
      </c>
    </row>
    <row r="175" spans="1:65" s="168" customFormat="1" ht="16.5" customHeight="1">
      <c r="A175" s="162"/>
      <c r="B175" s="163"/>
      <c r="C175" s="266" t="s">
        <v>272</v>
      </c>
      <c r="D175" s="266" t="s">
        <v>158</v>
      </c>
      <c r="E175" s="267" t="s">
        <v>1563</v>
      </c>
      <c r="F175" s="268" t="s">
        <v>1564</v>
      </c>
      <c r="G175" s="269" t="s">
        <v>355</v>
      </c>
      <c r="H175" s="270">
        <v>140</v>
      </c>
      <c r="I175" s="87"/>
      <c r="J175" s="271">
        <f>ROUND(I175*H175,2)</f>
        <v>0</v>
      </c>
      <c r="K175" s="268" t="s">
        <v>1</v>
      </c>
      <c r="L175" s="163"/>
      <c r="M175" s="363" t="s">
        <v>1</v>
      </c>
      <c r="N175" s="364" t="s">
        <v>38</v>
      </c>
      <c r="O175" s="210"/>
      <c r="P175" s="365">
        <f>O175*H175</f>
        <v>0</v>
      </c>
      <c r="Q175" s="365">
        <v>0</v>
      </c>
      <c r="R175" s="365">
        <f>Q175*H175</f>
        <v>0</v>
      </c>
      <c r="S175" s="365">
        <v>0</v>
      </c>
      <c r="T175" s="366">
        <f>S175*H175</f>
        <v>0</v>
      </c>
      <c r="U175" s="162"/>
      <c r="V175" s="162"/>
      <c r="W175" s="162"/>
      <c r="X175" s="162"/>
      <c r="Y175" s="162"/>
      <c r="Z175" s="162"/>
      <c r="AA175" s="162"/>
      <c r="AB175" s="162"/>
      <c r="AC175" s="162"/>
      <c r="AD175" s="162"/>
      <c r="AE175" s="162"/>
      <c r="AR175" s="367" t="s">
        <v>163</v>
      </c>
      <c r="AT175" s="367" t="s">
        <v>158</v>
      </c>
      <c r="AU175" s="367" t="s">
        <v>81</v>
      </c>
      <c r="AY175" s="141" t="s">
        <v>156</v>
      </c>
      <c r="BE175" s="368">
        <f>IF(N175="základní",J175,0)</f>
        <v>0</v>
      </c>
      <c r="BF175" s="368">
        <f>IF(N175="snížená",J175,0)</f>
        <v>0</v>
      </c>
      <c r="BG175" s="368">
        <f>IF(N175="zákl. přenesená",J175,0)</f>
        <v>0</v>
      </c>
      <c r="BH175" s="368">
        <f>IF(N175="sníž. přenesená",J175,0)</f>
        <v>0</v>
      </c>
      <c r="BI175" s="368">
        <f>IF(N175="nulová",J175,0)</f>
        <v>0</v>
      </c>
      <c r="BJ175" s="141" t="s">
        <v>81</v>
      </c>
      <c r="BK175" s="368">
        <f>ROUND(I175*H175,2)</f>
        <v>0</v>
      </c>
      <c r="BL175" s="141" t="s">
        <v>163</v>
      </c>
      <c r="BM175" s="367" t="s">
        <v>499</v>
      </c>
    </row>
    <row r="176" spans="1:65" s="168" customFormat="1" ht="16.5" customHeight="1">
      <c r="A176" s="162"/>
      <c r="B176" s="163"/>
      <c r="C176" s="266" t="s">
        <v>482</v>
      </c>
      <c r="D176" s="266" t="s">
        <v>158</v>
      </c>
      <c r="E176" s="267" t="s">
        <v>1565</v>
      </c>
      <c r="F176" s="268" t="s">
        <v>1566</v>
      </c>
      <c r="G176" s="269" t="s">
        <v>355</v>
      </c>
      <c r="H176" s="270">
        <v>26</v>
      </c>
      <c r="I176" s="87"/>
      <c r="J176" s="271">
        <f>ROUND(I176*H176,2)</f>
        <v>0</v>
      </c>
      <c r="K176" s="268" t="s">
        <v>1</v>
      </c>
      <c r="L176" s="163"/>
      <c r="M176" s="363" t="s">
        <v>1</v>
      </c>
      <c r="N176" s="364" t="s">
        <v>38</v>
      </c>
      <c r="O176" s="210"/>
      <c r="P176" s="365">
        <f>O176*H176</f>
        <v>0</v>
      </c>
      <c r="Q176" s="365">
        <v>0</v>
      </c>
      <c r="R176" s="365">
        <f>Q176*H176</f>
        <v>0</v>
      </c>
      <c r="S176" s="365">
        <v>0</v>
      </c>
      <c r="T176" s="366">
        <f>S176*H176</f>
        <v>0</v>
      </c>
      <c r="U176" s="162"/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/>
      <c r="AR176" s="367" t="s">
        <v>163</v>
      </c>
      <c r="AT176" s="367" t="s">
        <v>158</v>
      </c>
      <c r="AU176" s="367" t="s">
        <v>81</v>
      </c>
      <c r="AY176" s="141" t="s">
        <v>156</v>
      </c>
      <c r="BE176" s="368">
        <f>IF(N176="základní",J176,0)</f>
        <v>0</v>
      </c>
      <c r="BF176" s="368">
        <f>IF(N176="snížená",J176,0)</f>
        <v>0</v>
      </c>
      <c r="BG176" s="368">
        <f>IF(N176="zákl. přenesená",J176,0)</f>
        <v>0</v>
      </c>
      <c r="BH176" s="368">
        <f>IF(N176="sníž. přenesená",J176,0)</f>
        <v>0</v>
      </c>
      <c r="BI176" s="368">
        <f>IF(N176="nulová",J176,0)</f>
        <v>0</v>
      </c>
      <c r="BJ176" s="141" t="s">
        <v>81</v>
      </c>
      <c r="BK176" s="368">
        <f>ROUND(I176*H176,2)</f>
        <v>0</v>
      </c>
      <c r="BL176" s="141" t="s">
        <v>163</v>
      </c>
      <c r="BM176" s="367" t="s">
        <v>505</v>
      </c>
    </row>
    <row r="177" spans="1:65" s="168" customFormat="1" ht="16.5" customHeight="1">
      <c r="A177" s="162"/>
      <c r="B177" s="163"/>
      <c r="C177" s="266" t="s">
        <v>280</v>
      </c>
      <c r="D177" s="266" t="s">
        <v>158</v>
      </c>
      <c r="E177" s="267" t="s">
        <v>1567</v>
      </c>
      <c r="F177" s="268" t="s">
        <v>1568</v>
      </c>
      <c r="G177" s="269" t="s">
        <v>1268</v>
      </c>
      <c r="H177" s="270">
        <v>38</v>
      </c>
      <c r="I177" s="87"/>
      <c r="J177" s="271">
        <f>ROUND(I177*H177,2)</f>
        <v>0</v>
      </c>
      <c r="K177" s="268" t="s">
        <v>1</v>
      </c>
      <c r="L177" s="163"/>
      <c r="M177" s="363" t="s">
        <v>1</v>
      </c>
      <c r="N177" s="364" t="s">
        <v>38</v>
      </c>
      <c r="O177" s="210"/>
      <c r="P177" s="365">
        <f>O177*H177</f>
        <v>0</v>
      </c>
      <c r="Q177" s="365">
        <v>0</v>
      </c>
      <c r="R177" s="365">
        <f>Q177*H177</f>
        <v>0</v>
      </c>
      <c r="S177" s="365">
        <v>0</v>
      </c>
      <c r="T177" s="366">
        <f>S177*H177</f>
        <v>0</v>
      </c>
      <c r="U177" s="162"/>
      <c r="V177" s="162"/>
      <c r="W177" s="162"/>
      <c r="X177" s="162"/>
      <c r="Y177" s="162"/>
      <c r="Z177" s="162"/>
      <c r="AA177" s="162"/>
      <c r="AB177" s="162"/>
      <c r="AC177" s="162"/>
      <c r="AD177" s="162"/>
      <c r="AE177" s="162"/>
      <c r="AR177" s="367" t="s">
        <v>163</v>
      </c>
      <c r="AT177" s="367" t="s">
        <v>158</v>
      </c>
      <c r="AU177" s="367" t="s">
        <v>81</v>
      </c>
      <c r="AY177" s="141" t="s">
        <v>156</v>
      </c>
      <c r="BE177" s="368">
        <f>IF(N177="základní",J177,0)</f>
        <v>0</v>
      </c>
      <c r="BF177" s="368">
        <f>IF(N177="snížená",J177,0)</f>
        <v>0</v>
      </c>
      <c r="BG177" s="368">
        <f>IF(N177="zákl. přenesená",J177,0)</f>
        <v>0</v>
      </c>
      <c r="BH177" s="368">
        <f>IF(N177="sníž. přenesená",J177,0)</f>
        <v>0</v>
      </c>
      <c r="BI177" s="368">
        <f>IF(N177="nulová",J177,0)</f>
        <v>0</v>
      </c>
      <c r="BJ177" s="141" t="s">
        <v>81</v>
      </c>
      <c r="BK177" s="368">
        <f>ROUND(I177*H177,2)</f>
        <v>0</v>
      </c>
      <c r="BL177" s="141" t="s">
        <v>163</v>
      </c>
      <c r="BM177" s="367" t="s">
        <v>508</v>
      </c>
    </row>
    <row r="178" spans="1:65" s="168" customFormat="1" ht="16.5" customHeight="1">
      <c r="A178" s="162"/>
      <c r="B178" s="163"/>
      <c r="C178" s="266" t="s">
        <v>502</v>
      </c>
      <c r="D178" s="266" t="s">
        <v>158</v>
      </c>
      <c r="E178" s="267" t="s">
        <v>1569</v>
      </c>
      <c r="F178" s="268" t="s">
        <v>1570</v>
      </c>
      <c r="G178" s="269" t="s">
        <v>1453</v>
      </c>
      <c r="H178" s="270">
        <v>1</v>
      </c>
      <c r="I178" s="87"/>
      <c r="J178" s="271">
        <f>ROUND(I178*H178,2)</f>
        <v>0</v>
      </c>
      <c r="K178" s="268" t="s">
        <v>1</v>
      </c>
      <c r="L178" s="163"/>
      <c r="M178" s="363" t="s">
        <v>1</v>
      </c>
      <c r="N178" s="364" t="s">
        <v>38</v>
      </c>
      <c r="O178" s="210"/>
      <c r="P178" s="365">
        <f>O178*H178</f>
        <v>0</v>
      </c>
      <c r="Q178" s="365">
        <v>0</v>
      </c>
      <c r="R178" s="365">
        <f>Q178*H178</f>
        <v>0</v>
      </c>
      <c r="S178" s="365">
        <v>0</v>
      </c>
      <c r="T178" s="366">
        <f>S178*H178</f>
        <v>0</v>
      </c>
      <c r="U178" s="162"/>
      <c r="V178" s="162"/>
      <c r="W178" s="162"/>
      <c r="X178" s="162"/>
      <c r="Y178" s="162"/>
      <c r="Z178" s="162"/>
      <c r="AA178" s="162"/>
      <c r="AB178" s="162"/>
      <c r="AC178" s="162"/>
      <c r="AD178" s="162"/>
      <c r="AE178" s="162"/>
      <c r="AR178" s="367" t="s">
        <v>163</v>
      </c>
      <c r="AT178" s="367" t="s">
        <v>158</v>
      </c>
      <c r="AU178" s="367" t="s">
        <v>81</v>
      </c>
      <c r="AY178" s="141" t="s">
        <v>156</v>
      </c>
      <c r="BE178" s="368">
        <f>IF(N178="základní",J178,0)</f>
        <v>0</v>
      </c>
      <c r="BF178" s="368">
        <f>IF(N178="snížená",J178,0)</f>
        <v>0</v>
      </c>
      <c r="BG178" s="368">
        <f>IF(N178="zákl. přenesená",J178,0)</f>
        <v>0</v>
      </c>
      <c r="BH178" s="368">
        <f>IF(N178="sníž. přenesená",J178,0)</f>
        <v>0</v>
      </c>
      <c r="BI178" s="368">
        <f>IF(N178="nulová",J178,0)</f>
        <v>0</v>
      </c>
      <c r="BJ178" s="141" t="s">
        <v>81</v>
      </c>
      <c r="BK178" s="368">
        <f>ROUND(I178*H178,2)</f>
        <v>0</v>
      </c>
      <c r="BL178" s="141" t="s">
        <v>163</v>
      </c>
      <c r="BM178" s="367" t="s">
        <v>735</v>
      </c>
    </row>
    <row r="179" spans="1:65" s="168" customFormat="1" ht="16.5" customHeight="1">
      <c r="A179" s="162"/>
      <c r="B179" s="163"/>
      <c r="C179" s="266" t="s">
        <v>283</v>
      </c>
      <c r="D179" s="266" t="s">
        <v>158</v>
      </c>
      <c r="E179" s="267" t="s">
        <v>1571</v>
      </c>
      <c r="F179" s="268" t="s">
        <v>1572</v>
      </c>
      <c r="G179" s="269" t="s">
        <v>910</v>
      </c>
      <c r="H179" s="270">
        <v>40</v>
      </c>
      <c r="I179" s="87"/>
      <c r="J179" s="271">
        <f>ROUND(I179*H179,2)</f>
        <v>0</v>
      </c>
      <c r="K179" s="268" t="s">
        <v>1</v>
      </c>
      <c r="L179" s="163"/>
      <c r="M179" s="363" t="s">
        <v>1</v>
      </c>
      <c r="N179" s="364" t="s">
        <v>38</v>
      </c>
      <c r="O179" s="210"/>
      <c r="P179" s="365">
        <f>O179*H179</f>
        <v>0</v>
      </c>
      <c r="Q179" s="365">
        <v>0</v>
      </c>
      <c r="R179" s="365">
        <f>Q179*H179</f>
        <v>0</v>
      </c>
      <c r="S179" s="365">
        <v>0</v>
      </c>
      <c r="T179" s="366">
        <f>S179*H179</f>
        <v>0</v>
      </c>
      <c r="U179" s="162"/>
      <c r="V179" s="162"/>
      <c r="W179" s="162"/>
      <c r="X179" s="162"/>
      <c r="Y179" s="162"/>
      <c r="Z179" s="162"/>
      <c r="AA179" s="162"/>
      <c r="AB179" s="162"/>
      <c r="AC179" s="162"/>
      <c r="AD179" s="162"/>
      <c r="AE179" s="162"/>
      <c r="AR179" s="367" t="s">
        <v>163</v>
      </c>
      <c r="AT179" s="367" t="s">
        <v>158</v>
      </c>
      <c r="AU179" s="367" t="s">
        <v>81</v>
      </c>
      <c r="AY179" s="141" t="s">
        <v>156</v>
      </c>
      <c r="BE179" s="368">
        <f>IF(N179="základní",J179,0)</f>
        <v>0</v>
      </c>
      <c r="BF179" s="368">
        <f>IF(N179="snížená",J179,0)</f>
        <v>0</v>
      </c>
      <c r="BG179" s="368">
        <f>IF(N179="zákl. přenesená",J179,0)</f>
        <v>0</v>
      </c>
      <c r="BH179" s="368">
        <f>IF(N179="sníž. přenesená",J179,0)</f>
        <v>0</v>
      </c>
      <c r="BI179" s="368">
        <f>IF(N179="nulová",J179,0)</f>
        <v>0</v>
      </c>
      <c r="BJ179" s="141" t="s">
        <v>81</v>
      </c>
      <c r="BK179" s="368">
        <f>ROUND(I179*H179,2)</f>
        <v>0</v>
      </c>
      <c r="BL179" s="141" t="s">
        <v>163</v>
      </c>
      <c r="BM179" s="367" t="s">
        <v>517</v>
      </c>
    </row>
    <row r="180" spans="1:65" s="260" customFormat="1" ht="25.9" customHeight="1">
      <c r="B180" s="356"/>
      <c r="D180" s="261" t="s">
        <v>72</v>
      </c>
      <c r="E180" s="262" t="s">
        <v>1573</v>
      </c>
      <c r="F180" s="262" t="s">
        <v>1574</v>
      </c>
      <c r="I180" s="79"/>
      <c r="J180" s="263">
        <f>BK180</f>
        <v>0</v>
      </c>
      <c r="L180" s="356"/>
      <c r="M180" s="357"/>
      <c r="N180" s="358"/>
      <c r="O180" s="358"/>
      <c r="P180" s="359">
        <f>SUM(P181:P186)</f>
        <v>0</v>
      </c>
      <c r="Q180" s="358"/>
      <c r="R180" s="359">
        <f>SUM(R181:R186)</f>
        <v>0</v>
      </c>
      <c r="S180" s="358"/>
      <c r="T180" s="360">
        <f>SUM(T181:T186)</f>
        <v>0</v>
      </c>
      <c r="AR180" s="261" t="s">
        <v>81</v>
      </c>
      <c r="AT180" s="361" t="s">
        <v>72</v>
      </c>
      <c r="AU180" s="361" t="s">
        <v>73</v>
      </c>
      <c r="AY180" s="261" t="s">
        <v>156</v>
      </c>
      <c r="BK180" s="362">
        <f>SUM(BK181:BK186)</f>
        <v>0</v>
      </c>
    </row>
    <row r="181" spans="1:65" s="168" customFormat="1" ht="16.5" customHeight="1">
      <c r="A181" s="162"/>
      <c r="B181" s="163"/>
      <c r="C181" s="266" t="s">
        <v>511</v>
      </c>
      <c r="D181" s="266" t="s">
        <v>158</v>
      </c>
      <c r="E181" s="267" t="s">
        <v>1575</v>
      </c>
      <c r="F181" s="268" t="s">
        <v>1576</v>
      </c>
      <c r="G181" s="269" t="s">
        <v>1268</v>
      </c>
      <c r="H181" s="270">
        <v>3</v>
      </c>
      <c r="I181" s="87"/>
      <c r="J181" s="271">
        <f t="shared" ref="J181:J186" si="30">ROUND(I181*H181,2)</f>
        <v>0</v>
      </c>
      <c r="K181" s="268" t="s">
        <v>1</v>
      </c>
      <c r="L181" s="163"/>
      <c r="M181" s="363" t="s">
        <v>1</v>
      </c>
      <c r="N181" s="364" t="s">
        <v>38</v>
      </c>
      <c r="O181" s="210"/>
      <c r="P181" s="365">
        <f t="shared" ref="P181:P186" si="31">O181*H181</f>
        <v>0</v>
      </c>
      <c r="Q181" s="365">
        <v>0</v>
      </c>
      <c r="R181" s="365">
        <f t="shared" ref="R181:R186" si="32">Q181*H181</f>
        <v>0</v>
      </c>
      <c r="S181" s="365">
        <v>0</v>
      </c>
      <c r="T181" s="366">
        <f t="shared" ref="T181:T186" si="33">S181*H181</f>
        <v>0</v>
      </c>
      <c r="U181" s="162"/>
      <c r="V181" s="162"/>
      <c r="W181" s="162"/>
      <c r="X181" s="162"/>
      <c r="Y181" s="162"/>
      <c r="Z181" s="162"/>
      <c r="AA181" s="162"/>
      <c r="AB181" s="162"/>
      <c r="AC181" s="162"/>
      <c r="AD181" s="162"/>
      <c r="AE181" s="162"/>
      <c r="AR181" s="367" t="s">
        <v>163</v>
      </c>
      <c r="AT181" s="367" t="s">
        <v>158</v>
      </c>
      <c r="AU181" s="367" t="s">
        <v>81</v>
      </c>
      <c r="AY181" s="141" t="s">
        <v>156</v>
      </c>
      <c r="BE181" s="368">
        <f t="shared" ref="BE181:BE186" si="34">IF(N181="základní",J181,0)</f>
        <v>0</v>
      </c>
      <c r="BF181" s="368">
        <f t="shared" ref="BF181:BF186" si="35">IF(N181="snížená",J181,0)</f>
        <v>0</v>
      </c>
      <c r="BG181" s="368">
        <f t="shared" ref="BG181:BG186" si="36">IF(N181="zákl. přenesená",J181,0)</f>
        <v>0</v>
      </c>
      <c r="BH181" s="368">
        <f t="shared" ref="BH181:BH186" si="37">IF(N181="sníž. přenesená",J181,0)</f>
        <v>0</v>
      </c>
      <c r="BI181" s="368">
        <f t="shared" ref="BI181:BI186" si="38">IF(N181="nulová",J181,0)</f>
        <v>0</v>
      </c>
      <c r="BJ181" s="141" t="s">
        <v>81</v>
      </c>
      <c r="BK181" s="368">
        <f t="shared" ref="BK181:BK186" si="39">ROUND(I181*H181,2)</f>
        <v>0</v>
      </c>
      <c r="BL181" s="141" t="s">
        <v>163</v>
      </c>
      <c r="BM181" s="367" t="s">
        <v>522</v>
      </c>
    </row>
    <row r="182" spans="1:65" s="168" customFormat="1" ht="24.2" customHeight="1">
      <c r="A182" s="162"/>
      <c r="B182" s="163"/>
      <c r="C182" s="266" t="s">
        <v>341</v>
      </c>
      <c r="D182" s="266" t="s">
        <v>158</v>
      </c>
      <c r="E182" s="267" t="s">
        <v>1577</v>
      </c>
      <c r="F182" s="268" t="s">
        <v>1578</v>
      </c>
      <c r="G182" s="269" t="s">
        <v>1268</v>
      </c>
      <c r="H182" s="270">
        <v>37</v>
      </c>
      <c r="I182" s="87"/>
      <c r="J182" s="271">
        <f t="shared" si="30"/>
        <v>0</v>
      </c>
      <c r="K182" s="268" t="s">
        <v>1</v>
      </c>
      <c r="L182" s="163"/>
      <c r="M182" s="363" t="s">
        <v>1</v>
      </c>
      <c r="N182" s="364" t="s">
        <v>38</v>
      </c>
      <c r="O182" s="210"/>
      <c r="P182" s="365">
        <f t="shared" si="31"/>
        <v>0</v>
      </c>
      <c r="Q182" s="365">
        <v>0</v>
      </c>
      <c r="R182" s="365">
        <f t="shared" si="32"/>
        <v>0</v>
      </c>
      <c r="S182" s="365">
        <v>0</v>
      </c>
      <c r="T182" s="366">
        <f t="shared" si="33"/>
        <v>0</v>
      </c>
      <c r="U182" s="162"/>
      <c r="V182" s="162"/>
      <c r="W182" s="162"/>
      <c r="X182" s="162"/>
      <c r="Y182" s="162"/>
      <c r="Z182" s="162"/>
      <c r="AA182" s="162"/>
      <c r="AB182" s="162"/>
      <c r="AC182" s="162"/>
      <c r="AD182" s="162"/>
      <c r="AE182" s="162"/>
      <c r="AR182" s="367" t="s">
        <v>163</v>
      </c>
      <c r="AT182" s="367" t="s">
        <v>158</v>
      </c>
      <c r="AU182" s="367" t="s">
        <v>81</v>
      </c>
      <c r="AY182" s="141" t="s">
        <v>156</v>
      </c>
      <c r="BE182" s="368">
        <f t="shared" si="34"/>
        <v>0</v>
      </c>
      <c r="BF182" s="368">
        <f t="shared" si="35"/>
        <v>0</v>
      </c>
      <c r="BG182" s="368">
        <f t="shared" si="36"/>
        <v>0</v>
      </c>
      <c r="BH182" s="368">
        <f t="shared" si="37"/>
        <v>0</v>
      </c>
      <c r="BI182" s="368">
        <f t="shared" si="38"/>
        <v>0</v>
      </c>
      <c r="BJ182" s="141" t="s">
        <v>81</v>
      </c>
      <c r="BK182" s="368">
        <f t="shared" si="39"/>
        <v>0</v>
      </c>
      <c r="BL182" s="141" t="s">
        <v>163</v>
      </c>
      <c r="BM182" s="367" t="s">
        <v>546</v>
      </c>
    </row>
    <row r="183" spans="1:65" s="168" customFormat="1" ht="16.5" customHeight="1">
      <c r="A183" s="162"/>
      <c r="B183" s="163"/>
      <c r="C183" s="266" t="s">
        <v>519</v>
      </c>
      <c r="D183" s="266" t="s">
        <v>158</v>
      </c>
      <c r="E183" s="267" t="s">
        <v>1579</v>
      </c>
      <c r="F183" s="268" t="s">
        <v>1580</v>
      </c>
      <c r="G183" s="269" t="s">
        <v>161</v>
      </c>
      <c r="H183" s="270">
        <v>0.6</v>
      </c>
      <c r="I183" s="87"/>
      <c r="J183" s="271">
        <f t="shared" si="30"/>
        <v>0</v>
      </c>
      <c r="K183" s="268" t="s">
        <v>1</v>
      </c>
      <c r="L183" s="163"/>
      <c r="M183" s="363" t="s">
        <v>1</v>
      </c>
      <c r="N183" s="364" t="s">
        <v>38</v>
      </c>
      <c r="O183" s="210"/>
      <c r="P183" s="365">
        <f t="shared" si="31"/>
        <v>0</v>
      </c>
      <c r="Q183" s="365">
        <v>0</v>
      </c>
      <c r="R183" s="365">
        <f t="shared" si="32"/>
        <v>0</v>
      </c>
      <c r="S183" s="365">
        <v>0</v>
      </c>
      <c r="T183" s="366">
        <f t="shared" si="33"/>
        <v>0</v>
      </c>
      <c r="U183" s="162"/>
      <c r="V183" s="162"/>
      <c r="W183" s="162"/>
      <c r="X183" s="162"/>
      <c r="Y183" s="162"/>
      <c r="Z183" s="162"/>
      <c r="AA183" s="162"/>
      <c r="AB183" s="162"/>
      <c r="AC183" s="162"/>
      <c r="AD183" s="162"/>
      <c r="AE183" s="162"/>
      <c r="AR183" s="367" t="s">
        <v>163</v>
      </c>
      <c r="AT183" s="367" t="s">
        <v>158</v>
      </c>
      <c r="AU183" s="367" t="s">
        <v>81</v>
      </c>
      <c r="AY183" s="141" t="s">
        <v>156</v>
      </c>
      <c r="BE183" s="368">
        <f t="shared" si="34"/>
        <v>0</v>
      </c>
      <c r="BF183" s="368">
        <f t="shared" si="35"/>
        <v>0</v>
      </c>
      <c r="BG183" s="368">
        <f t="shared" si="36"/>
        <v>0</v>
      </c>
      <c r="BH183" s="368">
        <f t="shared" si="37"/>
        <v>0</v>
      </c>
      <c r="BI183" s="368">
        <f t="shared" si="38"/>
        <v>0</v>
      </c>
      <c r="BJ183" s="141" t="s">
        <v>81</v>
      </c>
      <c r="BK183" s="368">
        <f t="shared" si="39"/>
        <v>0</v>
      </c>
      <c r="BL183" s="141" t="s">
        <v>163</v>
      </c>
      <c r="BM183" s="367" t="s">
        <v>551</v>
      </c>
    </row>
    <row r="184" spans="1:65" s="168" customFormat="1" ht="16.5" customHeight="1">
      <c r="A184" s="162"/>
      <c r="B184" s="163"/>
      <c r="C184" s="266" t="s">
        <v>347</v>
      </c>
      <c r="D184" s="266" t="s">
        <v>158</v>
      </c>
      <c r="E184" s="267" t="s">
        <v>1581</v>
      </c>
      <c r="F184" s="268" t="s">
        <v>1582</v>
      </c>
      <c r="G184" s="269" t="s">
        <v>910</v>
      </c>
      <c r="H184" s="270">
        <v>165</v>
      </c>
      <c r="I184" s="87"/>
      <c r="J184" s="271">
        <f t="shared" si="30"/>
        <v>0</v>
      </c>
      <c r="K184" s="268" t="s">
        <v>1</v>
      </c>
      <c r="L184" s="163"/>
      <c r="M184" s="363" t="s">
        <v>1</v>
      </c>
      <c r="N184" s="364" t="s">
        <v>38</v>
      </c>
      <c r="O184" s="210"/>
      <c r="P184" s="365">
        <f t="shared" si="31"/>
        <v>0</v>
      </c>
      <c r="Q184" s="365">
        <v>0</v>
      </c>
      <c r="R184" s="365">
        <f t="shared" si="32"/>
        <v>0</v>
      </c>
      <c r="S184" s="365">
        <v>0</v>
      </c>
      <c r="T184" s="366">
        <f t="shared" si="33"/>
        <v>0</v>
      </c>
      <c r="U184" s="162"/>
      <c r="V184" s="162"/>
      <c r="W184" s="162"/>
      <c r="X184" s="162"/>
      <c r="Y184" s="162"/>
      <c r="Z184" s="162"/>
      <c r="AA184" s="162"/>
      <c r="AB184" s="162"/>
      <c r="AC184" s="162"/>
      <c r="AD184" s="162"/>
      <c r="AE184" s="162"/>
      <c r="AR184" s="367" t="s">
        <v>163</v>
      </c>
      <c r="AT184" s="367" t="s">
        <v>158</v>
      </c>
      <c r="AU184" s="367" t="s">
        <v>81</v>
      </c>
      <c r="AY184" s="141" t="s">
        <v>156</v>
      </c>
      <c r="BE184" s="368">
        <f t="shared" si="34"/>
        <v>0</v>
      </c>
      <c r="BF184" s="368">
        <f t="shared" si="35"/>
        <v>0</v>
      </c>
      <c r="BG184" s="368">
        <f t="shared" si="36"/>
        <v>0</v>
      </c>
      <c r="BH184" s="368">
        <f t="shared" si="37"/>
        <v>0</v>
      </c>
      <c r="BI184" s="368">
        <f t="shared" si="38"/>
        <v>0</v>
      </c>
      <c r="BJ184" s="141" t="s">
        <v>81</v>
      </c>
      <c r="BK184" s="368">
        <f t="shared" si="39"/>
        <v>0</v>
      </c>
      <c r="BL184" s="141" t="s">
        <v>163</v>
      </c>
      <c r="BM184" s="367" t="s">
        <v>555</v>
      </c>
    </row>
    <row r="185" spans="1:65" s="168" customFormat="1" ht="16.5" customHeight="1">
      <c r="A185" s="162"/>
      <c r="B185" s="163"/>
      <c r="C185" s="266" t="s">
        <v>548</v>
      </c>
      <c r="D185" s="266" t="s">
        <v>158</v>
      </c>
      <c r="E185" s="267" t="s">
        <v>1583</v>
      </c>
      <c r="F185" s="268" t="s">
        <v>1584</v>
      </c>
      <c r="G185" s="269" t="s">
        <v>659</v>
      </c>
      <c r="H185" s="270">
        <v>0.9</v>
      </c>
      <c r="I185" s="87"/>
      <c r="J185" s="271">
        <f t="shared" si="30"/>
        <v>0</v>
      </c>
      <c r="K185" s="268" t="s">
        <v>1</v>
      </c>
      <c r="L185" s="163"/>
      <c r="M185" s="363" t="s">
        <v>1</v>
      </c>
      <c r="N185" s="364" t="s">
        <v>38</v>
      </c>
      <c r="O185" s="210"/>
      <c r="P185" s="365">
        <f t="shared" si="31"/>
        <v>0</v>
      </c>
      <c r="Q185" s="365">
        <v>0</v>
      </c>
      <c r="R185" s="365">
        <f t="shared" si="32"/>
        <v>0</v>
      </c>
      <c r="S185" s="365">
        <v>0</v>
      </c>
      <c r="T185" s="366">
        <f t="shared" si="33"/>
        <v>0</v>
      </c>
      <c r="U185" s="162"/>
      <c r="V185" s="162"/>
      <c r="W185" s="162"/>
      <c r="X185" s="162"/>
      <c r="Y185" s="162"/>
      <c r="Z185" s="162"/>
      <c r="AA185" s="162"/>
      <c r="AB185" s="162"/>
      <c r="AC185" s="162"/>
      <c r="AD185" s="162"/>
      <c r="AE185" s="162"/>
      <c r="AR185" s="367" t="s">
        <v>163</v>
      </c>
      <c r="AT185" s="367" t="s">
        <v>158</v>
      </c>
      <c r="AU185" s="367" t="s">
        <v>81</v>
      </c>
      <c r="AY185" s="141" t="s">
        <v>156</v>
      </c>
      <c r="BE185" s="368">
        <f t="shared" si="34"/>
        <v>0</v>
      </c>
      <c r="BF185" s="368">
        <f t="shared" si="35"/>
        <v>0</v>
      </c>
      <c r="BG185" s="368">
        <f t="shared" si="36"/>
        <v>0</v>
      </c>
      <c r="BH185" s="368">
        <f t="shared" si="37"/>
        <v>0</v>
      </c>
      <c r="BI185" s="368">
        <f t="shared" si="38"/>
        <v>0</v>
      </c>
      <c r="BJ185" s="141" t="s">
        <v>81</v>
      </c>
      <c r="BK185" s="368">
        <f t="shared" si="39"/>
        <v>0</v>
      </c>
      <c r="BL185" s="141" t="s">
        <v>163</v>
      </c>
      <c r="BM185" s="367" t="s">
        <v>560</v>
      </c>
    </row>
    <row r="186" spans="1:65" s="168" customFormat="1" ht="16.5" customHeight="1">
      <c r="A186" s="162"/>
      <c r="B186" s="163"/>
      <c r="C186" s="266" t="s">
        <v>356</v>
      </c>
      <c r="D186" s="266" t="s">
        <v>158</v>
      </c>
      <c r="E186" s="267" t="s">
        <v>1456</v>
      </c>
      <c r="F186" s="268" t="s">
        <v>1457</v>
      </c>
      <c r="G186" s="269" t="s">
        <v>910</v>
      </c>
      <c r="H186" s="270">
        <v>20</v>
      </c>
      <c r="I186" s="87"/>
      <c r="J186" s="271">
        <f t="shared" si="30"/>
        <v>0</v>
      </c>
      <c r="K186" s="268" t="s">
        <v>1</v>
      </c>
      <c r="L186" s="163"/>
      <c r="M186" s="393" t="s">
        <v>1</v>
      </c>
      <c r="N186" s="394" t="s">
        <v>38</v>
      </c>
      <c r="O186" s="395"/>
      <c r="P186" s="396">
        <f t="shared" si="31"/>
        <v>0</v>
      </c>
      <c r="Q186" s="396">
        <v>0</v>
      </c>
      <c r="R186" s="396">
        <f t="shared" si="32"/>
        <v>0</v>
      </c>
      <c r="S186" s="396">
        <v>0</v>
      </c>
      <c r="T186" s="397">
        <f t="shared" si="33"/>
        <v>0</v>
      </c>
      <c r="U186" s="162"/>
      <c r="V186" s="162"/>
      <c r="W186" s="162"/>
      <c r="X186" s="162"/>
      <c r="Y186" s="162"/>
      <c r="Z186" s="162"/>
      <c r="AA186" s="162"/>
      <c r="AB186" s="162"/>
      <c r="AC186" s="162"/>
      <c r="AD186" s="162"/>
      <c r="AE186" s="162"/>
      <c r="AR186" s="367" t="s">
        <v>163</v>
      </c>
      <c r="AT186" s="367" t="s">
        <v>158</v>
      </c>
      <c r="AU186" s="367" t="s">
        <v>81</v>
      </c>
      <c r="AY186" s="141" t="s">
        <v>156</v>
      </c>
      <c r="BE186" s="368">
        <f t="shared" si="34"/>
        <v>0</v>
      </c>
      <c r="BF186" s="368">
        <f t="shared" si="35"/>
        <v>0</v>
      </c>
      <c r="BG186" s="368">
        <f t="shared" si="36"/>
        <v>0</v>
      </c>
      <c r="BH186" s="368">
        <f t="shared" si="37"/>
        <v>0</v>
      </c>
      <c r="BI186" s="368">
        <f t="shared" si="38"/>
        <v>0</v>
      </c>
      <c r="BJ186" s="141" t="s">
        <v>81</v>
      </c>
      <c r="BK186" s="368">
        <f t="shared" si="39"/>
        <v>0</v>
      </c>
      <c r="BL186" s="141" t="s">
        <v>163</v>
      </c>
      <c r="BM186" s="367" t="s">
        <v>564</v>
      </c>
    </row>
    <row r="187" spans="1:65" s="168" customFormat="1" ht="6.95" customHeight="1">
      <c r="A187" s="162"/>
      <c r="B187" s="189"/>
      <c r="C187" s="190"/>
      <c r="D187" s="190"/>
      <c r="E187" s="190"/>
      <c r="F187" s="190"/>
      <c r="G187" s="190"/>
      <c r="H187" s="190"/>
      <c r="I187" s="306"/>
      <c r="J187" s="190"/>
      <c r="K187" s="190"/>
      <c r="L187" s="163"/>
      <c r="M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62"/>
      <c r="Z187" s="162"/>
      <c r="AA187" s="162"/>
      <c r="AB187" s="162"/>
      <c r="AC187" s="162"/>
      <c r="AD187" s="162"/>
      <c r="AE187" s="162"/>
    </row>
  </sheetData>
  <sheetProtection algorithmName="SHA-512" hashValue="akRbTvlU2R4cZZTSUiOePqIDCeUD2q3HlDyp1fJ1/LCg0iCJZ/sHIE3Uo3esi2TVqB6JunWdjYAveofYj5dlkg==" saltValue="hpUzk8t7cvZpb6koZtm7qA==" spinCount="100000" sheet="1" objects="1" scenarios="1"/>
  <autoFilter ref="C123:K186" xr:uid="{00000000-0009-0000-0000-000008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01 - Zateplení obvodového...</vt:lpstr>
      <vt:lpstr>01.1 - Zateplení obvodové...</vt:lpstr>
      <vt:lpstr>02 - Zateplení podlahy na...</vt:lpstr>
      <vt:lpstr>03 - Rekonstrukce střešní...</vt:lpstr>
      <vt:lpstr>04 - Výměna výplní otvorů</vt:lpstr>
      <vt:lpstr>05 - Vzduchotechnika</vt:lpstr>
      <vt:lpstr>06.1 - RVZT</vt:lpstr>
      <vt:lpstr>06.2 - Elektro</vt:lpstr>
      <vt:lpstr>06.3 - Žaluzie</vt:lpstr>
      <vt:lpstr>07 - žaluzie</vt:lpstr>
      <vt:lpstr>VRN - Vedlejší rozpočtové...</vt:lpstr>
      <vt:lpstr>'01 - Zateplení obvodového...'!Názvy_tisku</vt:lpstr>
      <vt:lpstr>'01.1 - Zateplení obvodové...'!Názvy_tisku</vt:lpstr>
      <vt:lpstr>'02 - Zateplení podlahy na...'!Názvy_tisku</vt:lpstr>
      <vt:lpstr>'03 - Rekonstrukce střešní...'!Názvy_tisku</vt:lpstr>
      <vt:lpstr>'04 - Výměna výplní otvorů'!Názvy_tisku</vt:lpstr>
      <vt:lpstr>'05 - Vzduchotechnika'!Názvy_tisku</vt:lpstr>
      <vt:lpstr>'06.1 - RVZT'!Názvy_tisku</vt:lpstr>
      <vt:lpstr>'06.2 - Elektro'!Názvy_tisku</vt:lpstr>
      <vt:lpstr>'06.3 - Žaluzie'!Názvy_tisku</vt:lpstr>
      <vt:lpstr>'07 - žaluzie'!Názvy_tisku</vt:lpstr>
      <vt:lpstr>'Rekapitulace stavby'!Názvy_tisku</vt:lpstr>
      <vt:lpstr>'VRN - Vedlejší rozpočtové...'!Názvy_tisku</vt:lpstr>
      <vt:lpstr>'01 - Zateplení obvodového...'!Oblast_tisku</vt:lpstr>
      <vt:lpstr>'01.1 - Zateplení obvodové...'!Oblast_tisku</vt:lpstr>
      <vt:lpstr>'02 - Zateplení podlahy na...'!Oblast_tisku</vt:lpstr>
      <vt:lpstr>'03 - Rekonstrukce střešní...'!Oblast_tisku</vt:lpstr>
      <vt:lpstr>'04 - Výměna výplní otvorů'!Oblast_tisku</vt:lpstr>
      <vt:lpstr>'05 - Vzduchotechnika'!Oblast_tisku</vt:lpstr>
      <vt:lpstr>'06.1 - RVZT'!Oblast_tisku</vt:lpstr>
      <vt:lpstr>'06.2 - Elektro'!Oblast_tisku</vt:lpstr>
      <vt:lpstr>'06.3 - Žaluzie'!Oblast_tisku</vt:lpstr>
      <vt:lpstr>'07 - žaluzie'!Oblast_tisku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LAPTOP-N0CRFKLO\Líba</dc:creator>
  <cp:lastModifiedBy>Tomáš Hromádko</cp:lastModifiedBy>
  <dcterms:created xsi:type="dcterms:W3CDTF">2022-06-01T15:56:31Z</dcterms:created>
  <dcterms:modified xsi:type="dcterms:W3CDTF">2022-06-02T08:24:39Z</dcterms:modified>
</cp:coreProperties>
</file>